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lww-027\Data\Abt1\hiwi\Bel1\Transfer_of_Siev_Protocols\transferred\"/>
    </mc:Choice>
  </mc:AlternateContent>
  <bookViews>
    <workbookView xWindow="0" yWindow="0" windowWidth="23040" windowHeight="9195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7" i="13" l="1"/>
  <c r="D45" i="13" l="1"/>
  <c r="D115" i="13" l="1"/>
  <c r="K111" i="13"/>
  <c r="C101" i="13"/>
  <c r="K112" i="13" s="1"/>
  <c r="D93" i="13"/>
  <c r="K89" i="13"/>
  <c r="C79" i="13"/>
  <c r="K90" i="13" s="1"/>
  <c r="D71" i="13"/>
  <c r="K66" i="13"/>
  <c r="K65" i="13"/>
  <c r="K64" i="13"/>
  <c r="K63" i="13"/>
  <c r="K62" i="13"/>
  <c r="K61" i="13"/>
  <c r="K60" i="13"/>
  <c r="K59" i="13"/>
  <c r="K58" i="13"/>
  <c r="K57" i="13"/>
  <c r="C57" i="13"/>
  <c r="K56" i="13"/>
  <c r="K55" i="13"/>
  <c r="K54" i="13"/>
  <c r="C10" i="13" s="1"/>
  <c r="K53" i="13"/>
  <c r="K67" i="13" s="1"/>
  <c r="I44" i="13"/>
  <c r="F44" i="13"/>
  <c r="G44" i="13" s="1"/>
  <c r="I43" i="13"/>
  <c r="F43" i="13"/>
  <c r="G43" i="13" s="1"/>
  <c r="I42" i="13"/>
  <c r="J42" i="13" s="1"/>
  <c r="F42" i="13"/>
  <c r="G42" i="13" s="1"/>
  <c r="I41" i="13"/>
  <c r="J41" i="13" s="1"/>
  <c r="F41" i="13"/>
  <c r="G41" i="13" s="1"/>
  <c r="I40" i="13"/>
  <c r="F40" i="13"/>
  <c r="G40" i="13" s="1"/>
  <c r="I39" i="13"/>
  <c r="J39" i="13" s="1"/>
  <c r="F39" i="13"/>
  <c r="G39" i="13" s="1"/>
  <c r="I38" i="13"/>
  <c r="J38" i="13" s="1"/>
  <c r="F38" i="13"/>
  <c r="G38" i="13" s="1"/>
  <c r="I37" i="13"/>
  <c r="J37" i="13" s="1"/>
  <c r="F37" i="13"/>
  <c r="I36" i="13"/>
  <c r="F36" i="13"/>
  <c r="G36" i="13" s="1"/>
  <c r="I35" i="13"/>
  <c r="F35" i="13"/>
  <c r="G35" i="13" s="1"/>
  <c r="C35" i="13"/>
  <c r="I34" i="13"/>
  <c r="J34" i="13" s="1"/>
  <c r="F34" i="13"/>
  <c r="G34" i="13" s="1"/>
  <c r="I33" i="13"/>
  <c r="F33" i="13"/>
  <c r="G33" i="13" s="1"/>
  <c r="K32" i="13"/>
  <c r="K31" i="13"/>
  <c r="C9" i="13" l="1"/>
  <c r="K69" i="13"/>
  <c r="K38" i="13"/>
  <c r="C16" i="13" s="1"/>
  <c r="K41" i="13"/>
  <c r="C19" i="13" s="1"/>
  <c r="K42" i="13"/>
  <c r="C20" i="13" s="1"/>
  <c r="K68" i="13"/>
  <c r="K34" i="13"/>
  <c r="C12" i="13" s="1"/>
  <c r="J33" i="13"/>
  <c r="K33" i="13" s="1"/>
  <c r="J36" i="13"/>
  <c r="K36" i="13" s="1"/>
  <c r="C14" i="13" s="1"/>
  <c r="K39" i="13"/>
  <c r="C17" i="13" s="1"/>
  <c r="J44" i="13"/>
  <c r="K44" i="13" s="1"/>
  <c r="C22" i="13" s="1"/>
  <c r="J35" i="13"/>
  <c r="K35" i="13" s="1"/>
  <c r="C13" i="13" s="1"/>
  <c r="G37" i="13"/>
  <c r="K37" i="13" s="1"/>
  <c r="C15" i="13" s="1"/>
  <c r="J43" i="13"/>
  <c r="K43" i="13" s="1"/>
  <c r="C21" i="13" s="1"/>
  <c r="J40" i="13"/>
  <c r="K40" i="13" s="1"/>
  <c r="C18" i="13" s="1"/>
  <c r="K45" i="13" l="1"/>
  <c r="K46" i="13" s="1"/>
  <c r="C11" i="13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20" i="2" s="1"/>
  <c r="J29" i="14"/>
  <c r="E16" i="2" l="1"/>
  <c r="E15" i="2"/>
  <c r="E13" i="2"/>
  <c r="E14" i="2"/>
  <c r="E23" i="2"/>
  <c r="E22" i="2"/>
  <c r="E25" i="2"/>
  <c r="C8" i="2"/>
  <c r="E12" i="2"/>
  <c r="E19" i="2"/>
  <c r="E18" i="2"/>
  <c r="E21" i="2"/>
  <c r="E24" i="2"/>
  <c r="E17" i="2"/>
  <c r="E26" i="2"/>
  <c r="F26" i="2" s="1"/>
  <c r="E11" i="2"/>
  <c r="I31" i="14"/>
  <c r="J30" i="14"/>
  <c r="C26" i="14"/>
  <c r="C25" i="14"/>
  <c r="I26" i="14" s="1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C12" i="14"/>
  <c r="C11" i="14"/>
  <c r="I13" i="14" l="1"/>
  <c r="F25" i="2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826" i="11" s="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840" i="11" s="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832" i="11" s="1"/>
  <c r="BR666" i="11"/>
  <c r="BR919" i="11" s="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864" i="11" s="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836" i="11" s="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810" i="11" s="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<sst xmlns="http://schemas.openxmlformats.org/spreadsheetml/2006/main" count="396" uniqueCount="226">
  <si>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</si>
  <si>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</si>
  <si>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</si>
  <si>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</si>
  <si>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</si>
  <si>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</si>
  <si>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</si>
  <si>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</si>
  <si>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</si>
  <si>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</si>
  <si>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</si>
  <si>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</si>
  <si>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</si>
  <si>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</si>
  <si>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</si>
  <si>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</si>
  <si>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</si>
  <si>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</si>
  <si>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</si>
  <si>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</si>
  <si>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</si>
  <si>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</si>
  <si>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</si>
  <si>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</si>
  <si>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</si>
  <si>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</si>
  <si>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</si>
  <si>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</si>
  <si>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</si>
  <si>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</si>
  <si>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</si>
  <si>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</si>
  <si>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</si>
  <si>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</si>
  <si>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</si>
  <si>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</si>
  <si>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</si>
  <si>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</si>
  <si>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</si>
  <si>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</si>
  <si>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</si>
  <si>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</si>
  <si>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</si>
  <si>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</si>
  <si>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</si>
  <si>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</si>
  <si>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</si>
  <si>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</si>
  <si>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</si>
  <si>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</si>
  <si>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</si>
  <si>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</si>
  <si>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</si>
  <si>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</si>
  <si>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</si>
  <si>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</si>
  <si>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</si>
  <si>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</si>
  <si>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</si>
  <si>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</si>
  <si>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</si>
  <si>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</si>
  <si>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</si>
  <si>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</si>
  <si>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</si>
  <si>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</si>
  <si>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</si>
  <si>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</si>
  <si>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</si>
  <si>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</si>
  <si>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</si>
  <si>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</si>
  <si>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</si>
  <si>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</si>
  <si>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</si>
  <si>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</si>
  <si>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</si>
  <si>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</si>
  <si>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</si>
  <si>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</si>
  <si>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</si>
  <si>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</si>
  <si>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</si>
  <si>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</si>
  <si>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</si>
  <si>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</si>
  <si>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</si>
  <si>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</si>
  <si>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</si>
  <si>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</si>
  <si>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</si>
  <si>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</si>
  <si>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</si>
  <si>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</si>
  <si>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</si>
  <si>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</si>
  <si>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</si>
  <si>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</si>
  <si>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</si>
  <si>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</si>
  <si>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</si>
  <si>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</si>
  <si>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</si>
  <si>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</si>
  <si>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</si>
  <si>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</si>
  <si>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</si>
  <si>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</si>
  <si>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</si>
  <si>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</si>
  <si>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</si>
  <si>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</si>
  <si>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</si>
  <si>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</si>
  <si>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</si>
  <si>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</si>
  <si>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</si>
  <si>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</si>
  <si>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</si>
  <si>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</si>
  <si>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</si>
  <si>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</si>
  <si>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</si>
  <si>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</si>
  <si>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</si>
  <si>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</si>
  <si>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</si>
  <si>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</si>
  <si>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</si>
  <si>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</si>
  <si>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</si>
  <si>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</si>
  <si>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</si>
  <si>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</si>
  <si>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</si>
  <si>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</si>
  <si>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</si>
  <si>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</si>
  <si>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</si>
  <si>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</si>
  <si>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</si>
  <si>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</si>
  <si>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</si>
  <si>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</si>
  <si>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</si>
  <si>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</si>
  <si>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</si>
  <si>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</si>
  <si>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</si>
  <si>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</si>
  <si>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</si>
  <si>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</si>
  <si>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</si>
  <si>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</si>
  <si>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</si>
  <si>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</si>
  <si>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</si>
  <si>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</si>
  <si>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</si>
  <si>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</si>
  <si>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</si>
  <si>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</si>
  <si>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</si>
  <si>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</si>
  <si>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</si>
  <si>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</si>
  <si>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</si>
  <si>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</si>
  <si>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</si>
  <si>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</si>
  <si>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</si>
  <si>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</si>
  <si>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</si>
  <si>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</si>
  <si>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</si>
  <si>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</si>
  <si>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</si>
  <si>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</si>
  <si>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</si>
  <si>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</si>
  <si>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</si>
  <si>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</si>
  <si>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</si>
  <si>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</si>
  <si>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</si>
  <si>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</si>
  <si>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</si>
  <si>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</si>
  <si>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</si>
  <si>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</si>
  <si>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</si>
  <si>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</si>
  <si>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</si>
  <si>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</si>
  <si>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</si>
  <si>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</si>
  <si>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</si>
  <si>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</si>
  <si>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</si>
  <si>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</si>
  <si>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</si>
  <si>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</si>
  <si>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</si>
  <si>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</si>
  <si>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</si>
  <si>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</si>
  <si>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</si>
  <si>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</si>
  <si>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</si>
  <si>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</si>
  <si>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</si>
  <si>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</si>
  <si>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</si>
  <si>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</si>
  <si>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</si>
  <si>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</si>
  <si>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</si>
  <si>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</si>
  <si>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</si>
  <si>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</si>
  <si>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</si>
  <si>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</si>
  <si>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</si>
  <si>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</si>
  <si>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MS2_FC1</t>
  </si>
  <si>
    <t>Sampling date: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</si>
</sst>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85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1" xfId="0" applyFont="1" applyFill="1" applyBorder="1" applyAlignment="1">
      <alignment horizont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0" borderId="15" xfId="0" applyFont="1" applyFill="1" applyBorder="1" applyAlignment="1">
      <alignment horizontal="center" wrapText="1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0" fontId="8" fillId="0" borderId="0" xfId="1" applyNumberFormat="1" applyFont="1" applyFill="1" applyBorder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</cellXfs>
  <cellStyles count="11">
    <cellStyle name="Normal 2" xfId="7"/>
    <cellStyle name="Normal 3" xfId="4"/>
    <cellStyle name="Normal 4" xfId="9"/>
    <cellStyle name="Normal 5" xfId="10"/>
    <cellStyle name="Percent 2" xfId="8"/>
    <cellStyle name="Prozent" xfId="1" builtinId="5"/>
    <cellStyle name="Prozent 2" xfId="6"/>
    <cellStyle name="Standard" xfId="0" builtinId="0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MS2_FC1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2.3203592814371257E-2</c:v>
                </c:pt>
                <c:pt idx="2">
                  <c:v>0.16511976047904192</c:v>
                </c:pt>
                <c:pt idx="3">
                  <c:v>0.22919161676646707</c:v>
                </c:pt>
                <c:pt idx="4">
                  <c:v>0.21916167664670658</c:v>
                </c:pt>
                <c:pt idx="5">
                  <c:v>0.14101796407185629</c:v>
                </c:pt>
                <c:pt idx="6">
                  <c:v>6.1227544910179642E-2</c:v>
                </c:pt>
                <c:pt idx="7">
                  <c:v>2.4850299401197606E-2</c:v>
                </c:pt>
                <c:pt idx="8">
                  <c:v>1.9910179640718562E-2</c:v>
                </c:pt>
                <c:pt idx="9">
                  <c:v>7.2754491017964065E-2</c:v>
                </c:pt>
                <c:pt idx="10">
                  <c:v>3.6377245508982033E-2</c:v>
                </c:pt>
                <c:pt idx="11">
                  <c:v>4.7904191616766467E-3</c:v>
                </c:pt>
                <c:pt idx="12">
                  <c:v>2.3952095808383233E-3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MS2_FC1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0.97679640718562877</c:v>
                </c:pt>
                <c:pt idx="3">
                  <c:v>0.81167664670658679</c:v>
                </c:pt>
                <c:pt idx="4">
                  <c:v>0.58248502994011975</c:v>
                </c:pt>
                <c:pt idx="5">
                  <c:v>0.36332335329341314</c:v>
                </c:pt>
                <c:pt idx="6">
                  <c:v>0.22230538922155688</c:v>
                </c:pt>
                <c:pt idx="7">
                  <c:v>0.16107784431137723</c:v>
                </c:pt>
                <c:pt idx="8">
                  <c:v>0.13622754491017963</c:v>
                </c:pt>
                <c:pt idx="9">
                  <c:v>0.11631736526946107</c:v>
                </c:pt>
                <c:pt idx="10">
                  <c:v>4.3562874251497005E-2</c:v>
                </c:pt>
                <c:pt idx="11">
                  <c:v>7.18562874251497E-3</c:v>
                </c:pt>
                <c:pt idx="12">
                  <c:v>2.3952095808383233E-3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2.3203592814371257E-2</c:v>
                </c:pt>
                <c:pt idx="2">
                  <c:v>0.16511976047904192</c:v>
                </c:pt>
                <c:pt idx="3">
                  <c:v>0.22919161676646707</c:v>
                </c:pt>
                <c:pt idx="4">
                  <c:v>0.21916167664670658</c:v>
                </c:pt>
                <c:pt idx="5">
                  <c:v>0.14101796407185629</c:v>
                </c:pt>
                <c:pt idx="6">
                  <c:v>6.1227544910179642E-2</c:v>
                </c:pt>
                <c:pt idx="7">
                  <c:v>2.4850299401197606E-2</c:v>
                </c:pt>
                <c:pt idx="8">
                  <c:v>1.9910179640718562E-2</c:v>
                </c:pt>
                <c:pt idx="9">
                  <c:v>7.2754491017964065E-2</c:v>
                </c:pt>
                <c:pt idx="10">
                  <c:v>3.6377245508982033E-2</c:v>
                </c:pt>
                <c:pt idx="11">
                  <c:v>4.7904191616766467E-3</c:v>
                </c:pt>
                <c:pt idx="12">
                  <c:v>2.3952095808383233E-3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2.3203592814371257E-2</c:v>
                </c:pt>
                <c:pt idx="2">
                  <c:v>0.16511976047904192</c:v>
                </c:pt>
                <c:pt idx="3">
                  <c:v>0.22919161676646707</c:v>
                </c:pt>
                <c:pt idx="4">
                  <c:v>0.21916167664670658</c:v>
                </c:pt>
                <c:pt idx="5">
                  <c:v>0.14101796407185629</c:v>
                </c:pt>
                <c:pt idx="6">
                  <c:v>6.1227544910179642E-2</c:v>
                </c:pt>
                <c:pt idx="7">
                  <c:v>2.4850299401197606E-2</c:v>
                </c:pt>
                <c:pt idx="8">
                  <c:v>1.9910179640718562E-2</c:v>
                </c:pt>
                <c:pt idx="9">
                  <c:v>7.2754491017964065E-2</c:v>
                </c:pt>
                <c:pt idx="10">
                  <c:v>3.6377245508982033E-2</c:v>
                </c:pt>
                <c:pt idx="11">
                  <c:v>4.7904191616766467E-3</c:v>
                </c:pt>
                <c:pt idx="12">
                  <c:v>2.3952095808383233E-3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2.3203592814371257E-2</c:v>
                </c:pt>
                <c:pt idx="2">
                  <c:v>0.16511976047904192</c:v>
                </c:pt>
                <c:pt idx="3">
                  <c:v>0.22919161676646707</c:v>
                </c:pt>
                <c:pt idx="4">
                  <c:v>0.21916167664670658</c:v>
                </c:pt>
                <c:pt idx="5">
                  <c:v>0.14101796407185629</c:v>
                </c:pt>
                <c:pt idx="6">
                  <c:v>6.1227544910179642E-2</c:v>
                </c:pt>
                <c:pt idx="7">
                  <c:v>2.4850299401197606E-2</c:v>
                </c:pt>
                <c:pt idx="8">
                  <c:v>1.9910179640718562E-2</c:v>
                </c:pt>
                <c:pt idx="9">
                  <c:v>7.2754491017964065E-2</c:v>
                </c:pt>
                <c:pt idx="10">
                  <c:v>3.6377245508982033E-2</c:v>
                </c:pt>
                <c:pt idx="11">
                  <c:v>4.7904191616766467E-3</c:v>
                </c:pt>
                <c:pt idx="12">
                  <c:v>2.3952095808383233E-3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1.232</c:v>
                </c:pt>
                <c:pt idx="1">
                  <c:v>1.232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2.1397166833695039E-2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Normal="100" workbookViewId="0">
      <selection activeCell="G7" sqref="G7"/>
    </sheetView>
  </sheetViews>
  <sheetFormatPr baseColWidth="10" defaultColWidth="9.140625" defaultRowHeight="11.25" x14ac:dyDescent="0.2"/>
  <cols>
    <col min="1" max="1" width="5.140625" style="255" customWidth="1"/>
    <col min="2" max="2" width="30.42578125" style="255" bestFit="1" customWidth="1"/>
    <col min="3" max="3" width="15.7109375" style="256" customWidth="1"/>
    <col min="4" max="8" width="15.7109375" style="255" customWidth="1"/>
    <col min="9" max="9" width="15.7109375" style="279" customWidth="1"/>
    <col min="10" max="10" width="15.7109375" style="255" customWidth="1"/>
    <col min="11" max="11" width="20.7109375" style="255" customWidth="1"/>
    <col min="12" max="16384" width="9.14062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25">
      <c r="B2" s="259" t="s">
        <v>2</v>
      </c>
      <c r="C2" s="260" t="s">
        <v>20</v>
      </c>
      <c r="D2" s="257"/>
      <c r="E2" s="297" t="s">
        <v>198</v>
      </c>
      <c r="F2" s="297"/>
      <c r="I2" s="257"/>
      <c r="K2" s="257"/>
    </row>
    <row r="3" spans="1:11" ht="17.25" customHeight="1" thickBot="1" x14ac:dyDescent="0.3">
      <c r="B3" s="261" t="s">
        <v>3</v>
      </c>
      <c r="C3" s="368" t="s">
        <v>5</v>
      </c>
      <c r="D3" s="262"/>
      <c r="E3" s="297" t="s">
        <v>199</v>
      </c>
      <c r="F3" s="297" t="s">
        <v>200</v>
      </c>
      <c r="I3" s="263"/>
      <c r="J3" s="263"/>
      <c r="K3" s="262"/>
    </row>
    <row r="4" spans="1:11" ht="17.25" customHeight="1" x14ac:dyDescent="0.25">
      <c r="B4" s="369" t="s">
        <v>1</v>
      </c>
      <c r="C4" s="370">
        <v>44412</v>
      </c>
      <c r="D4" s="262"/>
      <c r="E4" s="297"/>
      <c r="F4" s="297"/>
      <c r="I4" s="263"/>
      <c r="J4" s="263"/>
      <c r="K4" s="262"/>
    </row>
    <row r="5" spans="1:11" ht="17.25" customHeight="1" x14ac:dyDescent="0.25">
      <c r="B5" s="371" t="s">
        <v>42</v>
      </c>
      <c r="C5" s="372"/>
      <c r="D5" s="262"/>
      <c r="E5" s="297"/>
      <c r="F5" s="297"/>
      <c r="I5" s="263"/>
      <c r="J5" s="263"/>
      <c r="K5" s="262"/>
    </row>
    <row r="6" spans="1:11" ht="17.25" customHeight="1" thickBot="1" x14ac:dyDescent="0.3">
      <c r="B6" s="300" t="s">
        <v>201</v>
      </c>
      <c r="C6" s="373"/>
      <c r="D6" s="373"/>
      <c r="E6" s="299"/>
      <c r="F6" s="1"/>
      <c r="G6" s="1"/>
      <c r="I6" s="263"/>
      <c r="J6" s="263"/>
      <c r="K6" s="262"/>
    </row>
    <row r="7" spans="1:11" ht="17.25" customHeight="1" x14ac:dyDescent="0.25">
      <c r="B7" s="374" t="s">
        <v>187</v>
      </c>
      <c r="C7" s="375" t="s">
        <v>224</v>
      </c>
      <c r="D7" s="374" t="s">
        <v>225</v>
      </c>
      <c r="E7" s="370">
        <v>44251</v>
      </c>
      <c r="F7" s="297"/>
      <c r="I7" s="263"/>
      <c r="J7" s="263"/>
      <c r="K7" s="262"/>
    </row>
    <row r="8" spans="1:11" ht="17.25" customHeight="1" x14ac:dyDescent="0.25">
      <c r="B8" s="376" t="s">
        <v>4</v>
      </c>
      <c r="C8" s="377"/>
      <c r="D8" s="262"/>
      <c r="E8" s="297"/>
      <c r="F8" s="297"/>
      <c r="I8" s="263"/>
      <c r="J8" s="263"/>
      <c r="K8" s="262"/>
    </row>
    <row r="9" spans="1:11" ht="17.25" customHeight="1" thickBot="1" x14ac:dyDescent="0.3">
      <c r="B9" s="378" t="s">
        <v>21</v>
      </c>
      <c r="C9" s="379">
        <f>C35+C57+C79+C101</f>
        <v>33400</v>
      </c>
      <c r="D9" s="262"/>
      <c r="E9" s="297"/>
      <c r="F9" s="297"/>
      <c r="I9" s="263"/>
      <c r="J9" s="263"/>
      <c r="K9" s="262"/>
    </row>
    <row r="10" spans="1:11" ht="17.25" customHeight="1" thickBot="1" x14ac:dyDescent="0.3">
      <c r="A10" s="384" t="s">
        <v>46</v>
      </c>
      <c r="B10" s="264">
        <v>250</v>
      </c>
      <c r="C10" s="265">
        <f>K32+K54+K76+K98</f>
        <v>0</v>
      </c>
      <c r="D10" s="262"/>
      <c r="E10" s="297"/>
      <c r="F10" s="297"/>
      <c r="I10" s="263"/>
      <c r="J10" s="263"/>
      <c r="K10" s="262"/>
    </row>
    <row r="11" spans="1:11" ht="17.25" customHeight="1" thickBot="1" x14ac:dyDescent="0.3">
      <c r="A11" s="385"/>
      <c r="B11" s="266">
        <v>125</v>
      </c>
      <c r="C11" s="265">
        <f t="shared" ref="C11:C22" si="0">K33+K55+K77+K99</f>
        <v>775</v>
      </c>
      <c r="D11" s="262"/>
      <c r="E11" s="297"/>
      <c r="F11" s="297"/>
      <c r="I11" s="263"/>
      <c r="J11" s="263"/>
      <c r="K11" s="262"/>
    </row>
    <row r="12" spans="1:11" ht="17.25" customHeight="1" thickBot="1" x14ac:dyDescent="0.3">
      <c r="A12" s="385"/>
      <c r="B12" s="266">
        <v>63</v>
      </c>
      <c r="C12" s="265">
        <f t="shared" si="0"/>
        <v>5515</v>
      </c>
      <c r="D12" s="262"/>
      <c r="E12" s="297"/>
      <c r="F12" s="297"/>
      <c r="I12" s="263"/>
      <c r="J12" s="263"/>
      <c r="K12" s="262"/>
    </row>
    <row r="13" spans="1:11" ht="17.25" customHeight="1" thickBot="1" x14ac:dyDescent="0.3">
      <c r="A13" s="386"/>
      <c r="B13" s="267">
        <v>31.5</v>
      </c>
      <c r="C13" s="265">
        <f t="shared" si="0"/>
        <v>7655</v>
      </c>
      <c r="D13" s="262"/>
      <c r="E13" s="298"/>
      <c r="F13" s="298"/>
      <c r="I13" s="263"/>
      <c r="J13" s="263"/>
      <c r="K13" s="262"/>
    </row>
    <row r="14" spans="1:11" ht="17.25" customHeight="1" thickBot="1" x14ac:dyDescent="0.25">
      <c r="A14" s="387" t="s">
        <v>45</v>
      </c>
      <c r="B14" s="268">
        <v>16</v>
      </c>
      <c r="C14" s="265">
        <f t="shared" si="0"/>
        <v>7320</v>
      </c>
      <c r="D14" s="262"/>
      <c r="I14" s="256"/>
      <c r="J14" s="256"/>
      <c r="K14" s="262"/>
    </row>
    <row r="15" spans="1:11" ht="17.25" customHeight="1" thickBot="1" x14ac:dyDescent="0.25">
      <c r="A15" s="387"/>
      <c r="B15" s="269">
        <v>8</v>
      </c>
      <c r="C15" s="265">
        <f t="shared" si="0"/>
        <v>4710</v>
      </c>
      <c r="D15" s="262"/>
      <c r="I15" s="263"/>
      <c r="J15" s="263"/>
      <c r="K15" s="262"/>
    </row>
    <row r="16" spans="1:11" ht="17.25" customHeight="1" thickBot="1" x14ac:dyDescent="0.25">
      <c r="A16" s="387"/>
      <c r="B16" s="269">
        <v>4</v>
      </c>
      <c r="C16" s="265">
        <f t="shared" si="0"/>
        <v>2045</v>
      </c>
      <c r="D16" s="262"/>
      <c r="I16" s="263"/>
      <c r="J16" s="263"/>
      <c r="K16" s="262"/>
    </row>
    <row r="17" spans="1:11" ht="17.25" customHeight="1" thickBot="1" x14ac:dyDescent="0.25">
      <c r="A17" s="387"/>
      <c r="B17" s="269">
        <v>2</v>
      </c>
      <c r="C17" s="265">
        <f t="shared" si="0"/>
        <v>830</v>
      </c>
      <c r="D17" s="262"/>
      <c r="I17" s="263"/>
      <c r="J17" s="263"/>
      <c r="K17" s="262"/>
    </row>
    <row r="18" spans="1:11" ht="17.25" customHeight="1" thickBot="1" x14ac:dyDescent="0.25">
      <c r="A18" s="387"/>
      <c r="B18" s="269">
        <v>1</v>
      </c>
      <c r="C18" s="265">
        <f t="shared" si="0"/>
        <v>665</v>
      </c>
      <c r="I18" s="270"/>
      <c r="K18" s="271"/>
    </row>
    <row r="19" spans="1:11" ht="17.25" customHeight="1" thickBot="1" x14ac:dyDescent="0.25">
      <c r="A19" s="388"/>
      <c r="B19" s="265">
        <v>0.5</v>
      </c>
      <c r="C19" s="265">
        <f t="shared" si="0"/>
        <v>2430</v>
      </c>
      <c r="I19" s="270"/>
      <c r="K19" s="272"/>
    </row>
    <row r="20" spans="1:11" ht="17.25" customHeight="1" thickBot="1" x14ac:dyDescent="0.25">
      <c r="A20" s="389" t="s">
        <v>44</v>
      </c>
      <c r="B20" s="273">
        <v>0.25</v>
      </c>
      <c r="C20" s="265">
        <f t="shared" si="0"/>
        <v>1215</v>
      </c>
      <c r="I20" s="270"/>
    </row>
    <row r="21" spans="1:11" ht="17.25" customHeight="1" thickBot="1" x14ac:dyDescent="0.25">
      <c r="A21" s="390"/>
      <c r="B21" s="274">
        <v>0.125</v>
      </c>
      <c r="C21" s="265">
        <f t="shared" si="0"/>
        <v>160</v>
      </c>
      <c r="I21" s="270"/>
      <c r="K21" s="271"/>
    </row>
    <row r="22" spans="1:11" ht="17.25" customHeight="1" thickBot="1" x14ac:dyDescent="0.25">
      <c r="A22" s="390"/>
      <c r="B22" s="274">
        <v>6.3E-2</v>
      </c>
      <c r="C22" s="265">
        <f t="shared" si="0"/>
        <v>80</v>
      </c>
      <c r="I22" s="270"/>
      <c r="K22" s="271"/>
    </row>
    <row r="23" spans="1:11" ht="17.25" customHeight="1" thickBot="1" x14ac:dyDescent="0.25">
      <c r="A23" s="391"/>
      <c r="B23" s="275">
        <v>3.1E-2</v>
      </c>
      <c r="C23" s="265">
        <v>0</v>
      </c>
      <c r="I23" s="270"/>
      <c r="K23" s="271"/>
    </row>
    <row r="24" spans="1:11" ht="17.25" customHeight="1" thickBot="1" x14ac:dyDescent="0.25">
      <c r="A24" s="391"/>
      <c r="B24" s="276">
        <v>3.8999999999999998E-3</v>
      </c>
      <c r="C24" s="265">
        <v>0</v>
      </c>
      <c r="I24" s="270"/>
      <c r="K24" s="271"/>
    </row>
    <row r="25" spans="1:11" ht="17.25" customHeight="1" thickBot="1" x14ac:dyDescent="0.25">
      <c r="A25" s="392"/>
      <c r="B25" s="277">
        <v>6.0000000000000002E-5</v>
      </c>
      <c r="C25" s="265">
        <v>0</v>
      </c>
      <c r="I25" s="270"/>
      <c r="K25" s="271"/>
    </row>
    <row r="26" spans="1:11" ht="17.25" customHeight="1" x14ac:dyDescent="0.2">
      <c r="B26" s="262"/>
      <c r="C26" s="278"/>
      <c r="I26" s="270"/>
      <c r="K26" s="271"/>
    </row>
    <row r="27" spans="1:11" ht="17.25" customHeight="1" x14ac:dyDescent="0.2">
      <c r="C27" s="255"/>
      <c r="I27" s="270"/>
    </row>
    <row r="28" spans="1:11" ht="25.5" customHeight="1" x14ac:dyDescent="0.2">
      <c r="B28" s="262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0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0"/>
      <c r="D31" s="281">
        <v>250</v>
      </c>
      <c r="E31" s="282">
        <v>0</v>
      </c>
      <c r="F31" s="282">
        <v>0</v>
      </c>
      <c r="G31" s="282">
        <v>0</v>
      </c>
      <c r="H31" s="283">
        <v>0</v>
      </c>
      <c r="I31" s="283">
        <v>0</v>
      </c>
      <c r="J31" s="283">
        <v>0</v>
      </c>
      <c r="K31" s="284">
        <f>AVERAGE(H31:J31)-AVERAGE(E31:G31)</f>
        <v>0</v>
      </c>
    </row>
    <row r="32" spans="1:11" ht="12" thickBot="1" x14ac:dyDescent="0.25">
      <c r="B32" s="258" t="s">
        <v>25</v>
      </c>
      <c r="C32" s="280"/>
      <c r="D32" s="281">
        <v>125</v>
      </c>
      <c r="E32" s="282">
        <v>0</v>
      </c>
      <c r="F32" s="282">
        <v>0</v>
      </c>
      <c r="G32" s="282">
        <v>0</v>
      </c>
      <c r="H32" s="283">
        <v>0</v>
      </c>
      <c r="I32" s="283">
        <v>0</v>
      </c>
      <c r="J32" s="283">
        <v>0</v>
      </c>
      <c r="K32" s="284">
        <f t="shared" ref="K32:K33" si="1">AVERAGE(H32:J32)-AVERAGE(E32:G32)</f>
        <v>0</v>
      </c>
    </row>
    <row r="33" spans="2:11" ht="12" thickBot="1" x14ac:dyDescent="0.25">
      <c r="B33" s="258" t="s">
        <v>0</v>
      </c>
      <c r="C33" s="285"/>
      <c r="D33" s="286">
        <v>63</v>
      </c>
      <c r="E33" s="282">
        <v>1545</v>
      </c>
      <c r="F33" s="282">
        <f>E33</f>
        <v>1545</v>
      </c>
      <c r="G33" s="282">
        <f>F33</f>
        <v>1545</v>
      </c>
      <c r="H33" s="283">
        <v>2320</v>
      </c>
      <c r="I33" s="283">
        <f>H33</f>
        <v>2320</v>
      </c>
      <c r="J33" s="283">
        <f>I33</f>
        <v>2320</v>
      </c>
      <c r="K33" s="284">
        <f t="shared" si="1"/>
        <v>775</v>
      </c>
    </row>
    <row r="34" spans="2:11" ht="12" thickBot="1" x14ac:dyDescent="0.25">
      <c r="B34" s="258" t="s">
        <v>26</v>
      </c>
      <c r="C34" s="287"/>
      <c r="D34" s="286">
        <v>31.5</v>
      </c>
      <c r="E34" s="282">
        <v>1715</v>
      </c>
      <c r="F34" s="282">
        <f t="shared" ref="F34:G44" si="2">E34</f>
        <v>1715</v>
      </c>
      <c r="G34" s="282">
        <f t="shared" si="2"/>
        <v>1715</v>
      </c>
      <c r="H34" s="283">
        <v>7230</v>
      </c>
      <c r="I34" s="283">
        <f t="shared" ref="I34:J44" si="3">H34</f>
        <v>7230</v>
      </c>
      <c r="J34" s="283">
        <f t="shared" si="3"/>
        <v>7230</v>
      </c>
      <c r="K34" s="284">
        <f>AVERAGE(H34:J34)-AVERAGE(E34:G34)</f>
        <v>5515</v>
      </c>
    </row>
    <row r="35" spans="2:11" ht="12" thickBot="1" x14ac:dyDescent="0.25">
      <c r="B35" s="258" t="s">
        <v>27</v>
      </c>
      <c r="C35" s="288">
        <f>D47-D45</f>
        <v>33400</v>
      </c>
      <c r="D35" s="286">
        <v>16</v>
      </c>
      <c r="E35" s="282">
        <v>1755</v>
      </c>
      <c r="F35" s="282">
        <f t="shared" si="2"/>
        <v>1755</v>
      </c>
      <c r="G35" s="282">
        <f t="shared" si="2"/>
        <v>1755</v>
      </c>
      <c r="H35" s="283">
        <v>9410</v>
      </c>
      <c r="I35" s="283">
        <f t="shared" si="3"/>
        <v>9410</v>
      </c>
      <c r="J35" s="283">
        <f t="shared" si="3"/>
        <v>9410</v>
      </c>
      <c r="K35" s="284">
        <f t="shared" ref="K35:K44" si="4">AVERAGE(H35:J35)-AVERAGE(E35:G35)</f>
        <v>7655</v>
      </c>
    </row>
    <row r="36" spans="2:11" x14ac:dyDescent="0.2">
      <c r="B36" s="258" t="s">
        <v>28</v>
      </c>
      <c r="C36" s="256" t="s">
        <v>29</v>
      </c>
      <c r="D36" s="281">
        <v>8</v>
      </c>
      <c r="E36" s="282">
        <v>1495</v>
      </c>
      <c r="F36" s="282">
        <f t="shared" si="2"/>
        <v>1495</v>
      </c>
      <c r="G36" s="282">
        <f t="shared" si="2"/>
        <v>1495</v>
      </c>
      <c r="H36" s="283">
        <v>8815</v>
      </c>
      <c r="I36" s="283">
        <f t="shared" si="3"/>
        <v>8815</v>
      </c>
      <c r="J36" s="283">
        <f t="shared" si="3"/>
        <v>8815</v>
      </c>
      <c r="K36" s="284">
        <f t="shared" si="4"/>
        <v>7320</v>
      </c>
    </row>
    <row r="37" spans="2:11" x14ac:dyDescent="0.2">
      <c r="D37" s="281">
        <v>4</v>
      </c>
      <c r="E37" s="282">
        <v>1560</v>
      </c>
      <c r="F37" s="282">
        <f t="shared" si="2"/>
        <v>1560</v>
      </c>
      <c r="G37" s="282">
        <f t="shared" si="2"/>
        <v>1560</v>
      </c>
      <c r="H37" s="283">
        <v>6270</v>
      </c>
      <c r="I37" s="283">
        <f t="shared" si="3"/>
        <v>6270</v>
      </c>
      <c r="J37" s="283">
        <f t="shared" si="3"/>
        <v>6270</v>
      </c>
      <c r="K37" s="284">
        <f t="shared" si="4"/>
        <v>4710</v>
      </c>
    </row>
    <row r="38" spans="2:11" x14ac:dyDescent="0.2">
      <c r="B38" s="258"/>
      <c r="C38" s="255"/>
      <c r="D38" s="281">
        <v>2</v>
      </c>
      <c r="E38" s="282">
        <v>1390</v>
      </c>
      <c r="F38" s="282">
        <f t="shared" si="2"/>
        <v>1390</v>
      </c>
      <c r="G38" s="282">
        <f t="shared" si="2"/>
        <v>1390</v>
      </c>
      <c r="H38" s="283">
        <v>3435</v>
      </c>
      <c r="I38" s="283">
        <f t="shared" si="3"/>
        <v>3435</v>
      </c>
      <c r="J38" s="283">
        <f t="shared" si="3"/>
        <v>3435</v>
      </c>
      <c r="K38" s="284">
        <f t="shared" si="4"/>
        <v>2045</v>
      </c>
    </row>
    <row r="39" spans="2:11" x14ac:dyDescent="0.2">
      <c r="C39" s="255"/>
      <c r="D39" s="281">
        <v>1</v>
      </c>
      <c r="E39" s="282">
        <v>1210</v>
      </c>
      <c r="F39" s="282">
        <f t="shared" si="2"/>
        <v>1210</v>
      </c>
      <c r="G39" s="282">
        <f t="shared" si="2"/>
        <v>1210</v>
      </c>
      <c r="H39" s="283">
        <v>2040</v>
      </c>
      <c r="I39" s="283">
        <f t="shared" si="3"/>
        <v>2040</v>
      </c>
      <c r="J39" s="283">
        <f t="shared" si="3"/>
        <v>2040</v>
      </c>
      <c r="K39" s="284">
        <f t="shared" si="4"/>
        <v>830</v>
      </c>
    </row>
    <row r="40" spans="2:11" x14ac:dyDescent="0.2">
      <c r="C40" s="255"/>
      <c r="D40" s="281">
        <v>0.5</v>
      </c>
      <c r="E40" s="282">
        <v>1045</v>
      </c>
      <c r="F40" s="282">
        <f t="shared" si="2"/>
        <v>1045</v>
      </c>
      <c r="G40" s="282">
        <f t="shared" si="2"/>
        <v>1045</v>
      </c>
      <c r="H40" s="283">
        <v>1710</v>
      </c>
      <c r="I40" s="283">
        <f t="shared" si="3"/>
        <v>1710</v>
      </c>
      <c r="J40" s="283">
        <f t="shared" si="3"/>
        <v>1710</v>
      </c>
      <c r="K40" s="284">
        <f t="shared" si="4"/>
        <v>665</v>
      </c>
    </row>
    <row r="41" spans="2:11" x14ac:dyDescent="0.2">
      <c r="C41" s="255"/>
      <c r="D41" s="281">
        <v>0.25</v>
      </c>
      <c r="E41" s="282">
        <v>985</v>
      </c>
      <c r="F41" s="282">
        <f t="shared" si="2"/>
        <v>985</v>
      </c>
      <c r="G41" s="282">
        <f t="shared" si="2"/>
        <v>985</v>
      </c>
      <c r="H41" s="283">
        <v>3415</v>
      </c>
      <c r="I41" s="283">
        <f t="shared" si="3"/>
        <v>3415</v>
      </c>
      <c r="J41" s="283">
        <f t="shared" si="3"/>
        <v>3415</v>
      </c>
      <c r="K41" s="284">
        <f t="shared" si="4"/>
        <v>2430</v>
      </c>
    </row>
    <row r="42" spans="2:11" x14ac:dyDescent="0.2">
      <c r="C42" s="255"/>
      <c r="D42" s="281">
        <v>0.125</v>
      </c>
      <c r="E42" s="282">
        <v>950</v>
      </c>
      <c r="F42" s="282">
        <f t="shared" si="2"/>
        <v>950</v>
      </c>
      <c r="G42" s="282">
        <f t="shared" si="2"/>
        <v>950</v>
      </c>
      <c r="H42" s="283">
        <v>2165</v>
      </c>
      <c r="I42" s="283">
        <f t="shared" si="3"/>
        <v>2165</v>
      </c>
      <c r="J42" s="283">
        <f t="shared" si="3"/>
        <v>2165</v>
      </c>
      <c r="K42" s="284">
        <f t="shared" si="4"/>
        <v>1215</v>
      </c>
    </row>
    <row r="43" spans="2:11" x14ac:dyDescent="0.2">
      <c r="C43" s="255"/>
      <c r="D43" s="281">
        <v>6.3E-2</v>
      </c>
      <c r="E43" s="282">
        <v>910</v>
      </c>
      <c r="F43" s="282">
        <f t="shared" si="2"/>
        <v>910</v>
      </c>
      <c r="G43" s="282">
        <f t="shared" si="2"/>
        <v>910</v>
      </c>
      <c r="H43" s="283">
        <v>1070</v>
      </c>
      <c r="I43" s="283">
        <f t="shared" si="3"/>
        <v>1070</v>
      </c>
      <c r="J43" s="283">
        <f t="shared" si="3"/>
        <v>1070</v>
      </c>
      <c r="K43" s="284">
        <f t="shared" si="4"/>
        <v>160</v>
      </c>
    </row>
    <row r="44" spans="2:11" ht="12" thickBot="1" x14ac:dyDescent="0.25">
      <c r="C44" s="255"/>
      <c r="D44" s="281" t="s">
        <v>196</v>
      </c>
      <c r="E44" s="282">
        <v>1690</v>
      </c>
      <c r="F44" s="282">
        <f t="shared" si="2"/>
        <v>1690</v>
      </c>
      <c r="G44" s="282">
        <f t="shared" si="2"/>
        <v>1690</v>
      </c>
      <c r="H44" s="283">
        <v>1770</v>
      </c>
      <c r="I44" s="283">
        <f t="shared" si="3"/>
        <v>1770</v>
      </c>
      <c r="J44" s="283">
        <f t="shared" si="3"/>
        <v>1770</v>
      </c>
      <c r="K44" s="284">
        <f t="shared" si="4"/>
        <v>80</v>
      </c>
    </row>
    <row r="45" spans="2:11" ht="12" thickBot="1" x14ac:dyDescent="0.25">
      <c r="C45" s="290" t="s">
        <v>30</v>
      </c>
      <c r="D45" s="380">
        <f>3315+3325</f>
        <v>6640</v>
      </c>
      <c r="I45" s="270"/>
      <c r="J45" s="255" t="s">
        <v>31</v>
      </c>
      <c r="K45" s="271">
        <f>SUM(K31:K44)</f>
        <v>33400</v>
      </c>
    </row>
    <row r="46" spans="2:11" ht="12" thickBot="1" x14ac:dyDescent="0.25">
      <c r="B46" s="279" t="s">
        <v>32</v>
      </c>
      <c r="C46" s="255"/>
      <c r="I46" s="270"/>
      <c r="J46" s="255" t="s">
        <v>41</v>
      </c>
      <c r="K46" s="383">
        <f>((C35-K45)/C35)</f>
        <v>0</v>
      </c>
    </row>
    <row r="47" spans="2:11" ht="12" thickBot="1" x14ac:dyDescent="0.25">
      <c r="B47" s="290" t="s">
        <v>33</v>
      </c>
      <c r="C47" s="290"/>
      <c r="D47" s="381">
        <f>20955+19085</f>
        <v>40040</v>
      </c>
      <c r="E47" s="293" t="s">
        <v>195</v>
      </c>
      <c r="G47" s="271"/>
      <c r="I47" s="270"/>
      <c r="K47" s="294"/>
    </row>
    <row r="48" spans="2:11" ht="12" thickBot="1" x14ac:dyDescent="0.25">
      <c r="B48" s="255" t="s">
        <v>34</v>
      </c>
      <c r="C48" s="255"/>
      <c r="D48" s="292"/>
      <c r="E48" s="382"/>
      <c r="I48" s="270"/>
    </row>
    <row r="49" spans="2:11" ht="12" thickBot="1" x14ac:dyDescent="0.25">
      <c r="B49" s="255" t="s">
        <v>35</v>
      </c>
      <c r="D49" s="291"/>
      <c r="I49" s="270"/>
    </row>
    <row r="50" spans="2:11" ht="27.75" customHeight="1" x14ac:dyDescent="0.2">
      <c r="B50" s="256"/>
      <c r="C50" s="255"/>
      <c r="H50" s="270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0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0"/>
      <c r="D53" s="281">
        <v>256</v>
      </c>
      <c r="E53" s="282">
        <v>0</v>
      </c>
      <c r="F53" s="282">
        <v>0</v>
      </c>
      <c r="G53" s="282">
        <v>0</v>
      </c>
      <c r="H53" s="283">
        <v>0</v>
      </c>
      <c r="I53" s="283">
        <v>0</v>
      </c>
      <c r="J53" s="283">
        <v>0</v>
      </c>
      <c r="K53" s="284">
        <f>AVERAGE(H53:J53)-AVERAGE(E53:G53)</f>
        <v>0</v>
      </c>
    </row>
    <row r="54" spans="2:11" ht="12" thickBot="1" x14ac:dyDescent="0.25">
      <c r="B54" s="258" t="s">
        <v>25</v>
      </c>
      <c r="C54" s="280"/>
      <c r="D54" s="281">
        <v>128</v>
      </c>
      <c r="E54" s="282">
        <v>0</v>
      </c>
      <c r="F54" s="282">
        <v>0</v>
      </c>
      <c r="G54" s="282">
        <v>0</v>
      </c>
      <c r="H54" s="283">
        <v>0</v>
      </c>
      <c r="I54" s="283">
        <v>0</v>
      </c>
      <c r="J54" s="283">
        <v>0</v>
      </c>
      <c r="K54" s="284">
        <f t="shared" ref="K54:K60" si="5">AVERAGE(H54:J54)-AVERAGE(E54:G54)</f>
        <v>0</v>
      </c>
    </row>
    <row r="55" spans="2:11" ht="12" thickBot="1" x14ac:dyDescent="0.25">
      <c r="B55" s="258" t="s">
        <v>0</v>
      </c>
      <c r="C55" s="285"/>
      <c r="D55" s="286">
        <v>63</v>
      </c>
      <c r="E55" s="282">
        <v>0</v>
      </c>
      <c r="F55" s="282">
        <v>0</v>
      </c>
      <c r="G55" s="282">
        <v>0</v>
      </c>
      <c r="H55" s="283">
        <v>0</v>
      </c>
      <c r="I55" s="283">
        <v>0</v>
      </c>
      <c r="J55" s="283">
        <v>0</v>
      </c>
      <c r="K55" s="284">
        <f t="shared" si="5"/>
        <v>0</v>
      </c>
    </row>
    <row r="56" spans="2:11" ht="12" thickBot="1" x14ac:dyDescent="0.25">
      <c r="B56" s="258" t="s">
        <v>26</v>
      </c>
      <c r="C56" s="287"/>
      <c r="D56" s="286">
        <v>31.5</v>
      </c>
      <c r="E56" s="282">
        <v>0</v>
      </c>
      <c r="F56" s="282">
        <v>0</v>
      </c>
      <c r="G56" s="282">
        <v>0</v>
      </c>
      <c r="H56" s="283">
        <v>0</v>
      </c>
      <c r="I56" s="283">
        <v>0</v>
      </c>
      <c r="J56" s="283">
        <v>0</v>
      </c>
      <c r="K56" s="284">
        <f t="shared" si="5"/>
        <v>0</v>
      </c>
    </row>
    <row r="57" spans="2:11" ht="12" thickBot="1" x14ac:dyDescent="0.25">
      <c r="B57" s="258" t="s">
        <v>27</v>
      </c>
      <c r="C57" s="288">
        <f>D69-D67</f>
        <v>0</v>
      </c>
      <c r="D57" s="286">
        <v>16</v>
      </c>
      <c r="E57" s="282">
        <v>0</v>
      </c>
      <c r="F57" s="282">
        <v>0</v>
      </c>
      <c r="G57" s="282">
        <v>0</v>
      </c>
      <c r="H57" s="283">
        <v>0</v>
      </c>
      <c r="I57" s="283">
        <v>0</v>
      </c>
      <c r="J57" s="283">
        <v>0</v>
      </c>
      <c r="K57" s="284">
        <f t="shared" si="5"/>
        <v>0</v>
      </c>
    </row>
    <row r="58" spans="2:11" x14ac:dyDescent="0.2">
      <c r="B58" s="258" t="s">
        <v>28</v>
      </c>
      <c r="C58" s="256" t="s">
        <v>29</v>
      </c>
      <c r="D58" s="281">
        <v>8</v>
      </c>
      <c r="E58" s="282">
        <v>0</v>
      </c>
      <c r="F58" s="282">
        <v>0</v>
      </c>
      <c r="G58" s="282">
        <v>0</v>
      </c>
      <c r="H58" s="283">
        <v>0</v>
      </c>
      <c r="I58" s="283">
        <v>0</v>
      </c>
      <c r="J58" s="283">
        <v>0</v>
      </c>
      <c r="K58" s="284">
        <f t="shared" si="5"/>
        <v>0</v>
      </c>
    </row>
    <row r="59" spans="2:11" x14ac:dyDescent="0.2">
      <c r="D59" s="281">
        <v>4</v>
      </c>
      <c r="E59" s="282">
        <v>0</v>
      </c>
      <c r="F59" s="282">
        <v>0</v>
      </c>
      <c r="G59" s="282">
        <v>0</v>
      </c>
      <c r="H59" s="283">
        <v>0</v>
      </c>
      <c r="I59" s="283">
        <v>0</v>
      </c>
      <c r="J59" s="283">
        <v>0</v>
      </c>
      <c r="K59" s="284">
        <f t="shared" si="5"/>
        <v>0</v>
      </c>
    </row>
    <row r="60" spans="2:11" x14ac:dyDescent="0.2">
      <c r="B60" s="258"/>
      <c r="C60" s="255"/>
      <c r="D60" s="281">
        <v>2</v>
      </c>
      <c r="E60" s="282">
        <v>0</v>
      </c>
      <c r="F60" s="282">
        <v>0</v>
      </c>
      <c r="G60" s="282">
        <v>0</v>
      </c>
      <c r="H60" s="283">
        <v>0</v>
      </c>
      <c r="I60" s="283">
        <v>0</v>
      </c>
      <c r="J60" s="283">
        <v>0</v>
      </c>
      <c r="K60" s="284">
        <f t="shared" si="5"/>
        <v>0</v>
      </c>
    </row>
    <row r="61" spans="2:11" x14ac:dyDescent="0.2">
      <c r="C61" s="255"/>
      <c r="D61" s="281">
        <v>1</v>
      </c>
      <c r="E61" s="282">
        <v>0</v>
      </c>
      <c r="F61" s="282">
        <v>0</v>
      </c>
      <c r="G61" s="282">
        <v>0</v>
      </c>
      <c r="H61" s="283">
        <v>0</v>
      </c>
      <c r="I61" s="283">
        <v>0</v>
      </c>
      <c r="J61" s="283">
        <v>0</v>
      </c>
      <c r="K61" s="284">
        <f>AVERAGE(H61:J61)-AVERAGE(E61:G61)</f>
        <v>0</v>
      </c>
    </row>
    <row r="62" spans="2:11" x14ac:dyDescent="0.2">
      <c r="C62" s="255"/>
      <c r="D62" s="281">
        <v>0.5</v>
      </c>
      <c r="E62" s="282">
        <v>0</v>
      </c>
      <c r="F62" s="282">
        <v>0</v>
      </c>
      <c r="G62" s="282">
        <v>0</v>
      </c>
      <c r="H62" s="283">
        <v>0</v>
      </c>
      <c r="I62" s="283">
        <v>0</v>
      </c>
      <c r="J62" s="283">
        <v>0</v>
      </c>
      <c r="K62" s="284">
        <f>AVERAGE(H62:J62)-AVERAGE(E62:G62)</f>
        <v>0</v>
      </c>
    </row>
    <row r="63" spans="2:11" x14ac:dyDescent="0.2">
      <c r="C63" s="255"/>
      <c r="D63" s="281">
        <v>0.25</v>
      </c>
      <c r="E63" s="282">
        <v>0</v>
      </c>
      <c r="F63" s="282">
        <v>0</v>
      </c>
      <c r="G63" s="282">
        <v>0</v>
      </c>
      <c r="H63" s="283">
        <v>0</v>
      </c>
      <c r="I63" s="283">
        <v>0</v>
      </c>
      <c r="J63" s="283">
        <v>0</v>
      </c>
      <c r="K63" s="284">
        <f>AVERAGE(H63:J63)-AVERAGE(E63:G63)</f>
        <v>0</v>
      </c>
    </row>
    <row r="64" spans="2:11" x14ac:dyDescent="0.2">
      <c r="C64" s="255"/>
      <c r="D64" s="281">
        <v>0.125</v>
      </c>
      <c r="E64" s="282">
        <v>0</v>
      </c>
      <c r="F64" s="282">
        <v>0</v>
      </c>
      <c r="G64" s="282">
        <v>0</v>
      </c>
      <c r="H64" s="283">
        <v>0</v>
      </c>
      <c r="I64" s="283">
        <v>0</v>
      </c>
      <c r="J64" s="283">
        <v>0</v>
      </c>
      <c r="K64" s="284">
        <f>AVERAGE(H64:J64)-AVERAGE(E64:G64)</f>
        <v>0</v>
      </c>
    </row>
    <row r="65" spans="2:11" x14ac:dyDescent="0.2">
      <c r="C65" s="255"/>
      <c r="D65" s="281">
        <v>6.3E-2</v>
      </c>
      <c r="E65" s="282">
        <v>0</v>
      </c>
      <c r="F65" s="282">
        <v>0</v>
      </c>
      <c r="G65" s="282">
        <v>0</v>
      </c>
      <c r="H65" s="283">
        <v>0</v>
      </c>
      <c r="I65" s="283">
        <v>0</v>
      </c>
      <c r="J65" s="283">
        <v>0</v>
      </c>
      <c r="K65" s="284">
        <f t="shared" ref="K65" si="6">AVERAGE(H65:J65)-AVERAGE(E65:G65)</f>
        <v>0</v>
      </c>
    </row>
    <row r="66" spans="2:11" ht="12" thickBot="1" x14ac:dyDescent="0.25">
      <c r="C66" s="255"/>
      <c r="D66" s="281" t="s">
        <v>196</v>
      </c>
      <c r="E66" s="282">
        <v>0</v>
      </c>
      <c r="F66" s="282">
        <v>0</v>
      </c>
      <c r="G66" s="282">
        <v>0</v>
      </c>
      <c r="H66" s="283">
        <v>0</v>
      </c>
      <c r="I66" s="283">
        <v>0</v>
      </c>
      <c r="J66" s="283">
        <v>0</v>
      </c>
      <c r="K66" s="284">
        <f>AVERAGE(H66:J66)-AVERAGE(E66:G66)</f>
        <v>0</v>
      </c>
    </row>
    <row r="67" spans="2:11" ht="12" thickBot="1" x14ac:dyDescent="0.25">
      <c r="C67" s="255" t="s">
        <v>36</v>
      </c>
      <c r="D67" s="291"/>
      <c r="I67" s="270"/>
      <c r="J67" s="255" t="s">
        <v>31</v>
      </c>
      <c r="K67" s="271">
        <f>SUM(K53:K66)</f>
        <v>0</v>
      </c>
    </row>
    <row r="68" spans="2:11" ht="12" thickBot="1" x14ac:dyDescent="0.25">
      <c r="B68" s="279" t="s">
        <v>32</v>
      </c>
      <c r="C68" s="255"/>
      <c r="I68" s="270"/>
      <c r="J68" s="255" t="s">
        <v>41</v>
      </c>
      <c r="K68" s="272" t="e">
        <f>((C57-K67)/C57)</f>
        <v>#DIV/0!</v>
      </c>
    </row>
    <row r="69" spans="2:11" ht="12" thickBot="1" x14ac:dyDescent="0.25">
      <c r="B69" s="255" t="s">
        <v>33</v>
      </c>
      <c r="C69" s="255"/>
      <c r="D69" s="291"/>
      <c r="I69" s="270"/>
      <c r="J69" s="255" t="s">
        <v>194</v>
      </c>
      <c r="K69" s="294" t="e">
        <f>(C57-D71)/C57</f>
        <v>#DIV/0!</v>
      </c>
    </row>
    <row r="70" spans="2:11" ht="12" thickBot="1" x14ac:dyDescent="0.25">
      <c r="B70" s="255" t="s">
        <v>34</v>
      </c>
      <c r="C70" s="255"/>
      <c r="D70" s="291"/>
      <c r="I70" s="270"/>
    </row>
    <row r="71" spans="2:11" ht="12" thickBot="1" x14ac:dyDescent="0.25">
      <c r="B71" s="255" t="s">
        <v>37</v>
      </c>
      <c r="D71" s="291">
        <f>D70-D67</f>
        <v>0</v>
      </c>
      <c r="I71" s="270"/>
    </row>
    <row r="72" spans="2:11" ht="29.25" customHeight="1" x14ac:dyDescent="0.2">
      <c r="I72" s="270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0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0"/>
      <c r="D75" s="281">
        <v>256</v>
      </c>
      <c r="E75" s="282"/>
      <c r="F75" s="282"/>
      <c r="G75" s="282"/>
      <c r="H75" s="283"/>
      <c r="I75" s="283"/>
      <c r="J75" s="283"/>
      <c r="K75" s="284"/>
    </row>
    <row r="76" spans="2:11" ht="12" thickBot="1" x14ac:dyDescent="0.25">
      <c r="B76" s="258" t="s">
        <v>25</v>
      </c>
      <c r="C76" s="280"/>
      <c r="D76" s="281">
        <v>128</v>
      </c>
      <c r="E76" s="282"/>
      <c r="F76" s="282"/>
      <c r="G76" s="282"/>
      <c r="H76" s="283"/>
      <c r="I76" s="283"/>
      <c r="J76" s="283"/>
      <c r="K76" s="284"/>
    </row>
    <row r="77" spans="2:11" ht="12" thickBot="1" x14ac:dyDescent="0.25">
      <c r="B77" s="258" t="s">
        <v>0</v>
      </c>
      <c r="C77" s="285"/>
      <c r="D77" s="286">
        <v>63</v>
      </c>
      <c r="E77" s="282"/>
      <c r="F77" s="282"/>
      <c r="G77" s="282"/>
      <c r="H77" s="283"/>
      <c r="I77" s="283"/>
      <c r="J77" s="283"/>
      <c r="K77" s="284"/>
    </row>
    <row r="78" spans="2:11" ht="12" thickBot="1" x14ac:dyDescent="0.25">
      <c r="B78" s="258" t="s">
        <v>26</v>
      </c>
      <c r="C78" s="287"/>
      <c r="D78" s="286">
        <v>31.5</v>
      </c>
      <c r="E78" s="282"/>
      <c r="F78" s="282"/>
      <c r="G78" s="282"/>
      <c r="H78" s="283"/>
      <c r="I78" s="283"/>
      <c r="J78" s="283"/>
      <c r="K78" s="284"/>
    </row>
    <row r="79" spans="2:11" ht="12" thickBot="1" x14ac:dyDescent="0.25">
      <c r="B79" s="258" t="s">
        <v>27</v>
      </c>
      <c r="C79" s="288">
        <f>D91-D89</f>
        <v>0</v>
      </c>
      <c r="D79" s="286">
        <v>16</v>
      </c>
      <c r="E79" s="282"/>
      <c r="F79" s="282"/>
      <c r="G79" s="282"/>
      <c r="H79" s="283"/>
      <c r="I79" s="283"/>
      <c r="J79" s="283"/>
      <c r="K79" s="284"/>
    </row>
    <row r="80" spans="2:11" x14ac:dyDescent="0.2">
      <c r="B80" s="258" t="s">
        <v>28</v>
      </c>
      <c r="C80" s="256" t="s">
        <v>29</v>
      </c>
      <c r="D80" s="281">
        <v>8</v>
      </c>
      <c r="E80" s="282"/>
      <c r="F80" s="282"/>
      <c r="G80" s="282"/>
      <c r="H80" s="283"/>
      <c r="I80" s="283"/>
      <c r="J80" s="283"/>
      <c r="K80" s="284"/>
    </row>
    <row r="81" spans="2:11" x14ac:dyDescent="0.2">
      <c r="D81" s="281">
        <v>4</v>
      </c>
      <c r="E81" s="282"/>
      <c r="F81" s="282"/>
      <c r="G81" s="282"/>
      <c r="H81" s="283"/>
      <c r="I81" s="283"/>
      <c r="J81" s="283"/>
      <c r="K81" s="284"/>
    </row>
    <row r="82" spans="2:11" x14ac:dyDescent="0.2">
      <c r="B82" s="258"/>
      <c r="C82" s="255"/>
      <c r="D82" s="281">
        <v>2</v>
      </c>
      <c r="E82" s="282"/>
      <c r="F82" s="282"/>
      <c r="G82" s="282"/>
      <c r="H82" s="283"/>
      <c r="I82" s="283"/>
      <c r="J82" s="283"/>
      <c r="K82" s="284"/>
    </row>
    <row r="83" spans="2:11" x14ac:dyDescent="0.2">
      <c r="C83" s="255"/>
      <c r="D83" s="281">
        <v>1</v>
      </c>
      <c r="E83" s="282"/>
      <c r="F83" s="282"/>
      <c r="G83" s="282"/>
      <c r="H83" s="283"/>
      <c r="I83" s="283"/>
      <c r="J83" s="283"/>
      <c r="K83" s="284"/>
    </row>
    <row r="84" spans="2:11" x14ac:dyDescent="0.2">
      <c r="C84" s="255"/>
      <c r="D84" s="281">
        <v>0.5</v>
      </c>
      <c r="E84" s="282"/>
      <c r="F84" s="282"/>
      <c r="G84" s="282"/>
      <c r="H84" s="283"/>
      <c r="I84" s="283"/>
      <c r="J84" s="283"/>
      <c r="K84" s="284"/>
    </row>
    <row r="85" spans="2:11" x14ac:dyDescent="0.2">
      <c r="C85" s="255"/>
      <c r="D85" s="281">
        <v>0.25</v>
      </c>
      <c r="E85" s="282"/>
      <c r="F85" s="282"/>
      <c r="G85" s="282"/>
      <c r="H85" s="283"/>
      <c r="I85" s="283"/>
      <c r="J85" s="283"/>
      <c r="K85" s="284"/>
    </row>
    <row r="86" spans="2:11" x14ac:dyDescent="0.2">
      <c r="C86" s="255"/>
      <c r="D86" s="281">
        <v>0.125</v>
      </c>
      <c r="E86" s="282"/>
      <c r="F86" s="282"/>
      <c r="G86" s="282"/>
      <c r="H86" s="283"/>
      <c r="I86" s="283"/>
      <c r="J86" s="283"/>
      <c r="K86" s="284"/>
    </row>
    <row r="87" spans="2:11" x14ac:dyDescent="0.2">
      <c r="C87" s="255"/>
      <c r="D87" s="281">
        <v>6.3E-2</v>
      </c>
      <c r="E87" s="282"/>
      <c r="F87" s="282"/>
      <c r="G87" s="282"/>
      <c r="H87" s="283"/>
      <c r="I87" s="283"/>
      <c r="J87" s="283"/>
      <c r="K87" s="284"/>
    </row>
    <row r="88" spans="2:11" ht="12" thickBot="1" x14ac:dyDescent="0.25">
      <c r="C88" s="255"/>
      <c r="D88" s="281" t="s">
        <v>196</v>
      </c>
      <c r="E88" s="289"/>
      <c r="F88" s="289"/>
      <c r="G88" s="289"/>
      <c r="H88" s="283"/>
      <c r="I88" s="283"/>
      <c r="J88" s="283"/>
      <c r="K88" s="284"/>
    </row>
    <row r="89" spans="2:11" ht="12" thickBot="1" x14ac:dyDescent="0.25">
      <c r="C89" s="255" t="s">
        <v>38</v>
      </c>
      <c r="D89" s="291"/>
      <c r="I89" s="270"/>
      <c r="J89" s="255" t="s">
        <v>31</v>
      </c>
      <c r="K89" s="271">
        <f>SUM(K75:K88)</f>
        <v>0</v>
      </c>
    </row>
    <row r="90" spans="2:11" ht="12" thickBot="1" x14ac:dyDescent="0.25">
      <c r="B90" s="279" t="s">
        <v>32</v>
      </c>
      <c r="C90" s="255"/>
      <c r="I90" s="270"/>
      <c r="J90" s="255" t="s">
        <v>41</v>
      </c>
      <c r="K90" s="272" t="e">
        <f>((C79-K89)/C79)*100</f>
        <v>#DIV/0!</v>
      </c>
    </row>
    <row r="91" spans="2:11" ht="12" thickBot="1" x14ac:dyDescent="0.25">
      <c r="B91" s="255" t="s">
        <v>33</v>
      </c>
      <c r="C91" s="255"/>
      <c r="D91" s="291"/>
      <c r="I91" s="270"/>
    </row>
    <row r="92" spans="2:11" ht="12" thickBot="1" x14ac:dyDescent="0.25">
      <c r="B92" s="255" t="s">
        <v>39</v>
      </c>
      <c r="C92" s="255"/>
      <c r="D92" s="291"/>
      <c r="I92" s="270"/>
    </row>
    <row r="93" spans="2:11" ht="12" thickBot="1" x14ac:dyDescent="0.25">
      <c r="B93" s="255" t="s">
        <v>37</v>
      </c>
      <c r="D93" s="291">
        <f>D92-D89</f>
        <v>0</v>
      </c>
      <c r="I93" s="270"/>
    </row>
    <row r="94" spans="2:11" ht="33.75" customHeight="1" x14ac:dyDescent="0.2">
      <c r="I94" s="270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0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0"/>
      <c r="D97" s="281">
        <v>256</v>
      </c>
      <c r="E97" s="282"/>
      <c r="F97" s="282"/>
      <c r="G97" s="282"/>
      <c r="H97" s="283"/>
      <c r="I97" s="283"/>
      <c r="J97" s="283"/>
      <c r="K97" s="284"/>
    </row>
    <row r="98" spans="2:11" ht="12" thickBot="1" x14ac:dyDescent="0.25">
      <c r="B98" s="258" t="s">
        <v>25</v>
      </c>
      <c r="C98" s="280"/>
      <c r="D98" s="281">
        <v>128</v>
      </c>
      <c r="E98" s="282"/>
      <c r="F98" s="282"/>
      <c r="G98" s="282"/>
      <c r="H98" s="283"/>
      <c r="I98" s="283"/>
      <c r="J98" s="283"/>
      <c r="K98" s="284"/>
    </row>
    <row r="99" spans="2:11" ht="12" thickBot="1" x14ac:dyDescent="0.25">
      <c r="B99" s="258" t="s">
        <v>0</v>
      </c>
      <c r="C99" s="285"/>
      <c r="D99" s="286">
        <v>63</v>
      </c>
      <c r="E99" s="282"/>
      <c r="F99" s="282"/>
      <c r="G99" s="282"/>
      <c r="H99" s="283"/>
      <c r="I99" s="283"/>
      <c r="J99" s="283"/>
      <c r="K99" s="284"/>
    </row>
    <row r="100" spans="2:11" ht="12" thickBot="1" x14ac:dyDescent="0.25">
      <c r="B100" s="258" t="s">
        <v>26</v>
      </c>
      <c r="C100" s="287"/>
      <c r="D100" s="286">
        <v>31.5</v>
      </c>
      <c r="E100" s="282"/>
      <c r="F100" s="282"/>
      <c r="G100" s="282"/>
      <c r="H100" s="283"/>
      <c r="I100" s="283"/>
      <c r="J100" s="283"/>
      <c r="K100" s="284"/>
    </row>
    <row r="101" spans="2:11" ht="12" thickBot="1" x14ac:dyDescent="0.25">
      <c r="B101" s="258" t="s">
        <v>27</v>
      </c>
      <c r="C101" s="288">
        <f>D113-D111</f>
        <v>0</v>
      </c>
      <c r="D101" s="286">
        <v>16</v>
      </c>
      <c r="E101" s="282"/>
      <c r="F101" s="282"/>
      <c r="G101" s="282"/>
      <c r="H101" s="283"/>
      <c r="I101" s="283"/>
      <c r="J101" s="283"/>
      <c r="K101" s="284"/>
    </row>
    <row r="102" spans="2:11" x14ac:dyDescent="0.2">
      <c r="B102" s="258" t="s">
        <v>28</v>
      </c>
      <c r="C102" s="256" t="s">
        <v>29</v>
      </c>
      <c r="D102" s="281">
        <v>8</v>
      </c>
      <c r="E102" s="282"/>
      <c r="F102" s="282"/>
      <c r="G102" s="282"/>
      <c r="H102" s="283"/>
      <c r="I102" s="283"/>
      <c r="J102" s="283"/>
      <c r="K102" s="284"/>
    </row>
    <row r="103" spans="2:11" x14ac:dyDescent="0.2">
      <c r="D103" s="281">
        <v>4</v>
      </c>
      <c r="E103" s="282"/>
      <c r="F103" s="282"/>
      <c r="G103" s="282"/>
      <c r="H103" s="283"/>
      <c r="I103" s="283"/>
      <c r="J103" s="283"/>
      <c r="K103" s="284"/>
    </row>
    <row r="104" spans="2:11" x14ac:dyDescent="0.2">
      <c r="B104" s="258"/>
      <c r="C104" s="255"/>
      <c r="D104" s="281">
        <v>2</v>
      </c>
      <c r="E104" s="282"/>
      <c r="F104" s="282"/>
      <c r="G104" s="282"/>
      <c r="H104" s="283"/>
      <c r="I104" s="283"/>
      <c r="J104" s="283"/>
      <c r="K104" s="284"/>
    </row>
    <row r="105" spans="2:11" x14ac:dyDescent="0.2">
      <c r="C105" s="255"/>
      <c r="D105" s="281">
        <v>1</v>
      </c>
      <c r="E105" s="282"/>
      <c r="F105" s="282"/>
      <c r="G105" s="282"/>
      <c r="H105" s="283"/>
      <c r="I105" s="283"/>
      <c r="J105" s="283"/>
      <c r="K105" s="284"/>
    </row>
    <row r="106" spans="2:11" x14ac:dyDescent="0.2">
      <c r="C106" s="255"/>
      <c r="D106" s="281">
        <v>0.5</v>
      </c>
      <c r="E106" s="282"/>
      <c r="F106" s="282"/>
      <c r="G106" s="282"/>
      <c r="H106" s="283"/>
      <c r="I106" s="283"/>
      <c r="J106" s="283"/>
      <c r="K106" s="284"/>
    </row>
    <row r="107" spans="2:11" x14ac:dyDescent="0.2">
      <c r="C107" s="255"/>
      <c r="D107" s="281">
        <v>0.25</v>
      </c>
      <c r="E107" s="282"/>
      <c r="F107" s="282"/>
      <c r="G107" s="282"/>
      <c r="H107" s="283"/>
      <c r="I107" s="283"/>
      <c r="J107" s="283"/>
      <c r="K107" s="284"/>
    </row>
    <row r="108" spans="2:11" x14ac:dyDescent="0.2">
      <c r="C108" s="255"/>
      <c r="D108" s="281">
        <v>0.125</v>
      </c>
      <c r="E108" s="282"/>
      <c r="F108" s="282"/>
      <c r="G108" s="282"/>
      <c r="H108" s="283"/>
      <c r="I108" s="283"/>
      <c r="J108" s="283"/>
      <c r="K108" s="284"/>
    </row>
    <row r="109" spans="2:11" x14ac:dyDescent="0.2">
      <c r="C109" s="255"/>
      <c r="D109" s="281">
        <v>6.3E-2</v>
      </c>
      <c r="E109" s="282"/>
      <c r="F109" s="282"/>
      <c r="G109" s="282"/>
      <c r="H109" s="283"/>
      <c r="I109" s="283"/>
      <c r="J109" s="283"/>
      <c r="K109" s="284"/>
    </row>
    <row r="110" spans="2:11" ht="12" thickBot="1" x14ac:dyDescent="0.25">
      <c r="C110" s="255"/>
      <c r="D110" s="281" t="s">
        <v>196</v>
      </c>
      <c r="E110" s="289"/>
      <c r="F110" s="289"/>
      <c r="G110" s="289"/>
      <c r="H110" s="283"/>
      <c r="I110" s="283"/>
      <c r="J110" s="283"/>
      <c r="K110" s="284"/>
    </row>
    <row r="111" spans="2:11" ht="12" thickBot="1" x14ac:dyDescent="0.25">
      <c r="C111" s="255" t="s">
        <v>40</v>
      </c>
      <c r="D111" s="291"/>
      <c r="I111" s="270"/>
      <c r="J111" s="255" t="s">
        <v>31</v>
      </c>
      <c r="K111" s="271">
        <f>SUM(K97:K110)</f>
        <v>0</v>
      </c>
    </row>
    <row r="112" spans="2:11" ht="12" thickBot="1" x14ac:dyDescent="0.25">
      <c r="B112" s="279" t="s">
        <v>32</v>
      </c>
      <c r="C112" s="255"/>
      <c r="I112" s="270"/>
      <c r="J112" s="255" t="s">
        <v>41</v>
      </c>
      <c r="K112" s="272" t="e">
        <f>((C101-K111)/C101)*100</f>
        <v>#DIV/0!</v>
      </c>
    </row>
    <row r="113" spans="2:9" ht="12" thickBot="1" x14ac:dyDescent="0.25">
      <c r="B113" s="255" t="s">
        <v>33</v>
      </c>
      <c r="C113" s="255"/>
      <c r="D113" s="291"/>
      <c r="I113" s="270"/>
    </row>
    <row r="114" spans="2:9" ht="12" thickBot="1" x14ac:dyDescent="0.25">
      <c r="B114" s="255" t="s">
        <v>34</v>
      </c>
      <c r="C114" s="255"/>
      <c r="D114" s="291"/>
      <c r="I114" s="270"/>
    </row>
    <row r="115" spans="2:9" ht="12" thickBot="1" x14ac:dyDescent="0.25">
      <c r="B115" s="255" t="s">
        <v>35</v>
      </c>
      <c r="D115" s="291">
        <f>D114-D111</f>
        <v>0</v>
      </c>
      <c r="I115" s="270"/>
    </row>
    <row r="116" spans="2:9" x14ac:dyDescent="0.2">
      <c r="I116" s="270"/>
    </row>
    <row r="117" spans="2:9" x14ac:dyDescent="0.2">
      <c r="I117" s="270"/>
    </row>
    <row r="118" spans="2:9" x14ac:dyDescent="0.2">
      <c r="I118" s="270"/>
    </row>
    <row r="119" spans="2:9" x14ac:dyDescent="0.2">
      <c r="I119" s="270"/>
    </row>
    <row r="120" spans="2:9" x14ac:dyDescent="0.2">
      <c r="I120" s="270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L27" sqref="L27"/>
    </sheetView>
  </sheetViews>
  <sheetFormatPr baseColWidth="10" defaultColWidth="9.140625" defaultRowHeight="12.75" x14ac:dyDescent="0.2"/>
  <cols>
    <col min="1" max="1" width="11.7109375" customWidth="1"/>
    <col min="2" max="2" width="25.5703125" customWidth="1"/>
    <col min="3" max="3" width="13.140625" customWidth="1"/>
    <col min="4" max="4" width="15" customWidth="1"/>
    <col min="5" max="5" width="15.42578125" customWidth="1"/>
    <col min="6" max="6" width="16.5703125" customWidth="1"/>
    <col min="8" max="8" width="14.42578125" customWidth="1"/>
    <col min="9" max="9" width="6.42578125" customWidth="1"/>
    <col min="10" max="10" width="7" customWidth="1"/>
    <col min="11" max="11" width="6.7109375" customWidth="1"/>
  </cols>
  <sheetData>
    <row r="1" spans="1:11" ht="15.75" x14ac:dyDescent="0.25">
      <c r="B1" s="21" t="s">
        <v>2</v>
      </c>
      <c r="C1" s="393" t="s">
        <v>20</v>
      </c>
      <c r="D1" s="394"/>
      <c r="E1" s="394"/>
      <c r="F1" s="395"/>
    </row>
    <row r="2" spans="1:11" ht="16.5" thickBot="1" x14ac:dyDescent="0.3">
      <c r="B2" s="22" t="s">
        <v>3</v>
      </c>
      <c r="C2" s="396" t="s">
        <v>5</v>
      </c>
      <c r="D2" s="397"/>
      <c r="E2" s="397"/>
      <c r="F2" s="398"/>
    </row>
    <row r="3" spans="1:11" x14ac:dyDescent="0.2">
      <c r="B3" s="19" t="s">
        <v>1</v>
      </c>
      <c r="C3" s="399">
        <f>'Input-data'!C4</f>
        <v>44412</v>
      </c>
      <c r="D3" s="400"/>
      <c r="E3" s="400"/>
      <c r="F3" s="401"/>
    </row>
    <row r="4" spans="1:11" x14ac:dyDescent="0.2">
      <c r="B4" s="20" t="s">
        <v>42</v>
      </c>
      <c r="C4" s="418">
        <f>'Input-data'!C5</f>
        <v>0</v>
      </c>
      <c r="D4" s="419"/>
      <c r="E4" s="419"/>
      <c r="F4" s="420"/>
    </row>
    <row r="5" spans="1:11" x14ac:dyDescent="0.2">
      <c r="B5" s="20" t="s">
        <v>43</v>
      </c>
      <c r="C5" s="421">
        <f>'Input-data'!C6</f>
        <v>0</v>
      </c>
      <c r="D5" s="422"/>
      <c r="E5" s="422"/>
      <c r="F5" s="423"/>
    </row>
    <row r="6" spans="1:11" x14ac:dyDescent="0.2">
      <c r="B6" s="20" t="s">
        <v>0</v>
      </c>
      <c r="C6" s="402" t="str">
        <f>'Input-data'!C7</f>
        <v>MS2_FC1</v>
      </c>
      <c r="D6" s="403"/>
      <c r="E6" s="403"/>
      <c r="F6" s="404"/>
      <c r="G6" s="7"/>
    </row>
    <row r="7" spans="1:11" x14ac:dyDescent="0.2">
      <c r="B7" s="20" t="s">
        <v>4</v>
      </c>
      <c r="C7" s="415">
        <f>'Input-data'!C8</f>
        <v>0</v>
      </c>
      <c r="D7" s="416"/>
      <c r="E7" s="416"/>
      <c r="F7" s="417"/>
      <c r="G7" s="7"/>
    </row>
    <row r="8" spans="1:11" x14ac:dyDescent="0.2">
      <c r="B8" s="20" t="s">
        <v>11</v>
      </c>
      <c r="C8" s="424">
        <f>(C9-D12)/D12</f>
        <v>0</v>
      </c>
      <c r="D8" s="425"/>
      <c r="E8" s="425"/>
      <c r="F8" s="426"/>
      <c r="G8" s="7"/>
    </row>
    <row r="9" spans="1:11" ht="13.5" thickBot="1" x14ac:dyDescent="0.25">
      <c r="B9" s="224" t="s">
        <v>6</v>
      </c>
      <c r="C9" s="405">
        <f>'Input-data'!C9</f>
        <v>33400</v>
      </c>
      <c r="D9" s="406"/>
      <c r="E9" s="406"/>
      <c r="F9" s="407"/>
      <c r="G9" s="7"/>
    </row>
    <row r="10" spans="1:11" ht="30.75" customHeight="1" thickBot="1" x14ac:dyDescent="0.25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">
      <c r="A11" s="408" t="s">
        <v>52</v>
      </c>
      <c r="B11" s="230">
        <v>250</v>
      </c>
      <c r="C11" s="242">
        <f>'Input-data'!C10</f>
        <v>0</v>
      </c>
      <c r="D11" s="243">
        <f t="shared" ref="D11:D24" si="0">D12+C11</f>
        <v>33400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">
      <c r="A12" s="409"/>
      <c r="B12" s="231">
        <v>125</v>
      </c>
      <c r="C12" s="242">
        <f>'Input-data'!C11</f>
        <v>775</v>
      </c>
      <c r="D12" s="244">
        <f t="shared" si="0"/>
        <v>33400</v>
      </c>
      <c r="E12" s="246">
        <f t="shared" ref="E12:E26" si="2">C12/$D$11</f>
        <v>2.3203592814371257E-2</v>
      </c>
      <c r="F12" s="248">
        <f t="shared" si="1"/>
        <v>1</v>
      </c>
      <c r="G12" s="7"/>
    </row>
    <row r="13" spans="1:11" ht="17.25" customHeight="1" x14ac:dyDescent="0.2">
      <c r="A13" s="410"/>
      <c r="B13" s="231">
        <v>63</v>
      </c>
      <c r="C13" s="242">
        <f>'Input-data'!C12</f>
        <v>5515</v>
      </c>
      <c r="D13" s="244">
        <f t="shared" si="0"/>
        <v>32625</v>
      </c>
      <c r="E13" s="246">
        <f t="shared" si="2"/>
        <v>0.16511976047904192</v>
      </c>
      <c r="F13" s="248">
        <f t="shared" si="1"/>
        <v>0.97679640718562877</v>
      </c>
      <c r="G13" s="7"/>
    </row>
    <row r="14" spans="1:11" ht="17.25" customHeight="1" x14ac:dyDescent="0.2">
      <c r="A14" s="412" t="s">
        <v>53</v>
      </c>
      <c r="B14" s="232">
        <v>31.5</v>
      </c>
      <c r="C14" s="242">
        <f>'Input-data'!C13</f>
        <v>7655</v>
      </c>
      <c r="D14" s="244">
        <f t="shared" si="0"/>
        <v>27110</v>
      </c>
      <c r="E14" s="246">
        <f t="shared" si="2"/>
        <v>0.22919161676646707</v>
      </c>
      <c r="F14" s="248">
        <f t="shared" si="1"/>
        <v>0.81167664670658679</v>
      </c>
      <c r="G14" s="7"/>
    </row>
    <row r="15" spans="1:11" ht="17.25" customHeight="1" x14ac:dyDescent="0.2">
      <c r="A15" s="413"/>
      <c r="B15" s="232">
        <v>16</v>
      </c>
      <c r="C15" s="242">
        <f>'Input-data'!C14</f>
        <v>7320</v>
      </c>
      <c r="D15" s="244">
        <f t="shared" si="0"/>
        <v>19455</v>
      </c>
      <c r="E15" s="246">
        <f t="shared" si="2"/>
        <v>0.21916167664670658</v>
      </c>
      <c r="F15" s="248">
        <f t="shared" si="1"/>
        <v>0.58248502994011975</v>
      </c>
      <c r="G15" s="7"/>
    </row>
    <row r="16" spans="1:11" ht="17.25" customHeight="1" x14ac:dyDescent="0.2">
      <c r="A16" s="413"/>
      <c r="B16" s="232">
        <v>8</v>
      </c>
      <c r="C16" s="242">
        <f>'Input-data'!C15</f>
        <v>4710</v>
      </c>
      <c r="D16" s="244">
        <f t="shared" si="0"/>
        <v>12135</v>
      </c>
      <c r="E16" s="246">
        <f t="shared" si="2"/>
        <v>0.14101796407185629</v>
      </c>
      <c r="F16" s="248">
        <f t="shared" si="1"/>
        <v>0.36332335329341314</v>
      </c>
      <c r="G16" s="7"/>
      <c r="H16" s="43"/>
      <c r="I16" s="43"/>
      <c r="J16" s="43"/>
      <c r="K16" s="43"/>
    </row>
    <row r="17" spans="1:8" ht="17.25" customHeight="1" x14ac:dyDescent="0.2">
      <c r="A17" s="413"/>
      <c r="B17" s="232">
        <v>4</v>
      </c>
      <c r="C17" s="242">
        <f>'Input-data'!C16</f>
        <v>2045</v>
      </c>
      <c r="D17" s="244">
        <f t="shared" si="0"/>
        <v>7425</v>
      </c>
      <c r="E17" s="246">
        <f>C17/$D$11</f>
        <v>6.1227544910179642E-2</v>
      </c>
      <c r="F17" s="248">
        <f t="shared" si="1"/>
        <v>0.22230538922155688</v>
      </c>
      <c r="G17" s="7"/>
    </row>
    <row r="18" spans="1:8" ht="17.25" customHeight="1" x14ac:dyDescent="0.2">
      <c r="A18" s="414"/>
      <c r="B18" s="232">
        <v>2</v>
      </c>
      <c r="C18" s="242">
        <f>'Input-data'!C17</f>
        <v>830</v>
      </c>
      <c r="D18" s="244">
        <f t="shared" si="0"/>
        <v>5380</v>
      </c>
      <c r="E18" s="246">
        <f t="shared" si="2"/>
        <v>2.4850299401197606E-2</v>
      </c>
      <c r="F18" s="248">
        <f t="shared" si="1"/>
        <v>0.16107784431137723</v>
      </c>
      <c r="G18" s="7"/>
      <c r="H18" s="12"/>
    </row>
    <row r="19" spans="1:8" ht="17.25" customHeight="1" x14ac:dyDescent="0.2">
      <c r="A19" s="411" t="s">
        <v>54</v>
      </c>
      <c r="B19" s="231">
        <v>1</v>
      </c>
      <c r="C19" s="242">
        <f>'Input-data'!C18</f>
        <v>665</v>
      </c>
      <c r="D19" s="244">
        <f t="shared" si="0"/>
        <v>4550</v>
      </c>
      <c r="E19" s="246">
        <f t="shared" si="2"/>
        <v>1.9910179640718562E-2</v>
      </c>
      <c r="F19" s="248">
        <f t="shared" si="1"/>
        <v>0.13622754491017963</v>
      </c>
      <c r="G19" s="7"/>
    </row>
    <row r="20" spans="1:8" ht="17.25" customHeight="1" x14ac:dyDescent="0.2">
      <c r="A20" s="409"/>
      <c r="B20" s="231">
        <v>0.5</v>
      </c>
      <c r="C20" s="242">
        <f>'Input-data'!C19</f>
        <v>2430</v>
      </c>
      <c r="D20" s="244">
        <f t="shared" si="0"/>
        <v>3885</v>
      </c>
      <c r="E20" s="246">
        <f t="shared" si="2"/>
        <v>7.2754491017964065E-2</v>
      </c>
      <c r="F20" s="248">
        <f t="shared" si="1"/>
        <v>0.11631736526946107</v>
      </c>
      <c r="G20" s="7"/>
    </row>
    <row r="21" spans="1:8" ht="17.25" customHeight="1" x14ac:dyDescent="0.2">
      <c r="A21" s="409"/>
      <c r="B21" s="233">
        <v>0.25</v>
      </c>
      <c r="C21" s="242">
        <f>'Input-data'!C20</f>
        <v>1215</v>
      </c>
      <c r="D21" s="244">
        <f t="shared" si="0"/>
        <v>1455</v>
      </c>
      <c r="E21" s="246">
        <f t="shared" si="2"/>
        <v>3.6377245508982033E-2</v>
      </c>
      <c r="F21" s="248">
        <f t="shared" si="1"/>
        <v>4.3562874251497005E-2</v>
      </c>
    </row>
    <row r="22" spans="1:8" ht="17.25" customHeight="1" x14ac:dyDescent="0.2">
      <c r="A22" s="409"/>
      <c r="B22" s="233">
        <v>0.125</v>
      </c>
      <c r="C22" s="242">
        <f>'Input-data'!C21</f>
        <v>160</v>
      </c>
      <c r="D22" s="244">
        <f t="shared" si="0"/>
        <v>240</v>
      </c>
      <c r="E22" s="246">
        <f t="shared" si="2"/>
        <v>4.7904191616766467E-3</v>
      </c>
      <c r="F22" s="248">
        <f t="shared" si="1"/>
        <v>7.18562874251497E-3</v>
      </c>
    </row>
    <row r="23" spans="1:8" ht="17.25" customHeight="1" x14ac:dyDescent="0.2">
      <c r="A23" s="410"/>
      <c r="B23" s="233">
        <v>6.3E-2</v>
      </c>
      <c r="C23" s="242">
        <f>'Input-data'!C22</f>
        <v>80</v>
      </c>
      <c r="D23" s="244">
        <f t="shared" si="0"/>
        <v>80</v>
      </c>
      <c r="E23" s="246">
        <f t="shared" si="2"/>
        <v>2.3952095808383233E-3</v>
      </c>
      <c r="F23" s="248">
        <f t="shared" si="1"/>
        <v>2.3952095808383233E-3</v>
      </c>
    </row>
    <row r="24" spans="1:8" ht="17.25" customHeight="1" x14ac:dyDescent="0.2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25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">
      <c r="C27" s="1"/>
      <c r="D27" s="1"/>
      <c r="E27" s="1"/>
      <c r="F27" s="1"/>
    </row>
    <row r="28" spans="1:8" ht="19.5" customHeight="1" x14ac:dyDescent="0.25">
      <c r="A28" s="41" t="s">
        <v>62</v>
      </c>
      <c r="C28" s="1"/>
      <c r="D28" s="1"/>
      <c r="E28" s="1"/>
      <c r="F28" s="1"/>
    </row>
    <row r="29" spans="1:8" ht="13.5" thickBot="1" x14ac:dyDescent="0.25"/>
    <row r="30" spans="1:8" ht="20.25" customHeight="1" x14ac:dyDescent="0.2">
      <c r="A30" s="427" t="s">
        <v>63</v>
      </c>
      <c r="B30" s="428"/>
      <c r="C30" s="451">
        <f ca="1">SUM(Interpolation!E3:E403)*0.0025</f>
        <v>19.408623234144276</v>
      </c>
      <c r="D30" s="452"/>
      <c r="E30" s="241" t="s">
        <v>197</v>
      </c>
      <c r="F30" s="241"/>
      <c r="G30" s="241"/>
      <c r="H30" s="241"/>
    </row>
    <row r="31" spans="1:8" ht="20.25" customHeight="1" x14ac:dyDescent="0.2">
      <c r="A31" s="433" t="s">
        <v>68</v>
      </c>
      <c r="B31" s="434"/>
      <c r="C31" s="449">
        <f ca="1">(C45*C39)^0.5</f>
        <v>8.5171314760500856</v>
      </c>
      <c r="D31" s="450"/>
    </row>
    <row r="32" spans="1:8" ht="20.25" customHeight="1" x14ac:dyDescent="0.2">
      <c r="A32" s="435" t="s">
        <v>15</v>
      </c>
      <c r="B32" s="436"/>
      <c r="C32" s="449">
        <f ca="1">C31/C33</f>
        <v>1.9566265060240962</v>
      </c>
      <c r="D32" s="450"/>
    </row>
    <row r="33" spans="1:6" ht="20.25" customHeight="1" x14ac:dyDescent="0.2">
      <c r="A33" s="437" t="s">
        <v>69</v>
      </c>
      <c r="B33" s="438"/>
      <c r="C33" s="449">
        <f ca="1">(C45/C39)^0.5</f>
        <v>4.3529674415773227</v>
      </c>
      <c r="D33" s="450"/>
    </row>
    <row r="34" spans="1:6" ht="20.25" customHeight="1" x14ac:dyDescent="0.2">
      <c r="A34" s="435" t="s">
        <v>12</v>
      </c>
      <c r="B34" s="436"/>
      <c r="C34" s="449">
        <f ca="1">STDEV(Interpolation!E3:E403)</f>
        <v>20.44729036193246</v>
      </c>
      <c r="D34" s="450"/>
    </row>
    <row r="35" spans="1:6" ht="20.25" customHeight="1" x14ac:dyDescent="0.2">
      <c r="A35" s="443" t="s">
        <v>76</v>
      </c>
      <c r="B35" s="444"/>
      <c r="C35" s="447">
        <f>geometric_std_dev!G21</f>
        <v>2.3094356937709022</v>
      </c>
      <c r="D35" s="448"/>
      <c r="E35" s="228"/>
    </row>
    <row r="36" spans="1:6" ht="20.25" customHeight="1" x14ac:dyDescent="0.2">
      <c r="A36" s="435" t="s">
        <v>10</v>
      </c>
      <c r="B36" s="436"/>
      <c r="C36" s="449">
        <f ca="1">SKEW(Interpolation!E3:E403)</f>
        <v>1.8521728423289276</v>
      </c>
      <c r="D36" s="450"/>
      <c r="E36" s="228"/>
      <c r="F36" s="228"/>
    </row>
    <row r="37" spans="1:6" ht="20.25" customHeight="1" x14ac:dyDescent="0.2">
      <c r="A37" s="435" t="s">
        <v>9</v>
      </c>
      <c r="B37" s="436"/>
      <c r="C37" s="449">
        <f ca="1">KURT(Interpolation!E3:E403)</f>
        <v>4.470575124482604</v>
      </c>
      <c r="D37" s="450"/>
      <c r="E37" s="228"/>
      <c r="F37" s="228"/>
    </row>
    <row r="38" spans="1:6" ht="20.25" customHeight="1" x14ac:dyDescent="0.2">
      <c r="A38" s="435" t="s">
        <v>7</v>
      </c>
      <c r="B38" s="436"/>
      <c r="C38" s="449">
        <f ca="1">Interpolation!E363</f>
        <v>0.44393004115226342</v>
      </c>
      <c r="D38" s="450"/>
      <c r="E38" s="228"/>
      <c r="F38" s="228"/>
    </row>
    <row r="39" spans="1:6" ht="20.25" customHeight="1" x14ac:dyDescent="0.2">
      <c r="A39" s="435" t="s">
        <v>16</v>
      </c>
      <c r="B39" s="436"/>
      <c r="C39" s="449">
        <f ca="1">Interpolation!E339</f>
        <v>1.9566265060240964</v>
      </c>
      <c r="D39" s="450"/>
      <c r="E39" s="228"/>
      <c r="F39" s="228"/>
    </row>
    <row r="40" spans="1:6" ht="20.25" customHeight="1" x14ac:dyDescent="0.2">
      <c r="A40" s="435" t="s">
        <v>18</v>
      </c>
      <c r="B40" s="436"/>
      <c r="C40" s="449">
        <f ca="1">Interpolation!E303</f>
        <v>4.7855626326963918</v>
      </c>
      <c r="D40" s="450"/>
      <c r="E40" s="228"/>
      <c r="F40" s="228"/>
    </row>
    <row r="41" spans="1:6" ht="20.25" customHeight="1" x14ac:dyDescent="0.2">
      <c r="A41" s="437" t="s">
        <v>50</v>
      </c>
      <c r="B41" s="438"/>
      <c r="C41" s="449">
        <f ca="1">Interpolation!E283</f>
        <v>6.2038216560509571</v>
      </c>
      <c r="D41" s="450"/>
      <c r="E41" s="228"/>
      <c r="F41" s="228"/>
    </row>
    <row r="42" spans="1:6" ht="20.25" customHeight="1" x14ac:dyDescent="0.25">
      <c r="A42" s="443" t="s">
        <v>51</v>
      </c>
      <c r="B42" s="444"/>
      <c r="C42" s="447">
        <f ca="1">Interpolation!E203</f>
        <v>12.989071038251367</v>
      </c>
      <c r="D42" s="448"/>
      <c r="E42" s="295">
        <f ca="1">17.5*(C42/1000)^(-1/6)</f>
        <v>36.094555676253179</v>
      </c>
      <c r="F42" s="228"/>
    </row>
    <row r="43" spans="1:6" ht="20.25" customHeight="1" x14ac:dyDescent="0.2">
      <c r="A43" s="437" t="s">
        <v>47</v>
      </c>
      <c r="B43" s="438"/>
      <c r="C43" s="449">
        <f ca="1">Interpolation!E163</f>
        <v>17.184519921619867</v>
      </c>
      <c r="D43" s="450"/>
      <c r="E43" s="296"/>
      <c r="F43" s="228"/>
    </row>
    <row r="44" spans="1:6" ht="20.25" customHeight="1" x14ac:dyDescent="0.2">
      <c r="A44" s="435" t="s">
        <v>19</v>
      </c>
      <c r="B44" s="436"/>
      <c r="C44" s="449">
        <f ca="1">Interpolation!E103</f>
        <v>27.328870019595044</v>
      </c>
      <c r="D44" s="450"/>
      <c r="E44" s="296"/>
      <c r="F44" s="228"/>
    </row>
    <row r="45" spans="1:6" ht="20.25" customHeight="1" x14ac:dyDescent="0.2">
      <c r="A45" s="439" t="s">
        <v>17</v>
      </c>
      <c r="B45" s="440"/>
      <c r="C45" s="449">
        <f ca="1">Interpolation!E67</f>
        <v>37.074796010879425</v>
      </c>
      <c r="D45" s="450"/>
      <c r="E45" s="296"/>
      <c r="F45" s="228"/>
    </row>
    <row r="46" spans="1:6" ht="20.25" customHeight="1" x14ac:dyDescent="0.2">
      <c r="A46" s="439" t="s">
        <v>8</v>
      </c>
      <c r="B46" s="440"/>
      <c r="C46" s="449">
        <f ca="1">Interpolation!E43</f>
        <v>48.884406165004521</v>
      </c>
      <c r="D46" s="450"/>
      <c r="E46" s="296">
        <f ca="1">23.5*(2*C46/1000)^(-1/6)</f>
        <v>34.623247932681949</v>
      </c>
      <c r="F46" s="228"/>
    </row>
    <row r="47" spans="1:6" ht="20.25" customHeight="1" x14ac:dyDescent="0.2">
      <c r="A47" s="441" t="s">
        <v>48</v>
      </c>
      <c r="B47" s="442"/>
      <c r="C47" s="449">
        <f ca="1">C43/C38</f>
        <v>38.709973033173831</v>
      </c>
      <c r="D47" s="450"/>
      <c r="E47" s="228"/>
      <c r="F47" s="228"/>
    </row>
    <row r="48" spans="1:6" ht="20.25" customHeight="1" thickBot="1" x14ac:dyDescent="0.25">
      <c r="A48" s="445" t="s">
        <v>49</v>
      </c>
      <c r="B48" s="446"/>
      <c r="C48" s="453">
        <f ca="1">C41^2/(C43*C38)</f>
        <v>5.0450638837496058</v>
      </c>
      <c r="D48" s="454"/>
      <c r="E48" s="228"/>
      <c r="F48" s="228"/>
    </row>
    <row r="49" spans="1:5" ht="20.25" customHeight="1" x14ac:dyDescent="0.2">
      <c r="A49" s="455" t="s">
        <v>184</v>
      </c>
      <c r="B49" s="456"/>
      <c r="C49" s="456"/>
      <c r="D49" s="457"/>
    </row>
    <row r="50" spans="1:5" ht="20.25" customHeight="1" x14ac:dyDescent="0.2">
      <c r="A50" s="429" t="s">
        <v>179</v>
      </c>
      <c r="B50" s="430"/>
      <c r="C50" s="458">
        <f ca="1">-0.0333+(0.4665/((1000*C42/1000)^0.21))</f>
        <v>0.23897028676361004</v>
      </c>
      <c r="D50" s="459"/>
    </row>
    <row r="51" spans="1:5" ht="20.25" customHeight="1" x14ac:dyDescent="0.2">
      <c r="A51" s="431" t="s">
        <v>180</v>
      </c>
      <c r="B51" s="432"/>
      <c r="C51" s="462">
        <f ca="1">0.13+(0.21/((1000*C42/1000+0.002)^0.21))</f>
        <v>0.25256143963369465</v>
      </c>
      <c r="D51" s="463"/>
    </row>
    <row r="52" spans="1:5" ht="20.25" customHeight="1" x14ac:dyDescent="0.2">
      <c r="A52" s="429" t="s">
        <v>181</v>
      </c>
      <c r="B52" s="430"/>
      <c r="C52" s="458">
        <f>0.621*EXP(-0.457*C35)</f>
        <v>0.21613840575835416</v>
      </c>
      <c r="D52" s="459"/>
    </row>
    <row r="53" spans="1:5" ht="20.25" customHeight="1" x14ac:dyDescent="0.2">
      <c r="A53" s="431" t="s">
        <v>182</v>
      </c>
      <c r="B53" s="432"/>
      <c r="C53" s="462">
        <f>'Berechnung_Yu&amp;Stand'!J1086</f>
        <v>0.14650609370788734</v>
      </c>
      <c r="D53" s="463"/>
    </row>
    <row r="54" spans="1:5" ht="20.25" customHeight="1" thickBot="1" x14ac:dyDescent="0.25">
      <c r="A54" s="460" t="s">
        <v>183</v>
      </c>
      <c r="B54" s="461"/>
      <c r="C54" s="464">
        <f>0.353-0.068*C35+0.146*F20</f>
        <v>0.21294070815291993</v>
      </c>
      <c r="D54" s="465"/>
    </row>
    <row r="61" spans="1:5" x14ac:dyDescent="0.2">
      <c r="C61" s="13" t="s">
        <v>64</v>
      </c>
      <c r="E61" s="13" t="s">
        <v>65</v>
      </c>
    </row>
    <row r="64" spans="1:5" x14ac:dyDescent="0.2">
      <c r="C64" s="13" t="s">
        <v>64</v>
      </c>
      <c r="E64" s="13" t="s">
        <v>66</v>
      </c>
    </row>
    <row r="68" spans="3:5" x14ac:dyDescent="0.2">
      <c r="C68" s="13" t="s">
        <v>64</v>
      </c>
      <c r="E68" s="13" t="s">
        <v>67</v>
      </c>
    </row>
    <row r="71" spans="3:5" x14ac:dyDescent="0.2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baseColWidth="10" defaultColWidth="9.140625" defaultRowHeight="12.75" x14ac:dyDescent="0.2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baseColWidth="10" defaultColWidth="9.140625" defaultRowHeight="12.75" x14ac:dyDescent="0.2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baseColWidth="10" defaultColWidth="9.140625" defaultRowHeight="12.75" x14ac:dyDescent="0.2"/>
  <cols>
    <col min="1" max="1" width="25.42578125" customWidth="1"/>
    <col min="2" max="2" width="18.42578125" customWidth="1"/>
    <col min="3" max="3" width="9.140625" customWidth="1"/>
    <col min="4" max="4" width="24.7109375" customWidth="1"/>
    <col min="5" max="5" width="20.42578125" customWidth="1"/>
  </cols>
  <sheetData>
    <row r="1" spans="1:5" x14ac:dyDescent="0.2">
      <c r="A1" s="8" t="e">
        <f>#REF!</f>
        <v>#REF!</v>
      </c>
      <c r="B1" s="4"/>
      <c r="D1" s="3"/>
      <c r="E1" t="e">
        <f>#REF!</f>
        <v>#REF!</v>
      </c>
    </row>
    <row r="2" spans="1:5" ht="13.5" thickBot="1" x14ac:dyDescent="0.25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5" thickBot="1" x14ac:dyDescent="0.25">
      <c r="D3" s="2">
        <v>100</v>
      </c>
      <c r="E3" s="6">
        <f ca="1">E4</f>
        <v>118.42774193548348</v>
      </c>
    </row>
    <row r="4" spans="1:5" x14ac:dyDescent="0.2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118.42774193548348</v>
      </c>
    </row>
    <row r="5" spans="1:5" x14ac:dyDescent="0.2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111.85548387096742</v>
      </c>
    </row>
    <row r="6" spans="1:5" x14ac:dyDescent="0.2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105.28322580645136</v>
      </c>
    </row>
    <row r="7" spans="1:5" x14ac:dyDescent="0.2">
      <c r="A7" s="16">
        <f>Statistik!F23*100</f>
        <v>0.23952095808383234</v>
      </c>
      <c r="B7" s="18">
        <f>'Input-data'!B22</f>
        <v>6.3E-2</v>
      </c>
      <c r="D7" s="2">
        <v>99</v>
      </c>
      <c r="E7" s="6">
        <f t="shared" ca="1" si="0"/>
        <v>98.710967741935292</v>
      </c>
    </row>
    <row r="8" spans="1:5" x14ac:dyDescent="0.2">
      <c r="A8" s="16">
        <f>Statistik!F22*100</f>
        <v>0.71856287425149701</v>
      </c>
      <c r="B8" s="18">
        <v>0.125</v>
      </c>
      <c r="D8" s="2">
        <v>98.75</v>
      </c>
      <c r="E8" s="6">
        <f t="shared" ca="1" si="0"/>
        <v>92.138709677418774</v>
      </c>
    </row>
    <row r="9" spans="1:5" x14ac:dyDescent="0.2">
      <c r="A9" s="16">
        <f>Statistik!F21*100</f>
        <v>4.3562874251497004</v>
      </c>
      <c r="B9" s="18">
        <f>'Input-data'!B20</f>
        <v>0.25</v>
      </c>
      <c r="D9" s="2">
        <v>98.5</v>
      </c>
      <c r="E9" s="6">
        <f t="shared" ca="1" si="0"/>
        <v>85.566451612902711</v>
      </c>
    </row>
    <row r="10" spans="1:5" x14ac:dyDescent="0.2">
      <c r="A10" s="16">
        <f>Statistik!F20*100</f>
        <v>11.631736526946106</v>
      </c>
      <c r="B10" s="18">
        <f>'Input-data'!B19</f>
        <v>0.5</v>
      </c>
      <c r="D10" s="2">
        <v>98.25</v>
      </c>
      <c r="E10" s="6">
        <f t="shared" ca="1" si="0"/>
        <v>78.994193548386647</v>
      </c>
    </row>
    <row r="11" spans="1:5" x14ac:dyDescent="0.2">
      <c r="A11" s="16">
        <f>Statistik!F19*100</f>
        <v>13.622754491017963</v>
      </c>
      <c r="B11" s="18">
        <f>'Input-data'!B18</f>
        <v>1</v>
      </c>
      <c r="D11" s="2">
        <v>98</v>
      </c>
      <c r="E11" s="6">
        <f t="shared" ca="1" si="0"/>
        <v>72.421935483870584</v>
      </c>
    </row>
    <row r="12" spans="1:5" x14ac:dyDescent="0.2">
      <c r="A12" s="16">
        <f>Statistik!F18*100</f>
        <v>16.107784431137723</v>
      </c>
      <c r="B12" s="18">
        <f>'Input-data'!B17</f>
        <v>2</v>
      </c>
      <c r="D12" s="2">
        <v>97.75</v>
      </c>
      <c r="E12" s="6">
        <f t="shared" ca="1" si="0"/>
        <v>65.849677419354521</v>
      </c>
    </row>
    <row r="13" spans="1:5" x14ac:dyDescent="0.2">
      <c r="A13" s="16">
        <f>Statistik!F17*100</f>
        <v>22.230538922155688</v>
      </c>
      <c r="B13" s="18">
        <f>'Input-data'!B16</f>
        <v>4</v>
      </c>
      <c r="D13" s="2">
        <v>97.5</v>
      </c>
      <c r="E13" s="6">
        <f t="shared" ca="1" si="0"/>
        <v>63.646418857660905</v>
      </c>
    </row>
    <row r="14" spans="1:5" x14ac:dyDescent="0.2">
      <c r="A14" s="16">
        <f>Statistik!F16*100</f>
        <v>36.332335329341312</v>
      </c>
      <c r="B14" s="18">
        <f>'Input-data'!B15</f>
        <v>8</v>
      </c>
      <c r="D14" s="2">
        <v>97.25</v>
      </c>
      <c r="E14" s="6">
        <f t="shared" ca="1" si="0"/>
        <v>63.154351767905695</v>
      </c>
    </row>
    <row r="15" spans="1:5" x14ac:dyDescent="0.2">
      <c r="A15" s="16">
        <f>Statistik!F15*100</f>
        <v>58.248502994011972</v>
      </c>
      <c r="B15" s="18">
        <f>'Input-data'!B14</f>
        <v>16</v>
      </c>
      <c r="D15" s="2">
        <v>97</v>
      </c>
      <c r="E15" s="6">
        <f t="shared" ca="1" si="0"/>
        <v>62.662284678150485</v>
      </c>
    </row>
    <row r="16" spans="1:5" x14ac:dyDescent="0.2">
      <c r="A16" s="16">
        <f>Statistik!F14*100</f>
        <v>81.167664670658681</v>
      </c>
      <c r="B16" s="18">
        <f>'Input-data'!B13</f>
        <v>31.5</v>
      </c>
      <c r="D16" s="2">
        <v>96.75</v>
      </c>
      <c r="E16" s="6">
        <f t="shared" ca="1" si="0"/>
        <v>62.170217588395275</v>
      </c>
    </row>
    <row r="17" spans="1:5" x14ac:dyDescent="0.2">
      <c r="A17" s="16">
        <f>Statistik!F13*100</f>
        <v>97.679640718562879</v>
      </c>
      <c r="B17" s="18">
        <v>64</v>
      </c>
      <c r="D17" s="2">
        <v>96.5</v>
      </c>
      <c r="E17" s="6">
        <f t="shared" ca="1" si="0"/>
        <v>61.678150498640065</v>
      </c>
    </row>
    <row r="18" spans="1:5" x14ac:dyDescent="0.2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61.186083408884855</v>
      </c>
    </row>
    <row r="19" spans="1:5" ht="13.5" thickBot="1" x14ac:dyDescent="0.25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60.694016319129645</v>
      </c>
    </row>
    <row r="20" spans="1:5" x14ac:dyDescent="0.2">
      <c r="D20" s="2">
        <v>95.75</v>
      </c>
      <c r="E20" s="6">
        <f t="shared" ca="1" si="0"/>
        <v>60.201949229374435</v>
      </c>
    </row>
    <row r="21" spans="1:5" x14ac:dyDescent="0.2">
      <c r="D21" s="2">
        <v>95.5</v>
      </c>
      <c r="E21" s="6">
        <f t="shared" ca="1" si="0"/>
        <v>59.709882139619225</v>
      </c>
    </row>
    <row r="22" spans="1:5" x14ac:dyDescent="0.2">
      <c r="D22" s="2">
        <v>95.25</v>
      </c>
      <c r="E22" s="6">
        <f t="shared" ca="1" si="0"/>
        <v>59.217815049863987</v>
      </c>
    </row>
    <row r="23" spans="1:5" x14ac:dyDescent="0.2">
      <c r="D23" s="2">
        <v>95</v>
      </c>
      <c r="E23" s="6">
        <f t="shared" ca="1" si="0"/>
        <v>58.725747960108777</v>
      </c>
    </row>
    <row r="24" spans="1:5" x14ac:dyDescent="0.2">
      <c r="D24" s="2">
        <v>94.75</v>
      </c>
      <c r="E24" s="6">
        <f t="shared" ca="1" si="0"/>
        <v>58.233680870353567</v>
      </c>
    </row>
    <row r="25" spans="1:5" x14ac:dyDescent="0.2">
      <c r="D25" s="2">
        <v>94.5</v>
      </c>
      <c r="E25" s="6">
        <f t="shared" ca="1" si="0"/>
        <v>57.741613780598357</v>
      </c>
    </row>
    <row r="26" spans="1:5" x14ac:dyDescent="0.2">
      <c r="D26" s="2">
        <v>94.25</v>
      </c>
      <c r="E26" s="6">
        <f t="shared" ca="1" si="0"/>
        <v>57.249546690843147</v>
      </c>
    </row>
    <row r="27" spans="1:5" x14ac:dyDescent="0.2">
      <c r="D27" s="2">
        <v>94</v>
      </c>
      <c r="E27" s="6">
        <f t="shared" ca="1" si="0"/>
        <v>56.757479601087937</v>
      </c>
    </row>
    <row r="28" spans="1:5" x14ac:dyDescent="0.2">
      <c r="D28" s="2">
        <v>93.75</v>
      </c>
      <c r="E28" s="6">
        <f t="shared" ca="1" si="0"/>
        <v>56.265412511332727</v>
      </c>
    </row>
    <row r="29" spans="1:5" x14ac:dyDescent="0.2">
      <c r="D29" s="2">
        <v>93.5</v>
      </c>
      <c r="E29" s="6">
        <f t="shared" ca="1" si="0"/>
        <v>55.773345421577517</v>
      </c>
    </row>
    <row r="30" spans="1:5" x14ac:dyDescent="0.2">
      <c r="D30" s="2">
        <v>93.25</v>
      </c>
      <c r="E30" s="6">
        <f t="shared" ca="1" si="0"/>
        <v>55.281278331822307</v>
      </c>
    </row>
    <row r="31" spans="1:5" x14ac:dyDescent="0.2">
      <c r="D31" s="2">
        <v>93</v>
      </c>
      <c r="E31" s="6">
        <f t="shared" ca="1" si="0"/>
        <v>54.789211242067097</v>
      </c>
    </row>
    <row r="32" spans="1:5" x14ac:dyDescent="0.2">
      <c r="D32" s="2">
        <v>92.75</v>
      </c>
      <c r="E32" s="6">
        <f t="shared" ca="1" si="0"/>
        <v>54.297144152311859</v>
      </c>
    </row>
    <row r="33" spans="4:5" x14ac:dyDescent="0.2">
      <c r="D33" s="2">
        <v>92.5</v>
      </c>
      <c r="E33" s="6">
        <f t="shared" ca="1" si="0"/>
        <v>53.805077062556649</v>
      </c>
    </row>
    <row r="34" spans="4:5" x14ac:dyDescent="0.2">
      <c r="D34" s="2">
        <v>92.25</v>
      </c>
      <c r="E34" s="6">
        <f t="shared" ca="1" si="0"/>
        <v>53.313009972801439</v>
      </c>
    </row>
    <row r="35" spans="4:5" x14ac:dyDescent="0.2">
      <c r="D35" s="2">
        <v>92</v>
      </c>
      <c r="E35" s="6">
        <f t="shared" ca="1" si="0"/>
        <v>52.820942883046229</v>
      </c>
    </row>
    <row r="36" spans="4:5" x14ac:dyDescent="0.2">
      <c r="D36" s="2">
        <v>91.75</v>
      </c>
      <c r="E36" s="6">
        <f t="shared" ca="1" si="0"/>
        <v>52.328875793291019</v>
      </c>
    </row>
    <row r="37" spans="4:5" x14ac:dyDescent="0.2">
      <c r="D37" s="2">
        <v>91.5</v>
      </c>
      <c r="E37" s="6">
        <f t="shared" ca="1" si="0"/>
        <v>51.836808703535809</v>
      </c>
    </row>
    <row r="38" spans="4:5" x14ac:dyDescent="0.2">
      <c r="D38" s="2">
        <v>91.25</v>
      </c>
      <c r="E38" s="6">
        <f t="shared" ca="1" si="0"/>
        <v>51.344741613780599</v>
      </c>
    </row>
    <row r="39" spans="4:5" x14ac:dyDescent="0.2">
      <c r="D39" s="2">
        <v>91</v>
      </c>
      <c r="E39" s="6">
        <f t="shared" ca="1" si="0"/>
        <v>50.852674524025389</v>
      </c>
    </row>
    <row r="40" spans="4:5" x14ac:dyDescent="0.2">
      <c r="D40" s="2">
        <v>90.75</v>
      </c>
      <c r="E40" s="6">
        <f t="shared" ca="1" si="0"/>
        <v>50.360607434270179</v>
      </c>
    </row>
    <row r="41" spans="4:5" x14ac:dyDescent="0.2">
      <c r="D41" s="2">
        <v>90.5</v>
      </c>
      <c r="E41" s="6">
        <f t="shared" ca="1" si="0"/>
        <v>49.86854034451494</v>
      </c>
    </row>
    <row r="42" spans="4:5" x14ac:dyDescent="0.2">
      <c r="D42" s="2">
        <v>90.25</v>
      </c>
      <c r="E42" s="6">
        <f t="shared" ca="1" si="0"/>
        <v>49.37647325475973</v>
      </c>
    </row>
    <row r="43" spans="4:5" x14ac:dyDescent="0.2">
      <c r="D43" s="2">
        <v>90</v>
      </c>
      <c r="E43" s="6">
        <f t="shared" ca="1" si="0"/>
        <v>48.884406165004521</v>
      </c>
    </row>
    <row r="44" spans="4:5" x14ac:dyDescent="0.2">
      <c r="D44" s="2">
        <v>89.75</v>
      </c>
      <c r="E44" s="6">
        <f t="shared" ca="1" si="0"/>
        <v>48.392339075249311</v>
      </c>
    </row>
    <row r="45" spans="4:5" x14ac:dyDescent="0.2">
      <c r="D45" s="2">
        <v>89.5</v>
      </c>
      <c r="E45" s="6">
        <f t="shared" ca="1" si="0"/>
        <v>47.900271985494101</v>
      </c>
    </row>
    <row r="46" spans="4:5" x14ac:dyDescent="0.2">
      <c r="D46" s="2">
        <v>89.25</v>
      </c>
      <c r="E46" s="6">
        <f t="shared" ca="1" si="0"/>
        <v>47.408204895738891</v>
      </c>
    </row>
    <row r="47" spans="4:5" x14ac:dyDescent="0.2">
      <c r="D47" s="2">
        <v>89</v>
      </c>
      <c r="E47" s="6">
        <f t="shared" ca="1" si="0"/>
        <v>46.916137805983681</v>
      </c>
    </row>
    <row r="48" spans="4:5" x14ac:dyDescent="0.2">
      <c r="D48" s="2">
        <v>88.75</v>
      </c>
      <c r="E48" s="6">
        <f t="shared" ca="1" si="0"/>
        <v>46.424070716228471</v>
      </c>
    </row>
    <row r="49" spans="4:5" x14ac:dyDescent="0.2">
      <c r="D49" s="2">
        <v>88.5</v>
      </c>
      <c r="E49" s="6">
        <f t="shared" ca="1" si="0"/>
        <v>45.932003626473261</v>
      </c>
    </row>
    <row r="50" spans="4:5" x14ac:dyDescent="0.2">
      <c r="D50" s="2">
        <v>88.25</v>
      </c>
      <c r="E50" s="6">
        <f t="shared" ca="1" si="0"/>
        <v>45.439936536718051</v>
      </c>
    </row>
    <row r="51" spans="4:5" x14ac:dyDescent="0.2">
      <c r="D51" s="2">
        <v>88</v>
      </c>
      <c r="E51" s="6">
        <f t="shared" ca="1" si="0"/>
        <v>44.947869446962812</v>
      </c>
    </row>
    <row r="52" spans="4:5" x14ac:dyDescent="0.2">
      <c r="D52" s="2">
        <v>87.75</v>
      </c>
      <c r="E52" s="6">
        <f t="shared" ca="1" si="0"/>
        <v>44.455802357207602</v>
      </c>
    </row>
    <row r="53" spans="4:5" x14ac:dyDescent="0.2">
      <c r="D53" s="2">
        <v>87.5</v>
      </c>
      <c r="E53" s="6">
        <f t="shared" ca="1" si="0"/>
        <v>43.963735267452392</v>
      </c>
    </row>
    <row r="54" spans="4:5" x14ac:dyDescent="0.2">
      <c r="D54" s="2">
        <v>87.25</v>
      </c>
      <c r="E54" s="6">
        <f t="shared" ca="1" si="0"/>
        <v>43.471668177697183</v>
      </c>
    </row>
    <row r="55" spans="4:5" x14ac:dyDescent="0.2">
      <c r="D55" s="2">
        <v>87</v>
      </c>
      <c r="E55" s="6">
        <f t="shared" ca="1" si="0"/>
        <v>42.979601087941973</v>
      </c>
    </row>
    <row r="56" spans="4:5" x14ac:dyDescent="0.2">
      <c r="D56" s="2">
        <v>86.75</v>
      </c>
      <c r="E56" s="6">
        <f t="shared" ca="1" si="0"/>
        <v>42.487533998186763</v>
      </c>
    </row>
    <row r="57" spans="4:5" x14ac:dyDescent="0.2">
      <c r="D57" s="2">
        <v>86.5</v>
      </c>
      <c r="E57" s="6">
        <f t="shared" ca="1" si="0"/>
        <v>41.995466908431553</v>
      </c>
    </row>
    <row r="58" spans="4:5" x14ac:dyDescent="0.2">
      <c r="D58" s="2">
        <v>86.25</v>
      </c>
      <c r="E58" s="6">
        <f t="shared" ca="1" si="0"/>
        <v>41.503399818676343</v>
      </c>
    </row>
    <row r="59" spans="4:5" x14ac:dyDescent="0.2">
      <c r="D59" s="2">
        <v>86</v>
      </c>
      <c r="E59" s="6">
        <f t="shared" ca="1" si="0"/>
        <v>41.011332728921133</v>
      </c>
    </row>
    <row r="60" spans="4:5" x14ac:dyDescent="0.2">
      <c r="D60" s="2">
        <v>85.75</v>
      </c>
      <c r="E60" s="6">
        <f t="shared" ca="1" si="0"/>
        <v>40.519265639165923</v>
      </c>
    </row>
    <row r="61" spans="4:5" x14ac:dyDescent="0.2">
      <c r="D61" s="2">
        <v>85.5</v>
      </c>
      <c r="E61" s="6">
        <f t="shared" ca="1" si="0"/>
        <v>40.027198549410684</v>
      </c>
    </row>
    <row r="62" spans="4:5" x14ac:dyDescent="0.2">
      <c r="D62" s="2">
        <v>85.25</v>
      </c>
      <c r="E62" s="6">
        <f t="shared" ca="1" si="0"/>
        <v>39.535131459655474</v>
      </c>
    </row>
    <row r="63" spans="4:5" x14ac:dyDescent="0.2">
      <c r="D63" s="2">
        <v>85</v>
      </c>
      <c r="E63" s="6">
        <f t="shared" ca="1" si="0"/>
        <v>39.043064369900264</v>
      </c>
    </row>
    <row r="64" spans="4:5" x14ac:dyDescent="0.2">
      <c r="D64" s="2">
        <v>84.75</v>
      </c>
      <c r="E64" s="6">
        <f t="shared" ca="1" si="0"/>
        <v>38.550997280145054</v>
      </c>
    </row>
    <row r="65" spans="4:5" x14ac:dyDescent="0.2">
      <c r="D65" s="2">
        <v>84.5</v>
      </c>
      <c r="E65" s="6">
        <f t="shared" ca="1" si="0"/>
        <v>38.058930190389844</v>
      </c>
    </row>
    <row r="66" spans="4:5" x14ac:dyDescent="0.2">
      <c r="D66" s="2">
        <v>84.25</v>
      </c>
      <c r="E66" s="6">
        <f t="shared" ca="1" si="0"/>
        <v>37.566863100634635</v>
      </c>
    </row>
    <row r="67" spans="4:5" x14ac:dyDescent="0.2">
      <c r="D67" s="2">
        <v>84</v>
      </c>
      <c r="E67" s="6">
        <f t="shared" ca="1" si="0"/>
        <v>37.074796010879425</v>
      </c>
    </row>
    <row r="68" spans="4:5" x14ac:dyDescent="0.2">
      <c r="D68" s="2">
        <v>83.75</v>
      </c>
      <c r="E68" s="6">
        <f t="shared" ca="1" si="0"/>
        <v>36.582728921124215</v>
      </c>
    </row>
    <row r="69" spans="4:5" x14ac:dyDescent="0.2">
      <c r="D69" s="2">
        <v>83.5</v>
      </c>
      <c r="E69" s="6">
        <f t="shared" ref="E69:E132" ca="1" si="1">FORECAST(D69,OFFSET($B$4:$B$19,MATCH(D69,$A$4:$A$19,1)-1,0,2),OFFSET($A$4:$A$19,MATCH(D69,$A$4:$A$19,1)-1,0,2))</f>
        <v>36.090661831369005</v>
      </c>
    </row>
    <row r="70" spans="4:5" x14ac:dyDescent="0.2">
      <c r="D70" s="2">
        <v>83.25</v>
      </c>
      <c r="E70" s="6">
        <f t="shared" ca="1" si="1"/>
        <v>35.598594741613766</v>
      </c>
    </row>
    <row r="71" spans="4:5" x14ac:dyDescent="0.2">
      <c r="D71" s="2">
        <v>83</v>
      </c>
      <c r="E71" s="6">
        <f t="shared" ca="1" si="1"/>
        <v>35.106527651858556</v>
      </c>
    </row>
    <row r="72" spans="4:5" x14ac:dyDescent="0.2">
      <c r="D72" s="2">
        <v>82.75</v>
      </c>
      <c r="E72" s="6">
        <f t="shared" ca="1" si="1"/>
        <v>34.614460562103346</v>
      </c>
    </row>
    <row r="73" spans="4:5" x14ac:dyDescent="0.2">
      <c r="D73" s="2">
        <v>82.5</v>
      </c>
      <c r="E73" s="6">
        <f t="shared" ca="1" si="1"/>
        <v>34.122393472348136</v>
      </c>
    </row>
    <row r="74" spans="4:5" x14ac:dyDescent="0.2">
      <c r="D74" s="2">
        <v>82.25</v>
      </c>
      <c r="E74" s="6">
        <f t="shared" ca="1" si="1"/>
        <v>33.630326382592926</v>
      </c>
    </row>
    <row r="75" spans="4:5" x14ac:dyDescent="0.2">
      <c r="D75" s="2">
        <v>82</v>
      </c>
      <c r="E75" s="6">
        <f t="shared" ca="1" si="1"/>
        <v>33.138259292837716</v>
      </c>
    </row>
    <row r="76" spans="4:5" x14ac:dyDescent="0.2">
      <c r="D76" s="2">
        <v>81.75</v>
      </c>
      <c r="E76" s="6">
        <f t="shared" ca="1" si="1"/>
        <v>32.646192203082506</v>
      </c>
    </row>
    <row r="77" spans="4:5" x14ac:dyDescent="0.2">
      <c r="D77" s="2">
        <v>81.5</v>
      </c>
      <c r="E77" s="6">
        <f t="shared" ca="1" si="1"/>
        <v>32.154125113327297</v>
      </c>
    </row>
    <row r="78" spans="4:5" x14ac:dyDescent="0.2">
      <c r="D78" s="2">
        <v>81.25</v>
      </c>
      <c r="E78" s="6">
        <f t="shared" ca="1" si="1"/>
        <v>31.662058023572087</v>
      </c>
    </row>
    <row r="79" spans="4:5" x14ac:dyDescent="0.2">
      <c r="D79" s="2">
        <v>81</v>
      </c>
      <c r="E79" s="6">
        <f t="shared" ca="1" si="1"/>
        <v>31.386610058785116</v>
      </c>
    </row>
    <row r="80" spans="4:5" x14ac:dyDescent="0.2">
      <c r="D80" s="2">
        <v>80.75</v>
      </c>
      <c r="E80" s="6">
        <f t="shared" ca="1" si="1"/>
        <v>31.217537557152198</v>
      </c>
    </row>
    <row r="81" spans="4:5" x14ac:dyDescent="0.2">
      <c r="D81" s="2">
        <v>80.5</v>
      </c>
      <c r="E81" s="6">
        <f t="shared" ca="1" si="1"/>
        <v>31.048465055519273</v>
      </c>
    </row>
    <row r="82" spans="4:5" x14ac:dyDescent="0.2">
      <c r="D82" s="2">
        <v>80.25</v>
      </c>
      <c r="E82" s="6">
        <f t="shared" ca="1" si="1"/>
        <v>30.879392553886355</v>
      </c>
    </row>
    <row r="83" spans="4:5" x14ac:dyDescent="0.2">
      <c r="D83" s="2">
        <v>80</v>
      </c>
      <c r="E83" s="6">
        <f t="shared" ca="1" si="1"/>
        <v>30.710320052253437</v>
      </c>
    </row>
    <row r="84" spans="4:5" x14ac:dyDescent="0.2">
      <c r="D84" s="2">
        <v>79.75</v>
      </c>
      <c r="E84" s="6">
        <f t="shared" ca="1" si="1"/>
        <v>30.541247550620518</v>
      </c>
    </row>
    <row r="85" spans="4:5" x14ac:dyDescent="0.2">
      <c r="D85" s="2">
        <v>79.5</v>
      </c>
      <c r="E85" s="6">
        <f t="shared" ca="1" si="1"/>
        <v>30.3721750489876</v>
      </c>
    </row>
    <row r="86" spans="4:5" x14ac:dyDescent="0.2">
      <c r="D86" s="2">
        <v>79.25</v>
      </c>
      <c r="E86" s="6">
        <f t="shared" ca="1" si="1"/>
        <v>30.203102547354675</v>
      </c>
    </row>
    <row r="87" spans="4:5" x14ac:dyDescent="0.2">
      <c r="D87" s="2">
        <v>79</v>
      </c>
      <c r="E87" s="6">
        <f t="shared" ca="1" si="1"/>
        <v>30.034030045721757</v>
      </c>
    </row>
    <row r="88" spans="4:5" x14ac:dyDescent="0.2">
      <c r="D88" s="2">
        <v>78.75</v>
      </c>
      <c r="E88" s="6">
        <f t="shared" ca="1" si="1"/>
        <v>29.864957544088838</v>
      </c>
    </row>
    <row r="89" spans="4:5" x14ac:dyDescent="0.2">
      <c r="D89" s="2">
        <v>78.5</v>
      </c>
      <c r="E89" s="6">
        <f t="shared" ca="1" si="1"/>
        <v>29.69588504245592</v>
      </c>
    </row>
    <row r="90" spans="4:5" x14ac:dyDescent="0.2">
      <c r="D90" s="2">
        <v>78.25</v>
      </c>
      <c r="E90" s="6">
        <f t="shared" ca="1" si="1"/>
        <v>29.526812540823002</v>
      </c>
    </row>
    <row r="91" spans="4:5" x14ac:dyDescent="0.2">
      <c r="D91" s="2">
        <v>78</v>
      </c>
      <c r="E91" s="6">
        <f t="shared" ca="1" si="1"/>
        <v>29.357740039190077</v>
      </c>
    </row>
    <row r="92" spans="4:5" x14ac:dyDescent="0.2">
      <c r="D92" s="2">
        <v>77.75</v>
      </c>
      <c r="E92" s="6">
        <f t="shared" ca="1" si="1"/>
        <v>29.188667537557158</v>
      </c>
    </row>
    <row r="93" spans="4:5" x14ac:dyDescent="0.2">
      <c r="D93" s="2">
        <v>77.5</v>
      </c>
      <c r="E93" s="6">
        <f t="shared" ca="1" si="1"/>
        <v>29.01959503592424</v>
      </c>
    </row>
    <row r="94" spans="4:5" x14ac:dyDescent="0.2">
      <c r="D94" s="2">
        <v>77.25</v>
      </c>
      <c r="E94" s="6">
        <f t="shared" ca="1" si="1"/>
        <v>28.850522534291322</v>
      </c>
    </row>
    <row r="95" spans="4:5" x14ac:dyDescent="0.2">
      <c r="D95" s="2">
        <v>77</v>
      </c>
      <c r="E95" s="6">
        <f t="shared" ca="1" si="1"/>
        <v>28.681450032658404</v>
      </c>
    </row>
    <row r="96" spans="4:5" x14ac:dyDescent="0.2">
      <c r="D96" s="2">
        <v>76.75</v>
      </c>
      <c r="E96" s="6">
        <f t="shared" ca="1" si="1"/>
        <v>28.512377531025479</v>
      </c>
    </row>
    <row r="97" spans="4:5" x14ac:dyDescent="0.2">
      <c r="D97" s="2">
        <v>76.5</v>
      </c>
      <c r="E97" s="6">
        <f t="shared" ca="1" si="1"/>
        <v>28.34330502939256</v>
      </c>
    </row>
    <row r="98" spans="4:5" x14ac:dyDescent="0.2">
      <c r="D98" s="2">
        <v>76.25</v>
      </c>
      <c r="E98" s="6">
        <f t="shared" ca="1" si="1"/>
        <v>28.174232527759642</v>
      </c>
    </row>
    <row r="99" spans="4:5" x14ac:dyDescent="0.2">
      <c r="D99" s="2">
        <v>76</v>
      </c>
      <c r="E99" s="6">
        <f t="shared" ca="1" si="1"/>
        <v>28.005160026126724</v>
      </c>
    </row>
    <row r="100" spans="4:5" x14ac:dyDescent="0.2">
      <c r="D100" s="2">
        <v>75.75</v>
      </c>
      <c r="E100" s="6">
        <f t="shared" ca="1" si="1"/>
        <v>27.836087524493806</v>
      </c>
    </row>
    <row r="101" spans="4:5" x14ac:dyDescent="0.2">
      <c r="D101" s="2">
        <v>75.5</v>
      </c>
      <c r="E101" s="6">
        <f t="shared" ca="1" si="1"/>
        <v>27.66701502286088</v>
      </c>
    </row>
    <row r="102" spans="4:5" x14ac:dyDescent="0.2">
      <c r="D102" s="2">
        <v>75.25</v>
      </c>
      <c r="E102" s="6">
        <f t="shared" ca="1" si="1"/>
        <v>27.497942521227962</v>
      </c>
    </row>
    <row r="103" spans="4:5" x14ac:dyDescent="0.2">
      <c r="D103" s="2">
        <v>75</v>
      </c>
      <c r="E103" s="6">
        <f t="shared" ca="1" si="1"/>
        <v>27.328870019595044</v>
      </c>
    </row>
    <row r="104" spans="4:5" x14ac:dyDescent="0.2">
      <c r="D104" s="2">
        <v>74.75</v>
      </c>
      <c r="E104" s="6">
        <f t="shared" ca="1" si="1"/>
        <v>27.159797517962126</v>
      </c>
    </row>
    <row r="105" spans="4:5" x14ac:dyDescent="0.2">
      <c r="D105" s="2">
        <v>74.5</v>
      </c>
      <c r="E105" s="6">
        <f t="shared" ca="1" si="1"/>
        <v>26.990725016329208</v>
      </c>
    </row>
    <row r="106" spans="4:5" x14ac:dyDescent="0.2">
      <c r="D106" s="2">
        <v>74.25</v>
      </c>
      <c r="E106" s="6">
        <f t="shared" ca="1" si="1"/>
        <v>26.821652514696282</v>
      </c>
    </row>
    <row r="107" spans="4:5" x14ac:dyDescent="0.2">
      <c r="D107" s="2">
        <v>74</v>
      </c>
      <c r="E107" s="6">
        <f t="shared" ca="1" si="1"/>
        <v>26.652580013063364</v>
      </c>
    </row>
    <row r="108" spans="4:5" x14ac:dyDescent="0.2">
      <c r="D108" s="2">
        <v>73.75</v>
      </c>
      <c r="E108" s="6">
        <f t="shared" ca="1" si="1"/>
        <v>26.483507511430446</v>
      </c>
    </row>
    <row r="109" spans="4:5" x14ac:dyDescent="0.2">
      <c r="D109" s="2">
        <v>73.5</v>
      </c>
      <c r="E109" s="6">
        <f t="shared" ca="1" si="1"/>
        <v>26.314435009797528</v>
      </c>
    </row>
    <row r="110" spans="4:5" x14ac:dyDescent="0.2">
      <c r="D110" s="2">
        <v>73.25</v>
      </c>
      <c r="E110" s="6">
        <f t="shared" ca="1" si="1"/>
        <v>26.145362508164609</v>
      </c>
    </row>
    <row r="111" spans="4:5" x14ac:dyDescent="0.2">
      <c r="D111" s="2">
        <v>73</v>
      </c>
      <c r="E111" s="6">
        <f t="shared" ca="1" si="1"/>
        <v>25.976290006531684</v>
      </c>
    </row>
    <row r="112" spans="4:5" x14ac:dyDescent="0.2">
      <c r="D112" s="2">
        <v>72.75</v>
      </c>
      <c r="E112" s="6">
        <f t="shared" ca="1" si="1"/>
        <v>25.807217504898766</v>
      </c>
    </row>
    <row r="113" spans="4:5" x14ac:dyDescent="0.2">
      <c r="D113" s="2">
        <v>72.5</v>
      </c>
      <c r="E113" s="6">
        <f t="shared" ca="1" si="1"/>
        <v>25.638145003265848</v>
      </c>
    </row>
    <row r="114" spans="4:5" x14ac:dyDescent="0.2">
      <c r="D114" s="2">
        <v>72.25</v>
      </c>
      <c r="E114" s="6">
        <f t="shared" ca="1" si="1"/>
        <v>25.46907250163293</v>
      </c>
    </row>
    <row r="115" spans="4:5" x14ac:dyDescent="0.2">
      <c r="D115" s="2">
        <v>72</v>
      </c>
      <c r="E115" s="6">
        <f t="shared" ca="1" si="1"/>
        <v>25.300000000000004</v>
      </c>
    </row>
    <row r="116" spans="4:5" x14ac:dyDescent="0.2">
      <c r="D116" s="2">
        <v>71.75</v>
      </c>
      <c r="E116" s="6">
        <f t="shared" ca="1" si="1"/>
        <v>25.130927498367086</v>
      </c>
    </row>
    <row r="117" spans="4:5" x14ac:dyDescent="0.2">
      <c r="D117" s="2">
        <v>71.5</v>
      </c>
      <c r="E117" s="6">
        <f t="shared" ca="1" si="1"/>
        <v>24.961854996734168</v>
      </c>
    </row>
    <row r="118" spans="4:5" x14ac:dyDescent="0.2">
      <c r="D118" s="2">
        <v>71.25</v>
      </c>
      <c r="E118" s="6">
        <f t="shared" ca="1" si="1"/>
        <v>24.79278249510125</v>
      </c>
    </row>
    <row r="119" spans="4:5" x14ac:dyDescent="0.2">
      <c r="D119" s="2">
        <v>71</v>
      </c>
      <c r="E119" s="6">
        <f t="shared" ca="1" si="1"/>
        <v>24.623709993468331</v>
      </c>
    </row>
    <row r="120" spans="4:5" x14ac:dyDescent="0.2">
      <c r="D120" s="2">
        <v>70.75</v>
      </c>
      <c r="E120" s="6">
        <f t="shared" ca="1" si="1"/>
        <v>24.454637491835406</v>
      </c>
    </row>
    <row r="121" spans="4:5" x14ac:dyDescent="0.2">
      <c r="D121" s="2">
        <v>70.5</v>
      </c>
      <c r="E121" s="6">
        <f t="shared" ca="1" si="1"/>
        <v>24.285564990202488</v>
      </c>
    </row>
    <row r="122" spans="4:5" x14ac:dyDescent="0.2">
      <c r="D122" s="2">
        <v>70.25</v>
      </c>
      <c r="E122" s="6">
        <f t="shared" ca="1" si="1"/>
        <v>24.11649248856957</v>
      </c>
    </row>
    <row r="123" spans="4:5" x14ac:dyDescent="0.2">
      <c r="D123" s="2">
        <v>70</v>
      </c>
      <c r="E123" s="6">
        <f t="shared" ca="1" si="1"/>
        <v>23.947419986936652</v>
      </c>
    </row>
    <row r="124" spans="4:5" x14ac:dyDescent="0.2">
      <c r="D124" s="2">
        <v>69.75</v>
      </c>
      <c r="E124" s="6">
        <f t="shared" ca="1" si="1"/>
        <v>23.778347485303733</v>
      </c>
    </row>
    <row r="125" spans="4:5" x14ac:dyDescent="0.2">
      <c r="D125" s="2">
        <v>69.5</v>
      </c>
      <c r="E125" s="6">
        <f t="shared" ca="1" si="1"/>
        <v>23.609274983670808</v>
      </c>
    </row>
    <row r="126" spans="4:5" x14ac:dyDescent="0.2">
      <c r="D126" s="2">
        <v>69.25</v>
      </c>
      <c r="E126" s="6">
        <f t="shared" ca="1" si="1"/>
        <v>23.44020248203789</v>
      </c>
    </row>
    <row r="127" spans="4:5" x14ac:dyDescent="0.2">
      <c r="D127" s="2">
        <v>69</v>
      </c>
      <c r="E127" s="6">
        <f t="shared" ca="1" si="1"/>
        <v>23.271129980404972</v>
      </c>
    </row>
    <row r="128" spans="4:5" x14ac:dyDescent="0.2">
      <c r="D128" s="2">
        <v>68.75</v>
      </c>
      <c r="E128" s="6">
        <f t="shared" ca="1" si="1"/>
        <v>23.102057478772053</v>
      </c>
    </row>
    <row r="129" spans="4:5" x14ac:dyDescent="0.2">
      <c r="D129" s="2">
        <v>68.5</v>
      </c>
      <c r="E129" s="6">
        <f t="shared" ca="1" si="1"/>
        <v>22.932984977139135</v>
      </c>
    </row>
    <row r="130" spans="4:5" x14ac:dyDescent="0.2">
      <c r="D130" s="2">
        <v>68.25</v>
      </c>
      <c r="E130" s="6">
        <f t="shared" ca="1" si="1"/>
        <v>22.76391247550621</v>
      </c>
    </row>
    <row r="131" spans="4:5" x14ac:dyDescent="0.2">
      <c r="D131" s="2">
        <v>68</v>
      </c>
      <c r="E131" s="6">
        <f t="shared" ca="1" si="1"/>
        <v>22.594839973873292</v>
      </c>
    </row>
    <row r="132" spans="4:5" x14ac:dyDescent="0.2">
      <c r="D132" s="2">
        <v>67.75</v>
      </c>
      <c r="E132" s="6">
        <f t="shared" ca="1" si="1"/>
        <v>22.425767472240373</v>
      </c>
    </row>
    <row r="133" spans="4:5" x14ac:dyDescent="0.2">
      <c r="D133" s="2">
        <v>67.5</v>
      </c>
      <c r="E133" s="6">
        <f t="shared" ref="E133:E196" ca="1" si="2">FORECAST(D133,OFFSET($B$4:$B$19,MATCH(D133,$A$4:$A$19,1)-1,0,2),OFFSET($A$4:$A$19,MATCH(D133,$A$4:$A$19,1)-1,0,2))</f>
        <v>22.256694970607455</v>
      </c>
    </row>
    <row r="134" spans="4:5" x14ac:dyDescent="0.2">
      <c r="D134" s="2">
        <v>67.25</v>
      </c>
      <c r="E134" s="6">
        <f t="shared" ca="1" si="2"/>
        <v>22.087622468974537</v>
      </c>
    </row>
    <row r="135" spans="4:5" x14ac:dyDescent="0.2">
      <c r="D135" s="2">
        <v>67</v>
      </c>
      <c r="E135" s="6">
        <f t="shared" ca="1" si="2"/>
        <v>21.918549967341612</v>
      </c>
    </row>
    <row r="136" spans="4:5" x14ac:dyDescent="0.2">
      <c r="D136" s="2">
        <v>66.75</v>
      </c>
      <c r="E136" s="6">
        <f t="shared" ca="1" si="2"/>
        <v>21.749477465708694</v>
      </c>
    </row>
    <row r="137" spans="4:5" x14ac:dyDescent="0.2">
      <c r="D137" s="2">
        <v>66.5</v>
      </c>
      <c r="E137" s="6">
        <f t="shared" ca="1" si="2"/>
        <v>21.580404964075775</v>
      </c>
    </row>
    <row r="138" spans="4:5" x14ac:dyDescent="0.2">
      <c r="D138" s="2">
        <v>66.25</v>
      </c>
      <c r="E138" s="6">
        <f t="shared" ca="1" si="2"/>
        <v>21.411332462442857</v>
      </c>
    </row>
    <row r="139" spans="4:5" x14ac:dyDescent="0.2">
      <c r="D139" s="2">
        <v>66</v>
      </c>
      <c r="E139" s="6">
        <f t="shared" ca="1" si="2"/>
        <v>21.242259960809939</v>
      </c>
    </row>
    <row r="140" spans="4:5" x14ac:dyDescent="0.2">
      <c r="D140" s="2">
        <v>65.75</v>
      </c>
      <c r="E140" s="6">
        <f t="shared" ca="1" si="2"/>
        <v>21.073187459177014</v>
      </c>
    </row>
    <row r="141" spans="4:5" x14ac:dyDescent="0.2">
      <c r="D141" s="2">
        <v>65.5</v>
      </c>
      <c r="E141" s="6">
        <f t="shared" ca="1" si="2"/>
        <v>20.904114957544095</v>
      </c>
    </row>
    <row r="142" spans="4:5" x14ac:dyDescent="0.2">
      <c r="D142" s="2">
        <v>65.25</v>
      </c>
      <c r="E142" s="6">
        <f t="shared" ca="1" si="2"/>
        <v>20.735042455911177</v>
      </c>
    </row>
    <row r="143" spans="4:5" x14ac:dyDescent="0.2">
      <c r="D143" s="2">
        <v>65</v>
      </c>
      <c r="E143" s="6">
        <f t="shared" ca="1" si="2"/>
        <v>20.565969954278259</v>
      </c>
    </row>
    <row r="144" spans="4:5" x14ac:dyDescent="0.2">
      <c r="D144" s="2">
        <v>64.75</v>
      </c>
      <c r="E144" s="6">
        <f t="shared" ca="1" si="2"/>
        <v>20.396897452645341</v>
      </c>
    </row>
    <row r="145" spans="4:5" x14ac:dyDescent="0.2">
      <c r="D145" s="2">
        <v>64.5</v>
      </c>
      <c r="E145" s="6">
        <f t="shared" ca="1" si="2"/>
        <v>20.227824951012416</v>
      </c>
    </row>
    <row r="146" spans="4:5" x14ac:dyDescent="0.2">
      <c r="D146" s="2">
        <v>64.25</v>
      </c>
      <c r="E146" s="6">
        <f t="shared" ca="1" si="2"/>
        <v>20.058752449379497</v>
      </c>
    </row>
    <row r="147" spans="4:5" x14ac:dyDescent="0.2">
      <c r="D147" s="2">
        <v>64</v>
      </c>
      <c r="E147" s="6">
        <f t="shared" ca="1" si="2"/>
        <v>19.889679947746579</v>
      </c>
    </row>
    <row r="148" spans="4:5" x14ac:dyDescent="0.2">
      <c r="D148" s="2">
        <v>63.75</v>
      </c>
      <c r="E148" s="6">
        <f t="shared" ca="1" si="2"/>
        <v>19.720607446113661</v>
      </c>
    </row>
    <row r="149" spans="4:5" x14ac:dyDescent="0.2">
      <c r="D149" s="2">
        <v>63.5</v>
      </c>
      <c r="E149" s="6">
        <f t="shared" ca="1" si="2"/>
        <v>19.551534944480743</v>
      </c>
    </row>
    <row r="150" spans="4:5" x14ac:dyDescent="0.2">
      <c r="D150" s="2">
        <v>63.25</v>
      </c>
      <c r="E150" s="6">
        <f t="shared" ca="1" si="2"/>
        <v>19.382462442847817</v>
      </c>
    </row>
    <row r="151" spans="4:5" x14ac:dyDescent="0.2">
      <c r="D151" s="2">
        <v>63</v>
      </c>
      <c r="E151" s="6">
        <f t="shared" ca="1" si="2"/>
        <v>19.213389941214899</v>
      </c>
    </row>
    <row r="152" spans="4:5" x14ac:dyDescent="0.2">
      <c r="D152" s="2">
        <v>62.75</v>
      </c>
      <c r="E152" s="6">
        <f t="shared" ca="1" si="2"/>
        <v>19.044317439581981</v>
      </c>
    </row>
    <row r="153" spans="4:5" x14ac:dyDescent="0.2">
      <c r="D153" s="2">
        <v>62.5</v>
      </c>
      <c r="E153" s="6">
        <f t="shared" ca="1" si="2"/>
        <v>18.875244937949063</v>
      </c>
    </row>
    <row r="154" spans="4:5" x14ac:dyDescent="0.2">
      <c r="D154" s="2">
        <v>62.25</v>
      </c>
      <c r="E154" s="6">
        <f t="shared" ca="1" si="2"/>
        <v>18.706172436316145</v>
      </c>
    </row>
    <row r="155" spans="4:5" x14ac:dyDescent="0.2">
      <c r="D155" s="2">
        <v>62</v>
      </c>
      <c r="E155" s="6">
        <f t="shared" ca="1" si="2"/>
        <v>18.537099934683219</v>
      </c>
    </row>
    <row r="156" spans="4:5" x14ac:dyDescent="0.2">
      <c r="D156" s="2">
        <v>61.75</v>
      </c>
      <c r="E156" s="6">
        <f t="shared" ca="1" si="2"/>
        <v>18.368027433050301</v>
      </c>
    </row>
    <row r="157" spans="4:5" x14ac:dyDescent="0.2">
      <c r="D157" s="2">
        <v>61.5</v>
      </c>
      <c r="E157" s="6">
        <f t="shared" ca="1" si="2"/>
        <v>18.198954931417383</v>
      </c>
    </row>
    <row r="158" spans="4:5" x14ac:dyDescent="0.2">
      <c r="D158" s="2">
        <v>61.25</v>
      </c>
      <c r="E158" s="6">
        <f t="shared" ca="1" si="2"/>
        <v>18.029882429784465</v>
      </c>
    </row>
    <row r="159" spans="4:5" x14ac:dyDescent="0.2">
      <c r="D159" s="2">
        <v>61</v>
      </c>
      <c r="E159" s="6">
        <f t="shared" ca="1" si="2"/>
        <v>17.860809928151546</v>
      </c>
    </row>
    <row r="160" spans="4:5" x14ac:dyDescent="0.2">
      <c r="D160" s="2">
        <v>60.75</v>
      </c>
      <c r="E160" s="6">
        <f t="shared" ca="1" si="2"/>
        <v>17.691737426518621</v>
      </c>
    </row>
    <row r="161" spans="4:5" x14ac:dyDescent="0.2">
      <c r="D161" s="2">
        <v>60.5</v>
      </c>
      <c r="E161" s="6">
        <f t="shared" ca="1" si="2"/>
        <v>17.522664924885703</v>
      </c>
    </row>
    <row r="162" spans="4:5" x14ac:dyDescent="0.2">
      <c r="D162" s="2">
        <v>60.25</v>
      </c>
      <c r="E162" s="6">
        <f t="shared" ca="1" si="2"/>
        <v>17.353592423252785</v>
      </c>
    </row>
    <row r="163" spans="4:5" x14ac:dyDescent="0.2">
      <c r="D163" s="2">
        <v>60</v>
      </c>
      <c r="E163" s="6">
        <f t="shared" ca="1" si="2"/>
        <v>17.184519921619867</v>
      </c>
    </row>
    <row r="164" spans="4:5" x14ac:dyDescent="0.2">
      <c r="D164" s="2">
        <v>59.75</v>
      </c>
      <c r="E164" s="6">
        <f t="shared" ca="1" si="2"/>
        <v>17.015447419986948</v>
      </c>
    </row>
    <row r="165" spans="4:5" x14ac:dyDescent="0.2">
      <c r="D165" s="2">
        <v>59.5</v>
      </c>
      <c r="E165" s="6">
        <f t="shared" ca="1" si="2"/>
        <v>16.846374918354023</v>
      </c>
    </row>
    <row r="166" spans="4:5" x14ac:dyDescent="0.2">
      <c r="D166" s="2">
        <v>59.25</v>
      </c>
      <c r="E166" s="6">
        <f t="shared" ca="1" si="2"/>
        <v>16.677302416721105</v>
      </c>
    </row>
    <row r="167" spans="4:5" x14ac:dyDescent="0.2">
      <c r="D167" s="2">
        <v>59</v>
      </c>
      <c r="E167" s="6">
        <f t="shared" ca="1" si="2"/>
        <v>16.508229915088187</v>
      </c>
    </row>
    <row r="168" spans="4:5" x14ac:dyDescent="0.2">
      <c r="D168" s="2">
        <v>58.75</v>
      </c>
      <c r="E168" s="6">
        <f t="shared" ca="1" si="2"/>
        <v>16.339157413455268</v>
      </c>
    </row>
    <row r="169" spans="4:5" x14ac:dyDescent="0.2">
      <c r="D169" s="2">
        <v>58.5</v>
      </c>
      <c r="E169" s="6">
        <f t="shared" ca="1" si="2"/>
        <v>16.17008491182235</v>
      </c>
    </row>
    <row r="170" spans="4:5" x14ac:dyDescent="0.2">
      <c r="D170" s="2">
        <v>58.25</v>
      </c>
      <c r="E170" s="6">
        <f t="shared" ca="1" si="2"/>
        <v>16.001012410189425</v>
      </c>
    </row>
    <row r="171" spans="4:5" x14ac:dyDescent="0.2">
      <c r="D171" s="2">
        <v>58</v>
      </c>
      <c r="E171" s="6">
        <f t="shared" ca="1" si="2"/>
        <v>15.909289617486341</v>
      </c>
    </row>
    <row r="172" spans="4:5" x14ac:dyDescent="0.2">
      <c r="D172" s="2">
        <v>57.75</v>
      </c>
      <c r="E172" s="6">
        <f t="shared" ca="1" si="2"/>
        <v>15.818032786885247</v>
      </c>
    </row>
    <row r="173" spans="4:5" x14ac:dyDescent="0.2">
      <c r="D173" s="2">
        <v>57.5</v>
      </c>
      <c r="E173" s="6">
        <f t="shared" ca="1" si="2"/>
        <v>15.726775956284158</v>
      </c>
    </row>
    <row r="174" spans="4:5" x14ac:dyDescent="0.2">
      <c r="D174" s="2">
        <v>57.25</v>
      </c>
      <c r="E174" s="6">
        <f t="shared" ca="1" si="2"/>
        <v>15.635519125683064</v>
      </c>
    </row>
    <row r="175" spans="4:5" x14ac:dyDescent="0.2">
      <c r="D175" s="2">
        <v>57</v>
      </c>
      <c r="E175" s="6">
        <f t="shared" ca="1" si="2"/>
        <v>15.544262295081971</v>
      </c>
    </row>
    <row r="176" spans="4:5" x14ac:dyDescent="0.2">
      <c r="D176" s="2">
        <v>56.75</v>
      </c>
      <c r="E176" s="6">
        <f t="shared" ca="1" si="2"/>
        <v>15.453005464480878</v>
      </c>
    </row>
    <row r="177" spans="4:5" x14ac:dyDescent="0.2">
      <c r="D177" s="2">
        <v>56.5</v>
      </c>
      <c r="E177" s="6">
        <f t="shared" ca="1" si="2"/>
        <v>15.361748633879785</v>
      </c>
    </row>
    <row r="178" spans="4:5" x14ac:dyDescent="0.2">
      <c r="D178" s="2">
        <v>56.25</v>
      </c>
      <c r="E178" s="6">
        <f t="shared" ca="1" si="2"/>
        <v>15.270491803278691</v>
      </c>
    </row>
    <row r="179" spans="4:5" x14ac:dyDescent="0.2">
      <c r="D179" s="2">
        <v>56</v>
      </c>
      <c r="E179" s="6">
        <f t="shared" ca="1" si="2"/>
        <v>15.179234972677598</v>
      </c>
    </row>
    <row r="180" spans="4:5" x14ac:dyDescent="0.2">
      <c r="D180" s="2">
        <v>55.75</v>
      </c>
      <c r="E180" s="6">
        <f t="shared" ca="1" si="2"/>
        <v>15.087978142076505</v>
      </c>
    </row>
    <row r="181" spans="4:5" x14ac:dyDescent="0.2">
      <c r="D181" s="2">
        <v>55.5</v>
      </c>
      <c r="E181" s="6">
        <f t="shared" ca="1" si="2"/>
        <v>14.996721311475412</v>
      </c>
    </row>
    <row r="182" spans="4:5" x14ac:dyDescent="0.2">
      <c r="D182" s="2">
        <v>55.25</v>
      </c>
      <c r="E182" s="6">
        <f t="shared" ca="1" si="2"/>
        <v>14.905464480874318</v>
      </c>
    </row>
    <row r="183" spans="4:5" x14ac:dyDescent="0.2">
      <c r="D183" s="2">
        <v>55</v>
      </c>
      <c r="E183" s="6">
        <f t="shared" ca="1" si="2"/>
        <v>14.814207650273229</v>
      </c>
    </row>
    <row r="184" spans="4:5" x14ac:dyDescent="0.2">
      <c r="D184" s="2">
        <v>54.75</v>
      </c>
      <c r="E184" s="6">
        <f t="shared" ca="1" si="2"/>
        <v>14.722950819672135</v>
      </c>
    </row>
    <row r="185" spans="4:5" x14ac:dyDescent="0.2">
      <c r="D185" s="2">
        <v>54.5</v>
      </c>
      <c r="E185" s="6">
        <f t="shared" ca="1" si="2"/>
        <v>14.631693989071042</v>
      </c>
    </row>
    <row r="186" spans="4:5" x14ac:dyDescent="0.2">
      <c r="D186" s="2">
        <v>54.25</v>
      </c>
      <c r="E186" s="6">
        <f t="shared" ca="1" si="2"/>
        <v>14.540437158469949</v>
      </c>
    </row>
    <row r="187" spans="4:5" x14ac:dyDescent="0.2">
      <c r="D187" s="2">
        <v>54</v>
      </c>
      <c r="E187" s="6">
        <f t="shared" ca="1" si="2"/>
        <v>14.449180327868856</v>
      </c>
    </row>
    <row r="188" spans="4:5" x14ac:dyDescent="0.2">
      <c r="D188" s="2">
        <v>53.75</v>
      </c>
      <c r="E188" s="6">
        <f t="shared" ca="1" si="2"/>
        <v>14.357923497267763</v>
      </c>
    </row>
    <row r="189" spans="4:5" x14ac:dyDescent="0.2">
      <c r="D189" s="2">
        <v>53.5</v>
      </c>
      <c r="E189" s="6">
        <f t="shared" ca="1" si="2"/>
        <v>14.266666666666669</v>
      </c>
    </row>
    <row r="190" spans="4:5" x14ac:dyDescent="0.2">
      <c r="D190" s="2">
        <v>53.25</v>
      </c>
      <c r="E190" s="6">
        <f t="shared" ca="1" si="2"/>
        <v>14.175409836065576</v>
      </c>
    </row>
    <row r="191" spans="4:5" x14ac:dyDescent="0.2">
      <c r="D191" s="2">
        <v>53</v>
      </c>
      <c r="E191" s="6">
        <f t="shared" ca="1" si="2"/>
        <v>14.084153005464483</v>
      </c>
    </row>
    <row r="192" spans="4:5" x14ac:dyDescent="0.2">
      <c r="D192" s="2">
        <v>52.75</v>
      </c>
      <c r="E192" s="6">
        <f t="shared" ca="1" si="2"/>
        <v>13.99289617486339</v>
      </c>
    </row>
    <row r="193" spans="4:5" x14ac:dyDescent="0.2">
      <c r="D193" s="2">
        <v>52.5</v>
      </c>
      <c r="E193" s="6">
        <f t="shared" ca="1" si="2"/>
        <v>13.901639344262296</v>
      </c>
    </row>
    <row r="194" spans="4:5" x14ac:dyDescent="0.2">
      <c r="D194" s="2">
        <v>52.25</v>
      </c>
      <c r="E194" s="6">
        <f t="shared" ca="1" si="2"/>
        <v>13.810382513661207</v>
      </c>
    </row>
    <row r="195" spans="4:5" x14ac:dyDescent="0.2">
      <c r="D195" s="2">
        <v>52</v>
      </c>
      <c r="E195" s="6">
        <f t="shared" ca="1" si="2"/>
        <v>13.719125683060113</v>
      </c>
    </row>
    <row r="196" spans="4:5" x14ac:dyDescent="0.2">
      <c r="D196" s="2">
        <v>51.75</v>
      </c>
      <c r="E196" s="6">
        <f t="shared" ca="1" si="2"/>
        <v>13.62786885245902</v>
      </c>
    </row>
    <row r="197" spans="4:5" x14ac:dyDescent="0.2">
      <c r="D197" s="2">
        <v>51.5</v>
      </c>
      <c r="E197" s="6">
        <f t="shared" ref="E197:E260" ca="1" si="3">FORECAST(D197,OFFSET($B$4:$B$19,MATCH(D197,$A$4:$A$19,1)-1,0,2),OFFSET($A$4:$A$19,MATCH(D197,$A$4:$A$19,1)-1,0,2))</f>
        <v>13.536612021857927</v>
      </c>
    </row>
    <row r="198" spans="4:5" x14ac:dyDescent="0.2">
      <c r="D198" s="2">
        <v>51.25</v>
      </c>
      <c r="E198" s="6">
        <f t="shared" ca="1" si="3"/>
        <v>13.445355191256834</v>
      </c>
    </row>
    <row r="199" spans="4:5" x14ac:dyDescent="0.2">
      <c r="D199" s="2">
        <v>51</v>
      </c>
      <c r="E199" s="6">
        <f t="shared" ca="1" si="3"/>
        <v>13.35409836065574</v>
      </c>
    </row>
    <row r="200" spans="4:5" x14ac:dyDescent="0.2">
      <c r="D200" s="2">
        <v>50.75</v>
      </c>
      <c r="E200" s="6">
        <f t="shared" ca="1" si="3"/>
        <v>13.262841530054647</v>
      </c>
    </row>
    <row r="201" spans="4:5" x14ac:dyDescent="0.2">
      <c r="D201" s="2">
        <v>50.5</v>
      </c>
      <c r="E201" s="6">
        <f t="shared" ca="1" si="3"/>
        <v>13.171584699453554</v>
      </c>
    </row>
    <row r="202" spans="4:5" x14ac:dyDescent="0.2">
      <c r="D202" s="2">
        <v>50.25</v>
      </c>
      <c r="E202" s="6">
        <f t="shared" ca="1" si="3"/>
        <v>13.080327868852461</v>
      </c>
    </row>
    <row r="203" spans="4:5" x14ac:dyDescent="0.2">
      <c r="D203" s="2">
        <v>50</v>
      </c>
      <c r="E203" s="6">
        <f t="shared" ca="1" si="3"/>
        <v>12.989071038251367</v>
      </c>
    </row>
    <row r="204" spans="4:5" x14ac:dyDescent="0.2">
      <c r="D204" s="2">
        <v>49.75</v>
      </c>
      <c r="E204" s="6">
        <f t="shared" ca="1" si="3"/>
        <v>12.897814207650278</v>
      </c>
    </row>
    <row r="205" spans="4:5" x14ac:dyDescent="0.2">
      <c r="D205" s="2">
        <v>49.5</v>
      </c>
      <c r="E205" s="6">
        <f t="shared" ca="1" si="3"/>
        <v>12.806557377049185</v>
      </c>
    </row>
    <row r="206" spans="4:5" x14ac:dyDescent="0.2">
      <c r="D206" s="2">
        <v>49.25</v>
      </c>
      <c r="E206" s="6">
        <f t="shared" ca="1" si="3"/>
        <v>12.715300546448091</v>
      </c>
    </row>
    <row r="207" spans="4:5" x14ac:dyDescent="0.2">
      <c r="D207" s="2">
        <v>49</v>
      </c>
      <c r="E207" s="6">
        <f t="shared" ca="1" si="3"/>
        <v>12.624043715846998</v>
      </c>
    </row>
    <row r="208" spans="4:5" x14ac:dyDescent="0.2">
      <c r="D208" s="2">
        <v>48.75</v>
      </c>
      <c r="E208" s="6">
        <f t="shared" ca="1" si="3"/>
        <v>12.532786885245905</v>
      </c>
    </row>
    <row r="209" spans="4:5" x14ac:dyDescent="0.2">
      <c r="D209" s="2">
        <v>48.5</v>
      </c>
      <c r="E209" s="6">
        <f t="shared" ca="1" si="3"/>
        <v>12.441530054644812</v>
      </c>
    </row>
    <row r="210" spans="4:5" x14ac:dyDescent="0.2">
      <c r="D210" s="2">
        <v>48.25</v>
      </c>
      <c r="E210" s="6">
        <f t="shared" ca="1" si="3"/>
        <v>12.350273224043718</v>
      </c>
    </row>
    <row r="211" spans="4:5" x14ac:dyDescent="0.2">
      <c r="D211" s="2">
        <v>48</v>
      </c>
      <c r="E211" s="6">
        <f t="shared" ca="1" si="3"/>
        <v>12.259016393442625</v>
      </c>
    </row>
    <row r="212" spans="4:5" x14ac:dyDescent="0.2">
      <c r="D212" s="2">
        <v>47.75</v>
      </c>
      <c r="E212" s="6">
        <f t="shared" ca="1" si="3"/>
        <v>12.167759562841532</v>
      </c>
    </row>
    <row r="213" spans="4:5" x14ac:dyDescent="0.2">
      <c r="D213" s="2">
        <v>47.5</v>
      </c>
      <c r="E213" s="6">
        <f t="shared" ca="1" si="3"/>
        <v>12.076502732240439</v>
      </c>
    </row>
    <row r="214" spans="4:5" x14ac:dyDescent="0.2">
      <c r="D214" s="2">
        <v>47.25</v>
      </c>
      <c r="E214" s="6">
        <f t="shared" ca="1" si="3"/>
        <v>11.985245901639349</v>
      </c>
    </row>
    <row r="215" spans="4:5" x14ac:dyDescent="0.2">
      <c r="D215" s="2">
        <v>47</v>
      </c>
      <c r="E215" s="6">
        <f t="shared" ca="1" si="3"/>
        <v>11.893989071038256</v>
      </c>
    </row>
    <row r="216" spans="4:5" x14ac:dyDescent="0.2">
      <c r="D216" s="2">
        <v>46.75</v>
      </c>
      <c r="E216" s="6">
        <f t="shared" ca="1" si="3"/>
        <v>11.802732240437162</v>
      </c>
    </row>
    <row r="217" spans="4:5" x14ac:dyDescent="0.2">
      <c r="D217" s="2">
        <v>46.5</v>
      </c>
      <c r="E217" s="6">
        <f t="shared" ca="1" si="3"/>
        <v>11.711475409836069</v>
      </c>
    </row>
    <row r="218" spans="4:5" x14ac:dyDescent="0.2">
      <c r="D218" s="2">
        <v>46.25</v>
      </c>
      <c r="E218" s="6">
        <f t="shared" ca="1" si="3"/>
        <v>11.620218579234976</v>
      </c>
    </row>
    <row r="219" spans="4:5" x14ac:dyDescent="0.2">
      <c r="D219" s="2">
        <v>46</v>
      </c>
      <c r="E219" s="6">
        <f t="shared" ca="1" si="3"/>
        <v>11.528961748633883</v>
      </c>
    </row>
    <row r="220" spans="4:5" x14ac:dyDescent="0.2">
      <c r="D220" s="2">
        <v>45.75</v>
      </c>
      <c r="E220" s="6">
        <f t="shared" ca="1" si="3"/>
        <v>11.437704918032789</v>
      </c>
    </row>
    <row r="221" spans="4:5" x14ac:dyDescent="0.2">
      <c r="D221" s="2">
        <v>45.5</v>
      </c>
      <c r="E221" s="6">
        <f t="shared" ca="1" si="3"/>
        <v>11.346448087431696</v>
      </c>
    </row>
    <row r="222" spans="4:5" x14ac:dyDescent="0.2">
      <c r="D222" s="2">
        <v>45.25</v>
      </c>
      <c r="E222" s="6">
        <f t="shared" ca="1" si="3"/>
        <v>11.255191256830603</v>
      </c>
    </row>
    <row r="223" spans="4:5" x14ac:dyDescent="0.2">
      <c r="D223" s="2">
        <v>45</v>
      </c>
      <c r="E223" s="6">
        <f t="shared" ca="1" si="3"/>
        <v>11.16393442622951</v>
      </c>
    </row>
    <row r="224" spans="4:5" x14ac:dyDescent="0.2">
      <c r="D224" s="2">
        <v>44.75</v>
      </c>
      <c r="E224" s="6">
        <f t="shared" ca="1" si="3"/>
        <v>11.07267759562842</v>
      </c>
    </row>
    <row r="225" spans="4:5" x14ac:dyDescent="0.2">
      <c r="D225" s="2">
        <v>44.5</v>
      </c>
      <c r="E225" s="6">
        <f t="shared" ca="1" si="3"/>
        <v>10.981420765027327</v>
      </c>
    </row>
    <row r="226" spans="4:5" x14ac:dyDescent="0.2">
      <c r="D226" s="2">
        <v>44.25</v>
      </c>
      <c r="E226" s="6">
        <f t="shared" ca="1" si="3"/>
        <v>10.890163934426234</v>
      </c>
    </row>
    <row r="227" spans="4:5" x14ac:dyDescent="0.2">
      <c r="D227" s="2">
        <v>44</v>
      </c>
      <c r="E227" s="6">
        <f t="shared" ca="1" si="3"/>
        <v>10.79890710382514</v>
      </c>
    </row>
    <row r="228" spans="4:5" x14ac:dyDescent="0.2">
      <c r="D228" s="2">
        <v>43.75</v>
      </c>
      <c r="E228" s="6">
        <f t="shared" ca="1" si="3"/>
        <v>10.707650273224047</v>
      </c>
    </row>
    <row r="229" spans="4:5" x14ac:dyDescent="0.2">
      <c r="D229" s="2">
        <v>43.5</v>
      </c>
      <c r="E229" s="6">
        <f t="shared" ca="1" si="3"/>
        <v>10.616393442622954</v>
      </c>
    </row>
    <row r="230" spans="4:5" x14ac:dyDescent="0.2">
      <c r="D230" s="2">
        <v>43.25</v>
      </c>
      <c r="E230" s="6">
        <f t="shared" ca="1" si="3"/>
        <v>10.525136612021861</v>
      </c>
    </row>
    <row r="231" spans="4:5" x14ac:dyDescent="0.2">
      <c r="D231" s="2">
        <v>43</v>
      </c>
      <c r="E231" s="6">
        <f t="shared" ca="1" si="3"/>
        <v>10.433879781420767</v>
      </c>
    </row>
    <row r="232" spans="4:5" x14ac:dyDescent="0.2">
      <c r="D232" s="2">
        <v>42.75</v>
      </c>
      <c r="E232" s="6">
        <f t="shared" ca="1" si="3"/>
        <v>10.342622950819676</v>
      </c>
    </row>
    <row r="233" spans="4:5" x14ac:dyDescent="0.2">
      <c r="D233" s="2">
        <v>42.5</v>
      </c>
      <c r="E233" s="6">
        <f t="shared" ca="1" si="3"/>
        <v>10.251366120218583</v>
      </c>
    </row>
    <row r="234" spans="4:5" x14ac:dyDescent="0.2">
      <c r="D234" s="2">
        <v>42.25</v>
      </c>
      <c r="E234" s="6">
        <f t="shared" ca="1" si="3"/>
        <v>10.160109289617489</v>
      </c>
    </row>
    <row r="235" spans="4:5" x14ac:dyDescent="0.2">
      <c r="D235" s="2">
        <v>42</v>
      </c>
      <c r="E235" s="6">
        <f t="shared" ca="1" si="3"/>
        <v>10.068852459016396</v>
      </c>
    </row>
    <row r="236" spans="4:5" x14ac:dyDescent="0.2">
      <c r="D236" s="2">
        <v>41.75</v>
      </c>
      <c r="E236" s="6">
        <f t="shared" ca="1" si="3"/>
        <v>9.9775956284153029</v>
      </c>
    </row>
    <row r="237" spans="4:5" x14ac:dyDescent="0.2">
      <c r="D237" s="2">
        <v>41.5</v>
      </c>
      <c r="E237" s="6">
        <f t="shared" ca="1" si="3"/>
        <v>9.8863387978142114</v>
      </c>
    </row>
    <row r="238" spans="4:5" x14ac:dyDescent="0.2">
      <c r="D238" s="2">
        <v>41.25</v>
      </c>
      <c r="E238" s="6">
        <f t="shared" ca="1" si="3"/>
        <v>9.7950819672131182</v>
      </c>
    </row>
    <row r="239" spans="4:5" x14ac:dyDescent="0.2">
      <c r="D239" s="2">
        <v>41</v>
      </c>
      <c r="E239" s="6">
        <f t="shared" ca="1" si="3"/>
        <v>9.7038251366120249</v>
      </c>
    </row>
    <row r="240" spans="4:5" x14ac:dyDescent="0.2">
      <c r="D240" s="2">
        <v>40.75</v>
      </c>
      <c r="E240" s="6">
        <f t="shared" ca="1" si="3"/>
        <v>9.6125683060109317</v>
      </c>
    </row>
    <row r="241" spans="4:5" x14ac:dyDescent="0.2">
      <c r="D241" s="2">
        <v>40.5</v>
      </c>
      <c r="E241" s="6">
        <f t="shared" ca="1" si="3"/>
        <v>9.5213114754098385</v>
      </c>
    </row>
    <row r="242" spans="4:5" x14ac:dyDescent="0.2">
      <c r="D242" s="2">
        <v>40.25</v>
      </c>
      <c r="E242" s="6">
        <f t="shared" ca="1" si="3"/>
        <v>9.430054644808747</v>
      </c>
    </row>
    <row r="243" spans="4:5" x14ac:dyDescent="0.2">
      <c r="D243" s="2">
        <v>40</v>
      </c>
      <c r="E243" s="6">
        <f t="shared" ca="1" si="3"/>
        <v>9.3387978142076538</v>
      </c>
    </row>
    <row r="244" spans="4:5" x14ac:dyDescent="0.2">
      <c r="D244" s="2">
        <v>39.75</v>
      </c>
      <c r="E244" s="6">
        <f t="shared" ca="1" si="3"/>
        <v>9.2475409836065605</v>
      </c>
    </row>
    <row r="245" spans="4:5" x14ac:dyDescent="0.2">
      <c r="D245" s="2">
        <v>39.5</v>
      </c>
      <c r="E245" s="6">
        <f t="shared" ca="1" si="3"/>
        <v>9.1562841530054673</v>
      </c>
    </row>
    <row r="246" spans="4:5" x14ac:dyDescent="0.2">
      <c r="D246" s="2">
        <v>39.25</v>
      </c>
      <c r="E246" s="6">
        <f t="shared" ca="1" si="3"/>
        <v>9.065027322404374</v>
      </c>
    </row>
    <row r="247" spans="4:5" x14ac:dyDescent="0.2">
      <c r="D247" s="2">
        <v>39</v>
      </c>
      <c r="E247" s="6">
        <f t="shared" ca="1" si="3"/>
        <v>8.9737704918032826</v>
      </c>
    </row>
    <row r="248" spans="4:5" x14ac:dyDescent="0.2">
      <c r="D248" s="2">
        <v>38.75</v>
      </c>
      <c r="E248" s="6">
        <f t="shared" ca="1" si="3"/>
        <v>8.8825136612021893</v>
      </c>
    </row>
    <row r="249" spans="4:5" x14ac:dyDescent="0.2">
      <c r="D249" s="2">
        <v>38.5</v>
      </c>
      <c r="E249" s="6">
        <f t="shared" ca="1" si="3"/>
        <v>8.7912568306010961</v>
      </c>
    </row>
    <row r="250" spans="4:5" x14ac:dyDescent="0.2">
      <c r="D250" s="2">
        <v>38.25</v>
      </c>
      <c r="E250" s="6">
        <f t="shared" ca="1" si="3"/>
        <v>8.7000000000000028</v>
      </c>
    </row>
    <row r="251" spans="4:5" x14ac:dyDescent="0.2">
      <c r="D251" s="2">
        <v>38</v>
      </c>
      <c r="E251" s="6">
        <f t="shared" ca="1" si="3"/>
        <v>8.6087431693989096</v>
      </c>
    </row>
    <row r="252" spans="4:5" x14ac:dyDescent="0.2">
      <c r="D252" s="2">
        <v>37.75</v>
      </c>
      <c r="E252" s="6">
        <f t="shared" ca="1" si="3"/>
        <v>8.5174863387978181</v>
      </c>
    </row>
    <row r="253" spans="4:5" x14ac:dyDescent="0.2">
      <c r="D253" s="2">
        <v>37.5</v>
      </c>
      <c r="E253" s="6">
        <f t="shared" ca="1" si="3"/>
        <v>8.4262295081967249</v>
      </c>
    </row>
    <row r="254" spans="4:5" x14ac:dyDescent="0.2">
      <c r="D254" s="2">
        <v>37.25</v>
      </c>
      <c r="E254" s="6">
        <f t="shared" ca="1" si="3"/>
        <v>8.3349726775956317</v>
      </c>
    </row>
    <row r="255" spans="4:5" x14ac:dyDescent="0.2">
      <c r="D255" s="2">
        <v>37</v>
      </c>
      <c r="E255" s="6">
        <f t="shared" ca="1" si="3"/>
        <v>8.2437158469945384</v>
      </c>
    </row>
    <row r="256" spans="4:5" x14ac:dyDescent="0.2">
      <c r="D256" s="2">
        <v>36.75</v>
      </c>
      <c r="E256" s="6">
        <f t="shared" ca="1" si="3"/>
        <v>8.1524590163934452</v>
      </c>
    </row>
    <row r="257" spans="4:5" x14ac:dyDescent="0.2">
      <c r="D257" s="2">
        <v>36.5</v>
      </c>
      <c r="E257" s="6">
        <f t="shared" ca="1" si="3"/>
        <v>8.0612021857923519</v>
      </c>
    </row>
    <row r="258" spans="4:5" x14ac:dyDescent="0.2">
      <c r="D258" s="2">
        <v>36.25</v>
      </c>
      <c r="E258" s="6">
        <f t="shared" ca="1" si="3"/>
        <v>7.9766454352441638</v>
      </c>
    </row>
    <row r="259" spans="4:5" x14ac:dyDescent="0.2">
      <c r="D259" s="2">
        <v>36</v>
      </c>
      <c r="E259" s="6">
        <f t="shared" ca="1" si="3"/>
        <v>7.9057324840764345</v>
      </c>
    </row>
    <row r="260" spans="4:5" x14ac:dyDescent="0.2">
      <c r="D260" s="2">
        <v>35.75</v>
      </c>
      <c r="E260" s="6">
        <f t="shared" ca="1" si="3"/>
        <v>7.8348195329087069</v>
      </c>
    </row>
    <row r="261" spans="4:5" x14ac:dyDescent="0.2">
      <c r="D261" s="2">
        <v>35.5</v>
      </c>
      <c r="E261" s="6">
        <f t="shared" ref="E261:E324" ca="1" si="4">FORECAST(D261,OFFSET($B$4:$B$19,MATCH(D261,$A$4:$A$19,1)-1,0,2),OFFSET($A$4:$A$19,MATCH(D261,$A$4:$A$19,1)-1,0,2))</f>
        <v>7.7639065817409794</v>
      </c>
    </row>
    <row r="262" spans="4:5" x14ac:dyDescent="0.2">
      <c r="D262" s="2">
        <v>35.25</v>
      </c>
      <c r="E262" s="6">
        <f t="shared" ca="1" si="4"/>
        <v>7.69299363057325</v>
      </c>
    </row>
    <row r="263" spans="4:5" x14ac:dyDescent="0.2">
      <c r="D263" s="2">
        <v>35</v>
      </c>
      <c r="E263" s="6">
        <f t="shared" ca="1" si="4"/>
        <v>7.6220806794055225</v>
      </c>
    </row>
    <row r="264" spans="4:5" x14ac:dyDescent="0.2">
      <c r="D264" s="2">
        <v>34.75</v>
      </c>
      <c r="E264" s="6">
        <f t="shared" ca="1" si="4"/>
        <v>7.5511677282377931</v>
      </c>
    </row>
    <row r="265" spans="4:5" x14ac:dyDescent="0.2">
      <c r="D265" s="2">
        <v>34.5</v>
      </c>
      <c r="E265" s="6">
        <f t="shared" ca="1" si="4"/>
        <v>7.4802547770700656</v>
      </c>
    </row>
    <row r="266" spans="4:5" x14ac:dyDescent="0.2">
      <c r="D266" s="2">
        <v>34.25</v>
      </c>
      <c r="E266" s="6">
        <f t="shared" ca="1" si="4"/>
        <v>7.409341825902338</v>
      </c>
    </row>
    <row r="267" spans="4:5" x14ac:dyDescent="0.2">
      <c r="D267" s="2">
        <v>34</v>
      </c>
      <c r="E267" s="6">
        <f t="shared" ca="1" si="4"/>
        <v>7.3384288747346087</v>
      </c>
    </row>
    <row r="268" spans="4:5" x14ac:dyDescent="0.2">
      <c r="D268" s="2">
        <v>33.75</v>
      </c>
      <c r="E268" s="6">
        <f t="shared" ca="1" si="4"/>
        <v>7.2675159235668811</v>
      </c>
    </row>
    <row r="269" spans="4:5" x14ac:dyDescent="0.2">
      <c r="D269" s="2">
        <v>33.5</v>
      </c>
      <c r="E269" s="6">
        <f t="shared" ca="1" si="4"/>
        <v>7.1966029723991518</v>
      </c>
    </row>
    <row r="270" spans="4:5" x14ac:dyDescent="0.2">
      <c r="D270" s="2">
        <v>33.25</v>
      </c>
      <c r="E270" s="6">
        <f t="shared" ca="1" si="4"/>
        <v>7.1256900212314243</v>
      </c>
    </row>
    <row r="271" spans="4:5" x14ac:dyDescent="0.2">
      <c r="D271" s="2">
        <v>33</v>
      </c>
      <c r="E271" s="6">
        <f t="shared" ca="1" si="4"/>
        <v>7.0547770700636967</v>
      </c>
    </row>
    <row r="272" spans="4:5" x14ac:dyDescent="0.2">
      <c r="D272" s="2">
        <v>32.75</v>
      </c>
      <c r="E272" s="6">
        <f t="shared" ca="1" si="4"/>
        <v>6.9838641188959674</v>
      </c>
    </row>
    <row r="273" spans="4:5" x14ac:dyDescent="0.2">
      <c r="D273" s="2">
        <v>32.5</v>
      </c>
      <c r="E273" s="6">
        <f t="shared" ca="1" si="4"/>
        <v>6.9129511677282398</v>
      </c>
    </row>
    <row r="274" spans="4:5" x14ac:dyDescent="0.2">
      <c r="D274" s="2">
        <v>32.25</v>
      </c>
      <c r="E274" s="6">
        <f t="shared" ca="1" si="4"/>
        <v>6.8420382165605105</v>
      </c>
    </row>
    <row r="275" spans="4:5" x14ac:dyDescent="0.2">
      <c r="D275" s="2">
        <v>32</v>
      </c>
      <c r="E275" s="6">
        <f t="shared" ca="1" si="4"/>
        <v>6.7711252653927829</v>
      </c>
    </row>
    <row r="276" spans="4:5" x14ac:dyDescent="0.2">
      <c r="D276" s="2">
        <v>31.75</v>
      </c>
      <c r="E276" s="6">
        <f t="shared" ca="1" si="4"/>
        <v>6.7002123142250554</v>
      </c>
    </row>
    <row r="277" spans="4:5" x14ac:dyDescent="0.2">
      <c r="D277" s="2">
        <v>31.5</v>
      </c>
      <c r="E277" s="6">
        <f t="shared" ca="1" si="4"/>
        <v>6.629299363057326</v>
      </c>
    </row>
    <row r="278" spans="4:5" x14ac:dyDescent="0.2">
      <c r="D278" s="2">
        <v>31.25</v>
      </c>
      <c r="E278" s="6">
        <f t="shared" ca="1" si="4"/>
        <v>6.5583864118895985</v>
      </c>
    </row>
    <row r="279" spans="4:5" x14ac:dyDescent="0.2">
      <c r="D279" s="2">
        <v>31</v>
      </c>
      <c r="E279" s="6">
        <f t="shared" ca="1" si="4"/>
        <v>6.4874734607218691</v>
      </c>
    </row>
    <row r="280" spans="4:5" x14ac:dyDescent="0.2">
      <c r="D280" s="2">
        <v>30.75</v>
      </c>
      <c r="E280" s="6">
        <f t="shared" ca="1" si="4"/>
        <v>6.4165605095541416</v>
      </c>
    </row>
    <row r="281" spans="4:5" x14ac:dyDescent="0.2">
      <c r="D281" s="2">
        <v>30.5</v>
      </c>
      <c r="E281" s="6">
        <f t="shared" ca="1" si="4"/>
        <v>6.345647558386414</v>
      </c>
    </row>
    <row r="282" spans="4:5" x14ac:dyDescent="0.2">
      <c r="D282" s="2">
        <v>30.25</v>
      </c>
      <c r="E282" s="6">
        <f t="shared" ca="1" si="4"/>
        <v>6.2747346072186847</v>
      </c>
    </row>
    <row r="283" spans="4:5" x14ac:dyDescent="0.2">
      <c r="D283" s="2">
        <v>30</v>
      </c>
      <c r="E283" s="6">
        <f t="shared" ca="1" si="4"/>
        <v>6.2038216560509571</v>
      </c>
    </row>
    <row r="284" spans="4:5" x14ac:dyDescent="0.2">
      <c r="D284" s="2">
        <v>29.75</v>
      </c>
      <c r="E284" s="6">
        <f t="shared" ca="1" si="4"/>
        <v>6.1329087048832278</v>
      </c>
    </row>
    <row r="285" spans="4:5" x14ac:dyDescent="0.2">
      <c r="D285" s="2">
        <v>29.5</v>
      </c>
      <c r="E285" s="6">
        <f t="shared" ca="1" si="4"/>
        <v>6.0619957537155003</v>
      </c>
    </row>
    <row r="286" spans="4:5" x14ac:dyDescent="0.2">
      <c r="D286" s="2">
        <v>29.25</v>
      </c>
      <c r="E286" s="6">
        <f t="shared" ca="1" si="4"/>
        <v>5.9910828025477727</v>
      </c>
    </row>
    <row r="287" spans="4:5" x14ac:dyDescent="0.2">
      <c r="D287" s="2">
        <v>29</v>
      </c>
      <c r="E287" s="6">
        <f t="shared" ca="1" si="4"/>
        <v>5.9201698513800434</v>
      </c>
    </row>
    <row r="288" spans="4:5" x14ac:dyDescent="0.2">
      <c r="D288" s="2">
        <v>28.75</v>
      </c>
      <c r="E288" s="6">
        <f t="shared" ca="1" si="4"/>
        <v>5.8492569002123158</v>
      </c>
    </row>
    <row r="289" spans="4:5" x14ac:dyDescent="0.2">
      <c r="D289" s="2">
        <v>28.5</v>
      </c>
      <c r="E289" s="6">
        <f t="shared" ca="1" si="4"/>
        <v>5.7783439490445865</v>
      </c>
    </row>
    <row r="290" spans="4:5" x14ac:dyDescent="0.2">
      <c r="D290" s="2">
        <v>28.25</v>
      </c>
      <c r="E290" s="6">
        <f t="shared" ca="1" si="4"/>
        <v>5.7074309978768589</v>
      </c>
    </row>
    <row r="291" spans="4:5" x14ac:dyDescent="0.2">
      <c r="D291" s="2">
        <v>28</v>
      </c>
      <c r="E291" s="6">
        <f t="shared" ca="1" si="4"/>
        <v>5.6365180467091305</v>
      </c>
    </row>
    <row r="292" spans="4:5" x14ac:dyDescent="0.2">
      <c r="D292" s="2">
        <v>27.75</v>
      </c>
      <c r="E292" s="6">
        <f t="shared" ca="1" si="4"/>
        <v>5.565605095541402</v>
      </c>
    </row>
    <row r="293" spans="4:5" x14ac:dyDescent="0.2">
      <c r="D293" s="2">
        <v>27.5</v>
      </c>
      <c r="E293" s="6">
        <f t="shared" ca="1" si="4"/>
        <v>5.4946921443736745</v>
      </c>
    </row>
    <row r="294" spans="4:5" x14ac:dyDescent="0.2">
      <c r="D294" s="2">
        <v>27.25</v>
      </c>
      <c r="E294" s="6">
        <f t="shared" ca="1" si="4"/>
        <v>5.423779193205946</v>
      </c>
    </row>
    <row r="295" spans="4:5" x14ac:dyDescent="0.2">
      <c r="D295" s="2">
        <v>27</v>
      </c>
      <c r="E295" s="6">
        <f t="shared" ca="1" si="4"/>
        <v>5.3528662420382176</v>
      </c>
    </row>
    <row r="296" spans="4:5" x14ac:dyDescent="0.2">
      <c r="D296" s="2">
        <v>26.75</v>
      </c>
      <c r="E296" s="6">
        <f t="shared" ca="1" si="4"/>
        <v>5.2819532908704891</v>
      </c>
    </row>
    <row r="297" spans="4:5" x14ac:dyDescent="0.2">
      <c r="D297" s="2">
        <v>26.5</v>
      </c>
      <c r="E297" s="6">
        <f t="shared" ca="1" si="4"/>
        <v>5.2110403397027607</v>
      </c>
    </row>
    <row r="298" spans="4:5" x14ac:dyDescent="0.2">
      <c r="D298" s="2">
        <v>26.25</v>
      </c>
      <c r="E298" s="6">
        <f t="shared" ca="1" si="4"/>
        <v>5.1401273885350331</v>
      </c>
    </row>
    <row r="299" spans="4:5" x14ac:dyDescent="0.2">
      <c r="D299" s="2">
        <v>26</v>
      </c>
      <c r="E299" s="6">
        <f t="shared" ca="1" si="4"/>
        <v>5.0692144373673047</v>
      </c>
    </row>
    <row r="300" spans="4:5" x14ac:dyDescent="0.2">
      <c r="D300" s="2">
        <v>25.75</v>
      </c>
      <c r="E300" s="6">
        <f t="shared" ca="1" si="4"/>
        <v>4.9983014861995763</v>
      </c>
    </row>
    <row r="301" spans="4:5" x14ac:dyDescent="0.2">
      <c r="D301" s="2">
        <v>25.5</v>
      </c>
      <c r="E301" s="6">
        <f t="shared" ca="1" si="4"/>
        <v>4.9273885350318478</v>
      </c>
    </row>
    <row r="302" spans="4:5" x14ac:dyDescent="0.2">
      <c r="D302" s="2">
        <v>25.25</v>
      </c>
      <c r="E302" s="6">
        <f t="shared" ca="1" si="4"/>
        <v>4.8564755838641194</v>
      </c>
    </row>
    <row r="303" spans="4:5" x14ac:dyDescent="0.2">
      <c r="D303" s="2">
        <v>25</v>
      </c>
      <c r="E303" s="6">
        <f t="shared" ca="1" si="4"/>
        <v>4.7855626326963918</v>
      </c>
    </row>
    <row r="304" spans="4:5" x14ac:dyDescent="0.2">
      <c r="D304" s="2">
        <v>24.75</v>
      </c>
      <c r="E304" s="6">
        <f t="shared" ca="1" si="4"/>
        <v>4.7146496815286634</v>
      </c>
    </row>
    <row r="305" spans="4:5" x14ac:dyDescent="0.2">
      <c r="D305" s="2">
        <v>24.5</v>
      </c>
      <c r="E305" s="6">
        <f t="shared" ca="1" si="4"/>
        <v>4.6437367303609349</v>
      </c>
    </row>
    <row r="306" spans="4:5" x14ac:dyDescent="0.2">
      <c r="D306" s="2">
        <v>24.25</v>
      </c>
      <c r="E306" s="6">
        <f t="shared" ca="1" si="4"/>
        <v>4.5728237791932065</v>
      </c>
    </row>
    <row r="307" spans="4:5" x14ac:dyDescent="0.2">
      <c r="D307" s="2">
        <v>24</v>
      </c>
      <c r="E307" s="6">
        <f t="shared" ca="1" si="4"/>
        <v>4.501910828025478</v>
      </c>
    </row>
    <row r="308" spans="4:5" x14ac:dyDescent="0.2">
      <c r="D308" s="2">
        <v>23.75</v>
      </c>
      <c r="E308" s="6">
        <f t="shared" ca="1" si="4"/>
        <v>4.4309978768577505</v>
      </c>
    </row>
    <row r="309" spans="4:5" x14ac:dyDescent="0.2">
      <c r="D309" s="2">
        <v>23.5</v>
      </c>
      <c r="E309" s="6">
        <f t="shared" ca="1" si="4"/>
        <v>4.360084925690022</v>
      </c>
    </row>
    <row r="310" spans="4:5" x14ac:dyDescent="0.2">
      <c r="D310" s="2">
        <v>23.25</v>
      </c>
      <c r="E310" s="6">
        <f t="shared" ca="1" si="4"/>
        <v>4.2891719745222936</v>
      </c>
    </row>
    <row r="311" spans="4:5" x14ac:dyDescent="0.2">
      <c r="D311" s="2">
        <v>23</v>
      </c>
      <c r="E311" s="6">
        <f t="shared" ca="1" si="4"/>
        <v>4.2182590233545652</v>
      </c>
    </row>
    <row r="312" spans="4:5" x14ac:dyDescent="0.2">
      <c r="D312" s="2">
        <v>22.75</v>
      </c>
      <c r="E312" s="6">
        <f t="shared" ca="1" si="4"/>
        <v>4.1473460721868376</v>
      </c>
    </row>
    <row r="313" spans="4:5" x14ac:dyDescent="0.2">
      <c r="D313" s="2">
        <v>22.5</v>
      </c>
      <c r="E313" s="6">
        <f t="shared" ca="1" si="4"/>
        <v>4.0764331210191092</v>
      </c>
    </row>
    <row r="314" spans="4:5" x14ac:dyDescent="0.2">
      <c r="D314" s="2">
        <v>22.25</v>
      </c>
      <c r="E314" s="6">
        <f t="shared" ca="1" si="4"/>
        <v>4.0055201698513807</v>
      </c>
    </row>
    <row r="315" spans="4:5" x14ac:dyDescent="0.2">
      <c r="D315" s="2">
        <v>22</v>
      </c>
      <c r="E315" s="6">
        <f t="shared" ca="1" si="4"/>
        <v>3.9246943765281177</v>
      </c>
    </row>
    <row r="316" spans="4:5" x14ac:dyDescent="0.2">
      <c r="D316" s="2">
        <v>21.75</v>
      </c>
      <c r="E316" s="6">
        <f t="shared" ca="1" si="4"/>
        <v>3.8430317848410764</v>
      </c>
    </row>
    <row r="317" spans="4:5" x14ac:dyDescent="0.2">
      <c r="D317" s="2">
        <v>21.5</v>
      </c>
      <c r="E317" s="6">
        <f t="shared" ca="1" si="4"/>
        <v>3.7613691931540343</v>
      </c>
    </row>
    <row r="318" spans="4:5" x14ac:dyDescent="0.2">
      <c r="D318" s="2">
        <v>21.25</v>
      </c>
      <c r="E318" s="6">
        <f t="shared" ca="1" si="4"/>
        <v>3.679706601466993</v>
      </c>
    </row>
    <row r="319" spans="4:5" x14ac:dyDescent="0.2">
      <c r="D319" s="2">
        <v>21</v>
      </c>
      <c r="E319" s="6">
        <f t="shared" ca="1" si="4"/>
        <v>3.5980440097799518</v>
      </c>
    </row>
    <row r="320" spans="4:5" x14ac:dyDescent="0.2">
      <c r="D320" s="2">
        <v>20.75</v>
      </c>
      <c r="E320" s="6">
        <f t="shared" ca="1" si="4"/>
        <v>3.5163814180929096</v>
      </c>
    </row>
    <row r="321" spans="4:5" x14ac:dyDescent="0.2">
      <c r="D321" s="2">
        <v>20.5</v>
      </c>
      <c r="E321" s="6">
        <f t="shared" ca="1" si="4"/>
        <v>3.4347188264058683</v>
      </c>
    </row>
    <row r="322" spans="4:5" x14ac:dyDescent="0.2">
      <c r="D322" s="2">
        <v>20.25</v>
      </c>
      <c r="E322" s="6">
        <f t="shared" ca="1" si="4"/>
        <v>3.3530562347188271</v>
      </c>
    </row>
    <row r="323" spans="4:5" x14ac:dyDescent="0.2">
      <c r="D323" s="2">
        <v>20</v>
      </c>
      <c r="E323" s="6">
        <f t="shared" ca="1" si="4"/>
        <v>3.2713936430317849</v>
      </c>
    </row>
    <row r="324" spans="4:5" x14ac:dyDescent="0.2">
      <c r="D324" s="2">
        <v>19.75</v>
      </c>
      <c r="E324" s="6">
        <f t="shared" ca="1" si="4"/>
        <v>3.1897310513447437</v>
      </c>
    </row>
    <row r="325" spans="4:5" x14ac:dyDescent="0.2">
      <c r="D325" s="2">
        <v>19.5</v>
      </c>
      <c r="E325" s="6">
        <f t="shared" ref="E325:E388" ca="1" si="5">FORECAST(D325,OFFSET($B$4:$B$19,MATCH(D325,$A$4:$A$19,1)-1,0,2),OFFSET($A$4:$A$19,MATCH(D325,$A$4:$A$19,1)-1,0,2))</f>
        <v>3.1080684596577024</v>
      </c>
    </row>
    <row r="326" spans="4:5" x14ac:dyDescent="0.2">
      <c r="D326" s="2">
        <v>19.25</v>
      </c>
      <c r="E326" s="6">
        <f t="shared" ca="1" si="5"/>
        <v>3.0264058679706602</v>
      </c>
    </row>
    <row r="327" spans="4:5" x14ac:dyDescent="0.2">
      <c r="D327" s="2">
        <v>19</v>
      </c>
      <c r="E327" s="6">
        <f t="shared" ca="1" si="5"/>
        <v>2.944743276283619</v>
      </c>
    </row>
    <row r="328" spans="4:5" x14ac:dyDescent="0.2">
      <c r="D328" s="2">
        <v>18.75</v>
      </c>
      <c r="E328" s="6">
        <f t="shared" ca="1" si="5"/>
        <v>2.8630806845965777</v>
      </c>
    </row>
    <row r="329" spans="4:5" x14ac:dyDescent="0.2">
      <c r="D329" s="2">
        <v>18.5</v>
      </c>
      <c r="E329" s="6">
        <f t="shared" ca="1" si="5"/>
        <v>2.7814180929095356</v>
      </c>
    </row>
    <row r="330" spans="4:5" x14ac:dyDescent="0.2">
      <c r="D330" s="2">
        <v>18.25</v>
      </c>
      <c r="E330" s="6">
        <f t="shared" ca="1" si="5"/>
        <v>2.6997555012224943</v>
      </c>
    </row>
    <row r="331" spans="4:5" x14ac:dyDescent="0.2">
      <c r="D331" s="2">
        <v>18</v>
      </c>
      <c r="E331" s="6">
        <f t="shared" ca="1" si="5"/>
        <v>2.618092909535453</v>
      </c>
    </row>
    <row r="332" spans="4:5" x14ac:dyDescent="0.2">
      <c r="D332" s="2">
        <v>17.75</v>
      </c>
      <c r="E332" s="6">
        <f t="shared" ca="1" si="5"/>
        <v>2.5364303178484109</v>
      </c>
    </row>
    <row r="333" spans="4:5" x14ac:dyDescent="0.2">
      <c r="D333" s="2">
        <v>17.5</v>
      </c>
      <c r="E333" s="6">
        <f t="shared" ca="1" si="5"/>
        <v>2.4547677261613696</v>
      </c>
    </row>
    <row r="334" spans="4:5" x14ac:dyDescent="0.2">
      <c r="D334" s="2">
        <v>17.25</v>
      </c>
      <c r="E334" s="6">
        <f t="shared" ca="1" si="5"/>
        <v>2.3731051344743284</v>
      </c>
    </row>
    <row r="335" spans="4:5" x14ac:dyDescent="0.2">
      <c r="D335" s="2">
        <v>17</v>
      </c>
      <c r="E335" s="6">
        <f t="shared" ca="1" si="5"/>
        <v>2.2914425427872862</v>
      </c>
    </row>
    <row r="336" spans="4:5" x14ac:dyDescent="0.2">
      <c r="D336" s="2">
        <v>16.75</v>
      </c>
      <c r="E336" s="6">
        <f t="shared" ca="1" si="5"/>
        <v>2.2097799511002449</v>
      </c>
    </row>
    <row r="337" spans="4:5" x14ac:dyDescent="0.2">
      <c r="D337" s="2">
        <v>16.5</v>
      </c>
      <c r="E337" s="6">
        <f t="shared" ca="1" si="5"/>
        <v>2.1281173594132037</v>
      </c>
    </row>
    <row r="338" spans="4:5" x14ac:dyDescent="0.2">
      <c r="D338" s="2">
        <v>16.25</v>
      </c>
      <c r="E338" s="6">
        <f t="shared" ca="1" si="5"/>
        <v>2.0464547677261615</v>
      </c>
    </row>
    <row r="339" spans="4:5" x14ac:dyDescent="0.2">
      <c r="D339" s="2">
        <v>16</v>
      </c>
      <c r="E339" s="6">
        <f t="shared" ca="1" si="5"/>
        <v>1.9566265060240964</v>
      </c>
    </row>
    <row r="340" spans="4:5" x14ac:dyDescent="0.2">
      <c r="D340" s="2">
        <v>15.75</v>
      </c>
      <c r="E340" s="6">
        <f t="shared" ca="1" si="5"/>
        <v>1.8560240963855419</v>
      </c>
    </row>
    <row r="341" spans="4:5" x14ac:dyDescent="0.2">
      <c r="D341" s="2">
        <v>15.5</v>
      </c>
      <c r="E341" s="6">
        <f t="shared" ca="1" si="5"/>
        <v>1.7554216867469883</v>
      </c>
    </row>
    <row r="342" spans="4:5" x14ac:dyDescent="0.2">
      <c r="D342" s="2">
        <v>15.25</v>
      </c>
      <c r="E342" s="6">
        <f t="shared" ca="1" si="5"/>
        <v>1.6548192771084338</v>
      </c>
    </row>
    <row r="343" spans="4:5" x14ac:dyDescent="0.2">
      <c r="D343" s="2">
        <v>15</v>
      </c>
      <c r="E343" s="6">
        <f t="shared" ca="1" si="5"/>
        <v>1.5542168674698793</v>
      </c>
    </row>
    <row r="344" spans="4:5" x14ac:dyDescent="0.2">
      <c r="D344" s="2">
        <v>14.75</v>
      </c>
      <c r="E344" s="6">
        <f t="shared" ca="1" si="5"/>
        <v>1.4536144578313257</v>
      </c>
    </row>
    <row r="345" spans="4:5" x14ac:dyDescent="0.2">
      <c r="D345" s="2">
        <v>14.5</v>
      </c>
      <c r="E345" s="6">
        <f t="shared" ca="1" si="5"/>
        <v>1.3530120481927712</v>
      </c>
    </row>
    <row r="346" spans="4:5" x14ac:dyDescent="0.2">
      <c r="D346" s="2">
        <v>14.25</v>
      </c>
      <c r="E346" s="6">
        <f t="shared" ca="1" si="5"/>
        <v>1.2524096385542167</v>
      </c>
    </row>
    <row r="347" spans="4:5" x14ac:dyDescent="0.2">
      <c r="D347" s="2">
        <v>14</v>
      </c>
      <c r="E347" s="6">
        <f t="shared" ca="1" si="5"/>
        <v>1.1518072289156622</v>
      </c>
    </row>
    <row r="348" spans="4:5" x14ac:dyDescent="0.2">
      <c r="D348" s="2">
        <v>13.75</v>
      </c>
      <c r="E348" s="6">
        <f t="shared" ca="1" si="5"/>
        <v>1.0512048192771086</v>
      </c>
    </row>
    <row r="349" spans="4:5" x14ac:dyDescent="0.2">
      <c r="D349" s="2">
        <v>13.5</v>
      </c>
      <c r="E349" s="6">
        <f t="shared" ca="1" si="5"/>
        <v>0.96917293233082757</v>
      </c>
    </row>
    <row r="350" spans="4:5" x14ac:dyDescent="0.2">
      <c r="D350" s="2">
        <v>13.25</v>
      </c>
      <c r="E350" s="6">
        <f t="shared" ca="1" si="5"/>
        <v>0.90639097744360919</v>
      </c>
    </row>
    <row r="351" spans="4:5" x14ac:dyDescent="0.2">
      <c r="D351" s="2">
        <v>13</v>
      </c>
      <c r="E351" s="6">
        <f t="shared" ca="1" si="5"/>
        <v>0.84360902255639125</v>
      </c>
    </row>
    <row r="352" spans="4:5" x14ac:dyDescent="0.2">
      <c r="D352" s="2">
        <v>12.75</v>
      </c>
      <c r="E352" s="6">
        <f t="shared" ca="1" si="5"/>
        <v>0.78082706766917331</v>
      </c>
    </row>
    <row r="353" spans="4:5" x14ac:dyDescent="0.2">
      <c r="D353" s="2">
        <v>12.5</v>
      </c>
      <c r="E353" s="6">
        <f t="shared" ca="1" si="5"/>
        <v>0.71804511278195493</v>
      </c>
    </row>
    <row r="354" spans="4:5" x14ac:dyDescent="0.2">
      <c r="D354" s="2">
        <v>12.25</v>
      </c>
      <c r="E354" s="6">
        <f t="shared" ca="1" si="5"/>
        <v>0.65526315789473699</v>
      </c>
    </row>
    <row r="355" spans="4:5" x14ac:dyDescent="0.2">
      <c r="D355" s="2">
        <v>12</v>
      </c>
      <c r="E355" s="6">
        <f t="shared" ca="1" si="5"/>
        <v>0.59248120300751905</v>
      </c>
    </row>
    <row r="356" spans="4:5" x14ac:dyDescent="0.2">
      <c r="D356" s="2">
        <v>11.75</v>
      </c>
      <c r="E356" s="6">
        <f t="shared" ca="1" si="5"/>
        <v>0.52969924812030111</v>
      </c>
    </row>
    <row r="357" spans="4:5" x14ac:dyDescent="0.2">
      <c r="D357" s="2">
        <v>11.5</v>
      </c>
      <c r="E357" s="6">
        <f t="shared" ca="1" si="5"/>
        <v>0.49547325102880663</v>
      </c>
    </row>
    <row r="358" spans="4:5" x14ac:dyDescent="0.2">
      <c r="D358" s="2">
        <v>11.25</v>
      </c>
      <c r="E358" s="6">
        <f t="shared" ca="1" si="5"/>
        <v>0.48688271604938277</v>
      </c>
    </row>
    <row r="359" spans="4:5" x14ac:dyDescent="0.2">
      <c r="D359" s="2">
        <v>11</v>
      </c>
      <c r="E359" s="6">
        <f t="shared" ca="1" si="5"/>
        <v>0.47829218106995891</v>
      </c>
    </row>
    <row r="360" spans="4:5" x14ac:dyDescent="0.2">
      <c r="D360" s="2">
        <v>10.75</v>
      </c>
      <c r="E360" s="6">
        <f t="shared" ca="1" si="5"/>
        <v>0.469701646090535</v>
      </c>
    </row>
    <row r="361" spans="4:5" x14ac:dyDescent="0.2">
      <c r="D361" s="2">
        <v>10.5</v>
      </c>
      <c r="E361" s="6">
        <f t="shared" ca="1" si="5"/>
        <v>0.46111111111111114</v>
      </c>
    </row>
    <row r="362" spans="4:5" x14ac:dyDescent="0.2">
      <c r="D362" s="2">
        <v>10.25</v>
      </c>
      <c r="E362" s="6">
        <f t="shared" ca="1" si="5"/>
        <v>0.45252057613168728</v>
      </c>
    </row>
    <row r="363" spans="4:5" x14ac:dyDescent="0.2">
      <c r="D363" s="2">
        <v>10</v>
      </c>
      <c r="E363" s="6">
        <f t="shared" ca="1" si="5"/>
        <v>0.44393004115226342</v>
      </c>
    </row>
    <row r="364" spans="4:5" x14ac:dyDescent="0.2">
      <c r="D364" s="2">
        <v>9.75</v>
      </c>
      <c r="E364" s="6">
        <f t="shared" ca="1" si="5"/>
        <v>0.43533950617283956</v>
      </c>
    </row>
    <row r="365" spans="4:5" x14ac:dyDescent="0.2">
      <c r="D365" s="2">
        <v>9.5</v>
      </c>
      <c r="E365" s="6">
        <f t="shared" ca="1" si="5"/>
        <v>0.42674897119341565</v>
      </c>
    </row>
    <row r="366" spans="4:5" x14ac:dyDescent="0.2">
      <c r="D366" s="2">
        <v>9.25</v>
      </c>
      <c r="E366" s="6">
        <f t="shared" ca="1" si="5"/>
        <v>0.41815843621399179</v>
      </c>
    </row>
    <row r="367" spans="4:5" x14ac:dyDescent="0.2">
      <c r="D367" s="2">
        <v>9</v>
      </c>
      <c r="E367" s="6">
        <f t="shared" ca="1" si="5"/>
        <v>0.40956790123456793</v>
      </c>
    </row>
    <row r="368" spans="4:5" x14ac:dyDescent="0.2">
      <c r="D368" s="2">
        <v>8.75</v>
      </c>
      <c r="E368" s="6">
        <f t="shared" ca="1" si="5"/>
        <v>0.40097736625514407</v>
      </c>
    </row>
    <row r="369" spans="4:5" x14ac:dyDescent="0.2">
      <c r="D369" s="2">
        <v>8.5</v>
      </c>
      <c r="E369" s="6">
        <f t="shared" ca="1" si="5"/>
        <v>0.39238683127572016</v>
      </c>
    </row>
    <row r="370" spans="4:5" x14ac:dyDescent="0.2">
      <c r="D370" s="2">
        <v>8.25</v>
      </c>
      <c r="E370" s="6">
        <f t="shared" ca="1" si="5"/>
        <v>0.3837962962962963</v>
      </c>
    </row>
    <row r="371" spans="4:5" x14ac:dyDescent="0.2">
      <c r="D371" s="2">
        <v>8</v>
      </c>
      <c r="E371" s="6">
        <f t="shared" ca="1" si="5"/>
        <v>0.37520576131687244</v>
      </c>
    </row>
    <row r="372" spans="4:5" x14ac:dyDescent="0.2">
      <c r="D372" s="2">
        <v>7.75</v>
      </c>
      <c r="E372" s="6">
        <f t="shared" ca="1" si="5"/>
        <v>0.36661522633744859</v>
      </c>
    </row>
    <row r="373" spans="4:5" x14ac:dyDescent="0.2">
      <c r="D373" s="2">
        <v>7.5</v>
      </c>
      <c r="E373" s="6">
        <f t="shared" ca="1" si="5"/>
        <v>0.35802469135802473</v>
      </c>
    </row>
    <row r="374" spans="4:5" x14ac:dyDescent="0.2">
      <c r="D374" s="2">
        <v>7.25</v>
      </c>
      <c r="E374" s="6">
        <f t="shared" ca="1" si="5"/>
        <v>0.34943415637860087</v>
      </c>
    </row>
    <row r="375" spans="4:5" x14ac:dyDescent="0.2">
      <c r="D375" s="2">
        <v>7</v>
      </c>
      <c r="E375" s="6">
        <f t="shared" ca="1" si="5"/>
        <v>0.34084362139917695</v>
      </c>
    </row>
    <row r="376" spans="4:5" x14ac:dyDescent="0.2">
      <c r="D376" s="2">
        <v>6.75</v>
      </c>
      <c r="E376" s="6">
        <f t="shared" ca="1" si="5"/>
        <v>0.3322530864197531</v>
      </c>
    </row>
    <row r="377" spans="4:5" x14ac:dyDescent="0.2">
      <c r="D377" s="2">
        <v>6.5</v>
      </c>
      <c r="E377" s="6">
        <f t="shared" ca="1" si="5"/>
        <v>0.32366255144032918</v>
      </c>
    </row>
    <row r="378" spans="4:5" x14ac:dyDescent="0.2">
      <c r="D378" s="2">
        <v>6.25</v>
      </c>
      <c r="E378" s="6">
        <f t="shared" ca="1" si="5"/>
        <v>0.31507201646090532</v>
      </c>
    </row>
    <row r="379" spans="4:5" x14ac:dyDescent="0.2">
      <c r="D379" s="2">
        <v>6</v>
      </c>
      <c r="E379" s="6">
        <f t="shared" ca="1" si="5"/>
        <v>0.30648148148148147</v>
      </c>
    </row>
    <row r="380" spans="4:5" x14ac:dyDescent="0.2">
      <c r="D380" s="2">
        <v>5.75</v>
      </c>
      <c r="E380" s="6">
        <f t="shared" ca="1" si="5"/>
        <v>0.29789094650205761</v>
      </c>
    </row>
    <row r="381" spans="4:5" x14ac:dyDescent="0.2">
      <c r="D381" s="2">
        <v>5.5</v>
      </c>
      <c r="E381" s="6">
        <f t="shared" ca="1" si="5"/>
        <v>0.28930041152263375</v>
      </c>
    </row>
    <row r="382" spans="4:5" x14ac:dyDescent="0.2">
      <c r="D382" s="2">
        <v>5.25</v>
      </c>
      <c r="E382" s="6">
        <f t="shared" ca="1" si="5"/>
        <v>0.28070987654320989</v>
      </c>
    </row>
    <row r="383" spans="4:5" x14ac:dyDescent="0.2">
      <c r="D383" s="2">
        <v>5</v>
      </c>
      <c r="E383" s="6">
        <f t="shared" ca="1" si="5"/>
        <v>0.27211934156378603</v>
      </c>
    </row>
    <row r="384" spans="4:5" x14ac:dyDescent="0.2">
      <c r="D384" s="2">
        <v>4.75</v>
      </c>
      <c r="E384" s="6">
        <f t="shared" ca="1" si="5"/>
        <v>0.26352880658436212</v>
      </c>
    </row>
    <row r="385" spans="4:5" x14ac:dyDescent="0.2">
      <c r="D385" s="2">
        <v>4.5</v>
      </c>
      <c r="E385" s="6">
        <f t="shared" ca="1" si="5"/>
        <v>0.25493827160493826</v>
      </c>
    </row>
    <row r="386" spans="4:5" x14ac:dyDescent="0.2">
      <c r="D386" s="2">
        <v>4.25</v>
      </c>
      <c r="E386" s="6">
        <f t="shared" ca="1" si="5"/>
        <v>0.2463477366255144</v>
      </c>
    </row>
    <row r="387" spans="4:5" x14ac:dyDescent="0.2">
      <c r="D387" s="2">
        <v>4</v>
      </c>
      <c r="E387" s="6">
        <f t="shared" ca="1" si="5"/>
        <v>0.23775720164609054</v>
      </c>
    </row>
    <row r="388" spans="4:5" x14ac:dyDescent="0.2">
      <c r="D388" s="2">
        <v>3.75</v>
      </c>
      <c r="E388" s="6">
        <f t="shared" ca="1" si="5"/>
        <v>0.22916666666666669</v>
      </c>
    </row>
    <row r="389" spans="4:5" x14ac:dyDescent="0.2">
      <c r="D389" s="2">
        <v>3.5</v>
      </c>
      <c r="E389" s="6">
        <f t="shared" ref="E389:E403" ca="1" si="6">FORECAST(D389,OFFSET($B$4:$B$19,MATCH(D389,$A$4:$A$19,1)-1,0,2),OFFSET($A$4:$A$19,MATCH(D389,$A$4:$A$19,1)-1,0,2))</f>
        <v>0.22057613168724277</v>
      </c>
    </row>
    <row r="390" spans="4:5" x14ac:dyDescent="0.2">
      <c r="D390" s="2">
        <v>3.25</v>
      </c>
      <c r="E390" s="6">
        <f t="shared" ca="1" si="6"/>
        <v>0.21198559670781891</v>
      </c>
    </row>
    <row r="391" spans="4:5" x14ac:dyDescent="0.2">
      <c r="D391" s="2">
        <v>3</v>
      </c>
      <c r="E391" s="6">
        <f t="shared" ca="1" si="6"/>
        <v>0.20339506172839505</v>
      </c>
    </row>
    <row r="392" spans="4:5" x14ac:dyDescent="0.2">
      <c r="D392" s="2">
        <v>2.75</v>
      </c>
      <c r="E392" s="6">
        <f t="shared" ca="1" si="6"/>
        <v>0.1948045267489712</v>
      </c>
    </row>
    <row r="393" spans="4:5" x14ac:dyDescent="0.2">
      <c r="D393" s="2">
        <v>2.5</v>
      </c>
      <c r="E393" s="6">
        <f t="shared" ca="1" si="6"/>
        <v>0.18621399176954734</v>
      </c>
    </row>
    <row r="394" spans="4:5" x14ac:dyDescent="0.2">
      <c r="D394" s="2">
        <v>2.25</v>
      </c>
      <c r="E394" s="6">
        <f t="shared" ca="1" si="6"/>
        <v>0.17762345679012345</v>
      </c>
    </row>
    <row r="395" spans="4:5" x14ac:dyDescent="0.2">
      <c r="D395" s="2">
        <v>2</v>
      </c>
      <c r="E395" s="6">
        <f t="shared" ca="1" si="6"/>
        <v>0.16903292181069957</v>
      </c>
    </row>
    <row r="396" spans="4:5" x14ac:dyDescent="0.2">
      <c r="D396" s="2">
        <v>1.75</v>
      </c>
      <c r="E396" s="6">
        <f t="shared" ca="1" si="6"/>
        <v>0.16044238683127571</v>
      </c>
    </row>
    <row r="397" spans="4:5" x14ac:dyDescent="0.2">
      <c r="D397" s="2">
        <v>1.5</v>
      </c>
      <c r="E397" s="6">
        <f t="shared" ca="1" si="6"/>
        <v>0.15185185185185185</v>
      </c>
    </row>
    <row r="398" spans="4:5" x14ac:dyDescent="0.2">
      <c r="D398" s="2">
        <v>1.25</v>
      </c>
      <c r="E398" s="6">
        <f t="shared" ca="1" si="6"/>
        <v>0.14326131687242799</v>
      </c>
    </row>
    <row r="399" spans="4:5" x14ac:dyDescent="0.2">
      <c r="D399" s="2">
        <v>1</v>
      </c>
      <c r="E399" s="6">
        <f t="shared" ca="1" si="6"/>
        <v>0.1346707818930041</v>
      </c>
    </row>
    <row r="400" spans="4:5" x14ac:dyDescent="0.2">
      <c r="D400" s="2">
        <v>0.75</v>
      </c>
      <c r="E400" s="6">
        <f t="shared" ca="1" si="6"/>
        <v>0.12608024691358025</v>
      </c>
    </row>
    <row r="401" spans="4:5" x14ac:dyDescent="0.2">
      <c r="D401" s="2">
        <v>0.5</v>
      </c>
      <c r="E401" s="6">
        <f t="shared" ca="1" si="6"/>
        <v>9.6712500000000007E-2</v>
      </c>
    </row>
    <row r="402" spans="4:5" x14ac:dyDescent="0.2">
      <c r="D402" s="2">
        <v>0.25</v>
      </c>
      <c r="E402" s="6">
        <f t="shared" ca="1" si="6"/>
        <v>6.4356250000000004E-2</v>
      </c>
    </row>
    <row r="403" spans="4:5" x14ac:dyDescent="0.2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baseColWidth="10" defaultColWidth="11.42578125" defaultRowHeight="12.75" x14ac:dyDescent="0.2"/>
  <cols>
    <col min="1" max="1" width="11.42578125" style="301"/>
    <col min="2" max="2" width="20.85546875" style="301" bestFit="1" customWidth="1"/>
    <col min="3" max="3" width="12.85546875" style="301" bestFit="1" customWidth="1"/>
    <col min="4" max="7" width="11.42578125" style="301"/>
    <col min="8" max="8" width="11.42578125" style="355"/>
    <col min="9" max="12" width="11.42578125" style="301"/>
    <col min="13" max="13" width="12.7109375" style="301" customWidth="1"/>
    <col min="14" max="14" width="11.42578125" style="301"/>
    <col min="15" max="15" width="11.42578125" style="364"/>
    <col min="16" max="16384" width="11.42578125" style="301"/>
  </cols>
  <sheetData>
    <row r="1" spans="1:15" ht="15.75" x14ac:dyDescent="0.25">
      <c r="B1" s="302" t="s">
        <v>2</v>
      </c>
      <c r="C1" s="303"/>
      <c r="D1" s="479" t="s">
        <v>20</v>
      </c>
      <c r="E1" s="480"/>
      <c r="F1" s="480"/>
      <c r="G1" s="481"/>
      <c r="H1" s="304"/>
    </row>
    <row r="2" spans="1:15" ht="16.5" thickBot="1" x14ac:dyDescent="0.3">
      <c r="B2" s="305" t="s">
        <v>3</v>
      </c>
      <c r="C2" s="306"/>
      <c r="D2" s="482" t="s">
        <v>5</v>
      </c>
      <c r="E2" s="483"/>
      <c r="F2" s="483"/>
      <c r="G2" s="484"/>
      <c r="H2" s="304"/>
    </row>
    <row r="3" spans="1:15" ht="13.5" thickBot="1" x14ac:dyDescent="0.25">
      <c r="B3" s="307" t="s">
        <v>1</v>
      </c>
      <c r="C3" s="308"/>
      <c r="D3" s="472">
        <f>Statistik!C3</f>
        <v>44412</v>
      </c>
      <c r="E3" s="472"/>
      <c r="F3" s="472"/>
      <c r="G3" s="473"/>
      <c r="H3" s="309"/>
    </row>
    <row r="4" spans="1:15" ht="13.5" thickBot="1" x14ac:dyDescent="0.25">
      <c r="B4" s="310" t="s">
        <v>42</v>
      </c>
      <c r="C4" s="311"/>
      <c r="D4" s="472">
        <f>Statistik!C4</f>
        <v>0</v>
      </c>
      <c r="E4" s="472"/>
      <c r="F4" s="472"/>
      <c r="G4" s="473"/>
      <c r="H4" s="312"/>
    </row>
    <row r="5" spans="1:15" ht="13.5" thickBot="1" x14ac:dyDescent="0.25">
      <c r="B5" s="310" t="s">
        <v>43</v>
      </c>
      <c r="C5" s="311"/>
      <c r="D5" s="472">
        <f>Statistik!C5</f>
        <v>0</v>
      </c>
      <c r="E5" s="472"/>
      <c r="F5" s="472"/>
      <c r="G5" s="473"/>
      <c r="H5" s="313"/>
    </row>
    <row r="6" spans="1:15" ht="13.5" thickBot="1" x14ac:dyDescent="0.25">
      <c r="B6" s="310" t="s">
        <v>0</v>
      </c>
      <c r="C6" s="311"/>
      <c r="D6" s="472" t="str">
        <f>Statistik!C6</f>
        <v>MS2_FC1</v>
      </c>
      <c r="E6" s="472"/>
      <c r="F6" s="472"/>
      <c r="G6" s="473"/>
      <c r="H6" s="314"/>
    </row>
    <row r="7" spans="1:15" ht="13.5" thickBot="1" x14ac:dyDescent="0.25">
      <c r="B7" s="310" t="s">
        <v>4</v>
      </c>
      <c r="C7" s="311"/>
      <c r="D7" s="472">
        <f>Statistik!C7</f>
        <v>0</v>
      </c>
      <c r="E7" s="472"/>
      <c r="F7" s="472"/>
      <c r="G7" s="473"/>
      <c r="H7" s="309"/>
    </row>
    <row r="8" spans="1:15" ht="13.5" thickBot="1" x14ac:dyDescent="0.25">
      <c r="B8" s="310" t="s">
        <v>11</v>
      </c>
      <c r="C8" s="311"/>
      <c r="D8" s="474">
        <f>Statistik!C8</f>
        <v>0</v>
      </c>
      <c r="E8" s="474"/>
      <c r="F8" s="474"/>
      <c r="G8" s="475"/>
      <c r="H8" s="315"/>
      <c r="I8" s="476" t="s">
        <v>202</v>
      </c>
      <c r="J8" s="476"/>
      <c r="M8" s="365" t="s">
        <v>213</v>
      </c>
    </row>
    <row r="9" spans="1:15" ht="13.5" thickBot="1" x14ac:dyDescent="0.25">
      <c r="B9" s="316" t="s">
        <v>6</v>
      </c>
      <c r="C9" s="317"/>
      <c r="D9" s="477">
        <f>Statistik!C9</f>
        <v>33400</v>
      </c>
      <c r="E9" s="477"/>
      <c r="F9" s="477"/>
      <c r="G9" s="478"/>
      <c r="H9" s="313"/>
      <c r="I9" s="476" t="s">
        <v>203</v>
      </c>
      <c r="J9" s="476"/>
      <c r="M9" s="365" t="s">
        <v>214</v>
      </c>
    </row>
    <row r="10" spans="1:15" ht="51.75" thickBot="1" x14ac:dyDescent="0.25">
      <c r="A10" s="318" t="s">
        <v>178</v>
      </c>
      <c r="B10" s="319" t="s">
        <v>177</v>
      </c>
      <c r="C10" s="320" t="s">
        <v>204</v>
      </c>
      <c r="D10" s="321" t="s">
        <v>60</v>
      </c>
      <c r="E10" s="322" t="s">
        <v>61</v>
      </c>
      <c r="F10" s="323" t="s">
        <v>58</v>
      </c>
      <c r="G10" s="324" t="s">
        <v>59</v>
      </c>
      <c r="H10" s="325"/>
      <c r="I10" s="326" t="s">
        <v>205</v>
      </c>
      <c r="J10" s="326" t="s">
        <v>206</v>
      </c>
    </row>
    <row r="11" spans="1:15" x14ac:dyDescent="0.2">
      <c r="A11" s="470" t="s">
        <v>52</v>
      </c>
      <c r="B11" s="327">
        <v>256</v>
      </c>
      <c r="C11" s="328">
        <f>B11/10</f>
        <v>25.6</v>
      </c>
      <c r="D11" s="329">
        <f>Statistik!C11</f>
        <v>0</v>
      </c>
      <c r="E11" s="330">
        <f>E12+D11</f>
        <v>33400</v>
      </c>
      <c r="F11" s="331">
        <f>D11/$E$11</f>
        <v>0</v>
      </c>
      <c r="G11" s="332">
        <f t="shared" ref="G11:G24" si="0">G12+F11</f>
        <v>1</v>
      </c>
      <c r="H11" s="333"/>
      <c r="I11" s="334"/>
      <c r="J11" s="334"/>
      <c r="M11" s="301" t="s">
        <v>215</v>
      </c>
      <c r="N11" s="334">
        <f ca="1">Statistik!C30/1000</f>
        <v>1.9408623234144277E-2</v>
      </c>
      <c r="O11" s="364" t="s">
        <v>114</v>
      </c>
    </row>
    <row r="12" spans="1:15" x14ac:dyDescent="0.2">
      <c r="A12" s="470"/>
      <c r="B12" s="335">
        <v>128</v>
      </c>
      <c r="C12" s="336">
        <f t="shared" ref="C12:C26" si="1">B12/10</f>
        <v>12.8</v>
      </c>
      <c r="D12" s="329">
        <f>Statistik!C12</f>
        <v>775</v>
      </c>
      <c r="E12" s="337">
        <f t="shared" ref="E12:E24" si="2">E13+D12</f>
        <v>33400</v>
      </c>
      <c r="F12" s="331">
        <f t="shared" ref="F12:F26" si="3">D12/$E$11</f>
        <v>2.3203592814371257E-2</v>
      </c>
      <c r="G12" s="338">
        <f t="shared" si="0"/>
        <v>1</v>
      </c>
      <c r="H12" s="333"/>
      <c r="I12" s="334">
        <f>(C11)^0.404*(C12)^0.595</f>
        <v>16.893470506338474</v>
      </c>
      <c r="J12" s="334">
        <f>F12*100/I12</f>
        <v>0.13735243333017455</v>
      </c>
      <c r="M12" s="301" t="s">
        <v>216</v>
      </c>
      <c r="N12" s="366">
        <f>1/J32</f>
        <v>26602.976980869636</v>
      </c>
      <c r="O12" s="364" t="s">
        <v>217</v>
      </c>
    </row>
    <row r="13" spans="1:15" x14ac:dyDescent="0.2">
      <c r="A13" s="471"/>
      <c r="B13" s="335">
        <v>63</v>
      </c>
      <c r="C13" s="336">
        <f t="shared" si="1"/>
        <v>6.3</v>
      </c>
      <c r="D13" s="329">
        <f>Statistik!C13</f>
        <v>5515</v>
      </c>
      <c r="E13" s="337">
        <f t="shared" si="2"/>
        <v>32625</v>
      </c>
      <c r="F13" s="331">
        <f t="shared" si="3"/>
        <v>0.16511976047904192</v>
      </c>
      <c r="G13" s="338">
        <f t="shared" si="0"/>
        <v>0.97679640718562877</v>
      </c>
      <c r="H13" s="333"/>
      <c r="I13" s="334">
        <f t="shared" ref="I13:I26" si="4">(C12)^0.404*(C13)^0.595</f>
        <v>8.3737589438823434</v>
      </c>
      <c r="J13" s="334">
        <f t="shared" ref="J13:J20" si="5">F13*100/I13</f>
        <v>1.9718714329563336</v>
      </c>
      <c r="M13" s="301" t="s">
        <v>218</v>
      </c>
      <c r="N13" s="301">
        <f ca="1">10.44/(9.81*N11)</f>
        <v>54.832337701008484</v>
      </c>
      <c r="O13" s="364" t="s">
        <v>219</v>
      </c>
    </row>
    <row r="14" spans="1:15" x14ac:dyDescent="0.2">
      <c r="A14" s="466" t="s">
        <v>53</v>
      </c>
      <c r="B14" s="339">
        <v>31.5</v>
      </c>
      <c r="C14" s="340">
        <f t="shared" si="1"/>
        <v>3.15</v>
      </c>
      <c r="D14" s="329">
        <f>Statistik!C14</f>
        <v>7655</v>
      </c>
      <c r="E14" s="337">
        <f t="shared" si="2"/>
        <v>27110</v>
      </c>
      <c r="F14" s="331">
        <f>D14/$E$11</f>
        <v>0.22919161676646707</v>
      </c>
      <c r="G14" s="338">
        <f t="shared" si="0"/>
        <v>0.81167664670658679</v>
      </c>
      <c r="H14" s="333"/>
      <c r="I14" s="334">
        <f t="shared" si="4"/>
        <v>4.1632104163180852</v>
      </c>
      <c r="J14" s="334">
        <f t="shared" si="5"/>
        <v>5.5051653375032279</v>
      </c>
    </row>
    <row r="15" spans="1:15" x14ac:dyDescent="0.2">
      <c r="A15" s="467"/>
      <c r="B15" s="339">
        <v>16</v>
      </c>
      <c r="C15" s="340">
        <f t="shared" si="1"/>
        <v>1.6</v>
      </c>
      <c r="D15" s="329">
        <f>Statistik!C15</f>
        <v>7320</v>
      </c>
      <c r="E15" s="337">
        <f t="shared" si="2"/>
        <v>19455</v>
      </c>
      <c r="F15" s="331">
        <f t="shared" si="3"/>
        <v>0.21916167664670658</v>
      </c>
      <c r="G15" s="338">
        <f t="shared" si="0"/>
        <v>0.58248502994011975</v>
      </c>
      <c r="H15" s="333"/>
      <c r="I15" s="334">
        <f t="shared" si="4"/>
        <v>2.102659033821578</v>
      </c>
      <c r="J15" s="334">
        <f t="shared" si="5"/>
        <v>10.423072553441093</v>
      </c>
      <c r="M15" s="301" t="s">
        <v>220</v>
      </c>
      <c r="N15" s="301">
        <f ca="1">N13/N12</f>
        <v>2.0611354037722452E-3</v>
      </c>
      <c r="O15" s="364" t="s">
        <v>221</v>
      </c>
    </row>
    <row r="16" spans="1:15" x14ac:dyDescent="0.2">
      <c r="A16" s="467"/>
      <c r="B16" s="339">
        <v>8</v>
      </c>
      <c r="C16" s="340">
        <f t="shared" si="1"/>
        <v>0.8</v>
      </c>
      <c r="D16" s="329">
        <f>Statistik!C16</f>
        <v>4710</v>
      </c>
      <c r="E16" s="337">
        <f t="shared" si="2"/>
        <v>12135</v>
      </c>
      <c r="F16" s="331">
        <f t="shared" si="3"/>
        <v>0.14101796407185629</v>
      </c>
      <c r="G16" s="338">
        <f t="shared" si="0"/>
        <v>0.36332335329341314</v>
      </c>
      <c r="H16" s="333"/>
      <c r="I16" s="334">
        <f t="shared" si="4"/>
        <v>1.0587733840216291</v>
      </c>
      <c r="J16" s="334">
        <f t="shared" si="5"/>
        <v>13.318994054819903</v>
      </c>
      <c r="M16" s="367" t="s">
        <v>223</v>
      </c>
    </row>
    <row r="17" spans="1:11" x14ac:dyDescent="0.2">
      <c r="A17" s="467"/>
      <c r="B17" s="339">
        <v>4</v>
      </c>
      <c r="C17" s="340">
        <f t="shared" si="1"/>
        <v>0.4</v>
      </c>
      <c r="D17" s="329">
        <f>Statistik!C17</f>
        <v>2045</v>
      </c>
      <c r="E17" s="337">
        <f t="shared" si="2"/>
        <v>7425</v>
      </c>
      <c r="F17" s="331">
        <f>D17/$E$11</f>
        <v>6.1227544910179642E-2</v>
      </c>
      <c r="G17" s="338">
        <f t="shared" si="0"/>
        <v>0.22230538922155688</v>
      </c>
      <c r="H17" s="333"/>
      <c r="I17" s="334">
        <f t="shared" si="4"/>
        <v>0.52975376210591196</v>
      </c>
      <c r="J17" s="334">
        <f>F17*100/I17</f>
        <v>11.557736686339684</v>
      </c>
    </row>
    <row r="18" spans="1:11" x14ac:dyDescent="0.2">
      <c r="A18" s="468"/>
      <c r="B18" s="339">
        <v>2</v>
      </c>
      <c r="C18" s="340">
        <f t="shared" si="1"/>
        <v>0.2</v>
      </c>
      <c r="D18" s="329">
        <f>Statistik!C18</f>
        <v>830</v>
      </c>
      <c r="E18" s="337">
        <f t="shared" si="2"/>
        <v>5380</v>
      </c>
      <c r="F18" s="331">
        <f t="shared" si="3"/>
        <v>2.4850299401197606E-2</v>
      </c>
      <c r="G18" s="338">
        <f t="shared" si="0"/>
        <v>0.16107784431137723</v>
      </c>
      <c r="H18" s="333"/>
      <c r="I18" s="334">
        <f t="shared" si="4"/>
        <v>0.26506054336140555</v>
      </c>
      <c r="J18" s="334">
        <f t="shared" si="5"/>
        <v>9.3753295326625228</v>
      </c>
    </row>
    <row r="19" spans="1:11" x14ac:dyDescent="0.2">
      <c r="A19" s="469" t="s">
        <v>54</v>
      </c>
      <c r="B19" s="335">
        <v>1</v>
      </c>
      <c r="C19" s="336">
        <f t="shared" si="1"/>
        <v>0.1</v>
      </c>
      <c r="D19" s="329">
        <f>Statistik!C19</f>
        <v>665</v>
      </c>
      <c r="E19" s="337">
        <f t="shared" si="2"/>
        <v>4550</v>
      </c>
      <c r="F19" s="331">
        <f t="shared" si="3"/>
        <v>1.9910179640718562E-2</v>
      </c>
      <c r="G19" s="338">
        <f t="shared" si="0"/>
        <v>0.13622754491017963</v>
      </c>
      <c r="H19" s="333"/>
      <c r="I19" s="334">
        <f t="shared" si="4"/>
        <v>0.1326221665094986</v>
      </c>
      <c r="J19" s="334">
        <f t="shared" si="5"/>
        <v>15.012708783710424</v>
      </c>
    </row>
    <row r="20" spans="1:11" x14ac:dyDescent="0.2">
      <c r="A20" s="470"/>
      <c r="B20" s="335">
        <v>0.5</v>
      </c>
      <c r="C20" s="336">
        <f t="shared" si="1"/>
        <v>0.05</v>
      </c>
      <c r="D20" s="329">
        <f>Statistik!C20</f>
        <v>2430</v>
      </c>
      <c r="E20" s="337">
        <f t="shared" si="2"/>
        <v>3885</v>
      </c>
      <c r="F20" s="331">
        <f t="shared" si="3"/>
        <v>7.2754491017964065E-2</v>
      </c>
      <c r="G20" s="338">
        <f t="shared" si="0"/>
        <v>0.11631736526946107</v>
      </c>
      <c r="H20" s="333"/>
      <c r="I20" s="334">
        <f t="shared" si="4"/>
        <v>6.6357062528508273E-2</v>
      </c>
      <c r="J20" s="334">
        <f t="shared" si="5"/>
        <v>109.6409157453396</v>
      </c>
    </row>
    <row r="21" spans="1:11" x14ac:dyDescent="0.2">
      <c r="A21" s="470"/>
      <c r="B21" s="341">
        <v>0.25</v>
      </c>
      <c r="C21" s="342">
        <f t="shared" si="1"/>
        <v>2.5000000000000001E-2</v>
      </c>
      <c r="D21" s="329">
        <f>Statistik!C21</f>
        <v>1215</v>
      </c>
      <c r="E21" s="337">
        <f t="shared" si="2"/>
        <v>1455</v>
      </c>
      <c r="F21" s="331">
        <f t="shared" si="3"/>
        <v>3.6377245508982033E-2</v>
      </c>
      <c r="G21" s="338">
        <f t="shared" si="0"/>
        <v>4.3562874251497005E-2</v>
      </c>
      <c r="H21" s="333"/>
      <c r="I21" s="334">
        <f t="shared" si="4"/>
        <v>3.3201536841859614E-2</v>
      </c>
      <c r="J21" s="334">
        <f>F21*100/I21</f>
        <v>109.56494478628643</v>
      </c>
    </row>
    <row r="22" spans="1:11" x14ac:dyDescent="0.2">
      <c r="A22" s="470"/>
      <c r="B22" s="341">
        <v>0.125</v>
      </c>
      <c r="C22" s="342">
        <f t="shared" si="1"/>
        <v>1.2500000000000001E-2</v>
      </c>
      <c r="D22" s="329">
        <f>Statistik!C22</f>
        <v>160</v>
      </c>
      <c r="E22" s="337">
        <f t="shared" si="2"/>
        <v>240</v>
      </c>
      <c r="F22" s="331">
        <f t="shared" si="3"/>
        <v>4.7904191616766467E-3</v>
      </c>
      <c r="G22" s="338">
        <f t="shared" si="0"/>
        <v>7.18562874251497E-3</v>
      </c>
      <c r="H22" s="333"/>
      <c r="I22" s="334">
        <f t="shared" si="4"/>
        <v>1.6612279185622081E-2</v>
      </c>
      <c r="J22" s="334">
        <f>F22*100/I22</f>
        <v>28.836616024505247</v>
      </c>
    </row>
    <row r="23" spans="1:11" x14ac:dyDescent="0.2">
      <c r="A23" s="471"/>
      <c r="B23" s="341">
        <v>6.3E-2</v>
      </c>
      <c r="C23" s="342">
        <f t="shared" si="1"/>
        <v>6.3E-3</v>
      </c>
      <c r="D23" s="329">
        <f>Statistik!C23</f>
        <v>80</v>
      </c>
      <c r="E23" s="337">
        <f t="shared" si="2"/>
        <v>80</v>
      </c>
      <c r="F23" s="331">
        <f t="shared" si="3"/>
        <v>2.3952095808383233E-3</v>
      </c>
      <c r="G23" s="338">
        <f t="shared" si="0"/>
        <v>2.3952095808383233E-3</v>
      </c>
      <c r="H23" s="333"/>
      <c r="I23" s="334">
        <f t="shared" si="4"/>
        <v>8.3513997492220722E-3</v>
      </c>
      <c r="J23" s="334">
        <f t="shared" ref="J23:J25" si="6">F23*100/I23</f>
        <v>28.680336862828721</v>
      </c>
    </row>
    <row r="24" spans="1:11" x14ac:dyDescent="0.2">
      <c r="A24" s="343" t="s">
        <v>55</v>
      </c>
      <c r="B24" s="344">
        <v>3.1E-2</v>
      </c>
      <c r="C24" s="345">
        <f t="shared" si="1"/>
        <v>3.0999999999999999E-3</v>
      </c>
      <c r="D24" s="329">
        <f>Statistik!C24</f>
        <v>0</v>
      </c>
      <c r="E24" s="337">
        <f t="shared" si="2"/>
        <v>0</v>
      </c>
      <c r="F24" s="331">
        <f t="shared" si="3"/>
        <v>0</v>
      </c>
      <c r="G24" s="338">
        <f t="shared" si="0"/>
        <v>0</v>
      </c>
      <c r="H24" s="333"/>
      <c r="I24" s="334">
        <f t="shared" si="4"/>
        <v>4.1523484406827604E-3</v>
      </c>
      <c r="J24" s="334">
        <f t="shared" si="6"/>
        <v>0</v>
      </c>
    </row>
    <row r="25" spans="1:11" x14ac:dyDescent="0.2">
      <c r="A25" s="343" t="s">
        <v>56</v>
      </c>
      <c r="B25" s="346">
        <v>3.8999999999999998E-3</v>
      </c>
      <c r="C25" s="347">
        <f t="shared" si="1"/>
        <v>3.8999999999999999E-4</v>
      </c>
      <c r="D25" s="329">
        <f>Statistik!C25</f>
        <v>0</v>
      </c>
      <c r="E25" s="337">
        <f>E26+D25</f>
        <v>0</v>
      </c>
      <c r="F25" s="331">
        <f t="shared" si="3"/>
        <v>0</v>
      </c>
      <c r="G25" s="338">
        <f>G26+F25</f>
        <v>0</v>
      </c>
      <c r="H25" s="333"/>
      <c r="I25" s="334">
        <f t="shared" si="4"/>
        <v>9.0822523688901678E-4</v>
      </c>
      <c r="J25" s="334">
        <f t="shared" si="6"/>
        <v>0</v>
      </c>
    </row>
    <row r="26" spans="1:11" ht="13.5" thickBot="1" x14ac:dyDescent="0.25">
      <c r="A26" s="348" t="s">
        <v>57</v>
      </c>
      <c r="B26" s="349">
        <v>6.0000000000000002E-5</v>
      </c>
      <c r="C26" s="350">
        <f t="shared" si="1"/>
        <v>6.0000000000000002E-6</v>
      </c>
      <c r="D26" s="351">
        <f>Statistik!C26</f>
        <v>0</v>
      </c>
      <c r="E26" s="352">
        <f>D26</f>
        <v>0</v>
      </c>
      <c r="F26" s="353">
        <f t="shared" si="3"/>
        <v>0</v>
      </c>
      <c r="G26" s="354">
        <f>F26</f>
        <v>0</v>
      </c>
      <c r="H26" s="333"/>
      <c r="I26" s="334">
        <f t="shared" si="4"/>
        <v>3.279367552225615E-5</v>
      </c>
      <c r="J26" s="334"/>
    </row>
    <row r="27" spans="1:11" ht="15" x14ac:dyDescent="0.25">
      <c r="I27" s="356" t="s">
        <v>206</v>
      </c>
      <c r="J27" s="357">
        <f>100/SUM(J11:J26)</f>
        <v>0.29067651229502384</v>
      </c>
    </row>
    <row r="28" spans="1:11" ht="15" x14ac:dyDescent="0.25">
      <c r="I28" s="358" t="s">
        <v>207</v>
      </c>
      <c r="J28" s="359">
        <v>6.1</v>
      </c>
      <c r="K28" s="301" t="s">
        <v>208</v>
      </c>
    </row>
    <row r="29" spans="1:11" x14ac:dyDescent="0.2">
      <c r="I29" s="360" t="s">
        <v>209</v>
      </c>
      <c r="J29" s="334">
        <f>[1]Daten!$L$14</f>
        <v>0.1778257819846718</v>
      </c>
      <c r="K29" s="301" t="s">
        <v>222</v>
      </c>
    </row>
    <row r="30" spans="1:11" x14ac:dyDescent="0.2">
      <c r="I30" s="360" t="s">
        <v>210</v>
      </c>
      <c r="J30" s="358">
        <f>J29/(1-J29)</f>
        <v>0.21628722731531397</v>
      </c>
    </row>
    <row r="31" spans="1:11" x14ac:dyDescent="0.2">
      <c r="I31" s="358">
        <f>1.99*10^4</f>
        <v>19900</v>
      </c>
      <c r="J31" s="360"/>
    </row>
    <row r="32" spans="1:11" ht="15" x14ac:dyDescent="0.25">
      <c r="I32" s="361" t="s">
        <v>211</v>
      </c>
      <c r="J32" s="362">
        <f>I31*(J27/100)^2*(1/J28^2)*(J30^3/(1+J30))</f>
        <v>3.7589778043228249E-5</v>
      </c>
      <c r="K32" s="363" t="s">
        <v>212</v>
      </c>
    </row>
  </sheetData>
  <mergeCells count="14">
    <mergeCell ref="D6:G6"/>
    <mergeCell ref="D1:G1"/>
    <mergeCell ref="D2:G2"/>
    <mergeCell ref="D3:G3"/>
    <mergeCell ref="D4:G4"/>
    <mergeCell ref="D5:G5"/>
    <mergeCell ref="A14:A18"/>
    <mergeCell ref="A19:A23"/>
    <mergeCell ref="D7:G7"/>
    <mergeCell ref="D8:G8"/>
    <mergeCell ref="I8:J8"/>
    <mergeCell ref="D9:G9"/>
    <mergeCell ref="I9:J9"/>
    <mergeCell ref="A11:A13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baseColWidth="10" defaultColWidth="11.42578125" defaultRowHeight="12.75" x14ac:dyDescent="0.2"/>
  <cols>
    <col min="1" max="1" width="20.5703125" customWidth="1"/>
    <col min="7" max="7" width="14.28515625" bestFit="1" customWidth="1"/>
  </cols>
  <sheetData>
    <row r="1" spans="1:9" ht="18.75" x14ac:dyDescent="0.3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5" x14ac:dyDescent="0.25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">
      <c r="A5" s="37">
        <f>Statistik!B13</f>
        <v>63</v>
      </c>
      <c r="B5" s="254">
        <f>Statistik!F13</f>
        <v>0.97679640718562877</v>
      </c>
      <c r="C5" s="38">
        <f t="shared" si="1"/>
        <v>2.3203592814371232E-2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-0.1501627958282267</v>
      </c>
      <c r="G5" s="28">
        <f t="shared" si="4"/>
        <v>0.26852925353755003</v>
      </c>
      <c r="H5" s="30"/>
      <c r="I5" s="30"/>
    </row>
    <row r="6" spans="1:9" x14ac:dyDescent="0.2">
      <c r="A6" s="37">
        <f>Statistik!B14</f>
        <v>31.5</v>
      </c>
      <c r="B6" s="254">
        <f>Statistik!F14</f>
        <v>0.81167664670658679</v>
      </c>
      <c r="C6" s="38">
        <f t="shared" si="1"/>
        <v>0.16511976047904198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-0.90440714904497166</v>
      </c>
      <c r="G6" s="28">
        <f t="shared" si="4"/>
        <v>0.95714002858299718</v>
      </c>
      <c r="I6" s="30"/>
    </row>
    <row r="7" spans="1:9" x14ac:dyDescent="0.2">
      <c r="A7" s="37">
        <f>Statistik!B15</f>
        <v>16</v>
      </c>
      <c r="B7" s="254">
        <f>Statistik!F15</f>
        <v>0.58248502994011975</v>
      </c>
      <c r="C7" s="38">
        <f t="shared" si="1"/>
        <v>0.22919161676646704</v>
      </c>
      <c r="D7" s="253">
        <f t="shared" si="0"/>
        <v>-4</v>
      </c>
      <c r="E7" s="252">
        <f t="shared" si="2"/>
        <v>-4.4886399617499588</v>
      </c>
      <c r="F7" s="29">
        <f t="shared" si="3"/>
        <v>-1.0287586499160459</v>
      </c>
      <c r="G7" s="28">
        <f t="shared" si="4"/>
        <v>0.46147929901416329</v>
      </c>
      <c r="I7" s="30"/>
    </row>
    <row r="8" spans="1:9" x14ac:dyDescent="0.2">
      <c r="A8" s="37">
        <f>Statistik!B16</f>
        <v>8</v>
      </c>
      <c r="B8" s="254">
        <f>Statistik!F16</f>
        <v>0.36332335329341314</v>
      </c>
      <c r="C8" s="38">
        <f t="shared" si="1"/>
        <v>0.2191616766467066</v>
      </c>
      <c r="D8" s="253">
        <f t="shared" si="0"/>
        <v>-3</v>
      </c>
      <c r="E8" s="252">
        <f t="shared" si="2"/>
        <v>-3.5</v>
      </c>
      <c r="F8" s="29">
        <f t="shared" si="3"/>
        <v>-0.76706586826347312</v>
      </c>
      <c r="G8" s="28">
        <f t="shared" si="4"/>
        <v>4.0587401408296843E-2</v>
      </c>
      <c r="I8" s="30"/>
    </row>
    <row r="9" spans="1:9" x14ac:dyDescent="0.2">
      <c r="A9" s="37">
        <f>Statistik!B17</f>
        <v>4</v>
      </c>
      <c r="B9" s="254">
        <f>Statistik!F17</f>
        <v>0.22230538922155688</v>
      </c>
      <c r="C9" s="38">
        <f t="shared" si="1"/>
        <v>0.14101796407185627</v>
      </c>
      <c r="D9" s="253">
        <f t="shared" si="0"/>
        <v>-2</v>
      </c>
      <c r="E9" s="252">
        <f t="shared" si="2"/>
        <v>-2.5</v>
      </c>
      <c r="F9" s="29">
        <f t="shared" si="3"/>
        <v>-0.35254491017964068</v>
      </c>
      <c r="G9" s="28">
        <f t="shared" si="4"/>
        <v>4.5761839433069218E-2</v>
      </c>
      <c r="I9" s="30"/>
    </row>
    <row r="10" spans="1:9" x14ac:dyDescent="0.2">
      <c r="A10" s="37">
        <f>Statistik!B18</f>
        <v>2</v>
      </c>
      <c r="B10" s="254">
        <f>Statistik!F18</f>
        <v>0.16107784431137723</v>
      </c>
      <c r="C10" s="38">
        <f t="shared" si="1"/>
        <v>6.1227544910179649E-2</v>
      </c>
      <c r="D10" s="253">
        <f t="shared" si="0"/>
        <v>-1</v>
      </c>
      <c r="E10" s="252">
        <f t="shared" si="2"/>
        <v>-1.5</v>
      </c>
      <c r="F10" s="29">
        <f t="shared" si="3"/>
        <v>-9.1841317365269473E-2</v>
      </c>
      <c r="G10" s="28">
        <f t="shared" si="4"/>
        <v>0.15085411112789379</v>
      </c>
      <c r="I10" s="30"/>
    </row>
    <row r="11" spans="1:9" x14ac:dyDescent="0.2">
      <c r="A11" s="37">
        <f>Statistik!B19</f>
        <v>1</v>
      </c>
      <c r="B11" s="254">
        <f>Statistik!F19</f>
        <v>0.13622754491017963</v>
      </c>
      <c r="C11" s="38">
        <f t="shared" si="1"/>
        <v>2.4850299401197595E-2</v>
      </c>
      <c r="D11" s="253">
        <f t="shared" si="0"/>
        <v>0</v>
      </c>
      <c r="E11" s="252">
        <f t="shared" si="2"/>
        <v>-0.5</v>
      </c>
      <c r="F11" s="29">
        <f t="shared" si="3"/>
        <v>-1.2425149700598798E-2</v>
      </c>
      <c r="G11" s="28">
        <f t="shared" si="4"/>
        <v>0.16409011443555668</v>
      </c>
      <c r="I11" s="30"/>
    </row>
    <row r="12" spans="1:9" x14ac:dyDescent="0.2">
      <c r="A12" s="37">
        <f>Statistik!B20</f>
        <v>0.5</v>
      </c>
      <c r="B12" s="254">
        <f>Statistik!F20</f>
        <v>0.11631736526946107</v>
      </c>
      <c r="C12" s="38">
        <f t="shared" si="1"/>
        <v>1.9910179640718562E-2</v>
      </c>
      <c r="D12" s="253">
        <f t="shared" si="0"/>
        <v>1</v>
      </c>
      <c r="E12" s="252">
        <f t="shared" si="2"/>
        <v>0.5</v>
      </c>
      <c r="F12" s="29">
        <f t="shared" si="3"/>
        <v>9.9550898203592808E-3</v>
      </c>
      <c r="G12" s="28">
        <f t="shared" si="4"/>
        <v>0.25370469139355778</v>
      </c>
      <c r="I12" s="30"/>
    </row>
    <row r="13" spans="1:9" x14ac:dyDescent="0.2">
      <c r="A13" s="37">
        <f>Statistik!B21</f>
        <v>0.25</v>
      </c>
      <c r="B13" s="254">
        <f>Statistik!F21</f>
        <v>4.3562874251497005E-2</v>
      </c>
      <c r="C13" s="38">
        <f t="shared" si="1"/>
        <v>7.2754491017964065E-2</v>
      </c>
      <c r="D13" s="253">
        <f t="shared" si="0"/>
        <v>2</v>
      </c>
      <c r="E13" s="252">
        <f t="shared" si="2"/>
        <v>1.5</v>
      </c>
      <c r="F13" s="29">
        <f t="shared" si="3"/>
        <v>0.1091317365269461</v>
      </c>
      <c r="G13" s="28">
        <f t="shared" si="4"/>
        <v>1.5192431313632142</v>
      </c>
    </row>
    <row r="14" spans="1:9" x14ac:dyDescent="0.2">
      <c r="A14" s="37">
        <f>Statistik!B22</f>
        <v>0.125</v>
      </c>
      <c r="B14" s="254">
        <f>Statistik!F22</f>
        <v>7.18562874251497E-3</v>
      </c>
      <c r="C14" s="38">
        <f t="shared" si="1"/>
        <v>3.6377245508982033E-2</v>
      </c>
      <c r="D14" s="253">
        <f t="shared" si="0"/>
        <v>3</v>
      </c>
      <c r="E14" s="252">
        <f t="shared" si="2"/>
        <v>2.5</v>
      </c>
      <c r="F14" s="29">
        <f t="shared" si="3"/>
        <v>9.0943113772455078E-2</v>
      </c>
      <c r="G14" s="28">
        <f t="shared" si="4"/>
        <v>1.1284619832185125</v>
      </c>
    </row>
    <row r="15" spans="1:9" x14ac:dyDescent="0.2">
      <c r="A15" s="37">
        <f>Statistik!B23</f>
        <v>6.3E-2</v>
      </c>
      <c r="B15" s="254">
        <f>Statistik!F23</f>
        <v>2.3952095808383233E-3</v>
      </c>
      <c r="C15" s="38">
        <f t="shared" si="1"/>
        <v>4.7904191616766467E-3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1.6738932601586039E-2</v>
      </c>
      <c r="G15" s="28">
        <f t="shared" si="4"/>
        <v>0.20639483732743183</v>
      </c>
    </row>
    <row r="16" spans="1:9" x14ac:dyDescent="0.2">
      <c r="A16" s="37">
        <f>Statistik!B24</f>
        <v>3.1E-2</v>
      </c>
      <c r="B16" s="254">
        <f>Statistik!F24</f>
        <v>0</v>
      </c>
      <c r="C16" s="38">
        <f t="shared" si="1"/>
        <v>2.3952095808383233E-3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1.077855369513459E-2</v>
      </c>
      <c r="G16" s="28">
        <f t="shared" si="4"/>
        <v>0.13724653282084465</v>
      </c>
    </row>
    <row r="17" spans="1:8" x14ac:dyDescent="0.2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5" thickBot="1" x14ac:dyDescent="0.25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5" thickBot="1" x14ac:dyDescent="0.25">
      <c r="A19" s="3"/>
      <c r="B19" s="3"/>
      <c r="C19" s="3"/>
      <c r="D19" s="3"/>
      <c r="E19" s="31" t="s">
        <v>74</v>
      </c>
      <c r="F19" s="32">
        <f>SUM(F3:F18)</f>
        <v>-3.0696584138817453</v>
      </c>
      <c r="G19" s="3"/>
    </row>
    <row r="20" spans="1:8" x14ac:dyDescent="0.2">
      <c r="G20" s="33">
        <f>SUM(G3:G18)</f>
        <v>5.3334932236630879</v>
      </c>
    </row>
    <row r="21" spans="1:8" ht="18.75" thickBot="1" x14ac:dyDescent="0.3">
      <c r="C21" s="41" t="s">
        <v>75</v>
      </c>
      <c r="F21" s="42"/>
      <c r="G21" s="40">
        <f>SQRT(G20)</f>
        <v>2.3094356937709022</v>
      </c>
      <c r="H21" s="250" t="s">
        <v>192</v>
      </c>
    </row>
    <row r="22" spans="1:8" ht="15" x14ac:dyDescent="0.25">
      <c r="A22" s="34"/>
      <c r="B22" s="34"/>
      <c r="C22" s="34"/>
      <c r="G22" s="3"/>
    </row>
    <row r="23" spans="1:8" ht="15" x14ac:dyDescent="0.25">
      <c r="A23" s="34"/>
      <c r="B23" s="34"/>
      <c r="C23" s="34"/>
    </row>
    <row r="24" spans="1:8" ht="15" x14ac:dyDescent="0.25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baseColWidth="10" defaultColWidth="9.140625" defaultRowHeight="12.75" x14ac:dyDescent="0.2"/>
  <cols>
    <col min="1" max="1" width="4.5703125" style="45" customWidth="1"/>
    <col min="2" max="2" width="12" style="45" customWidth="1"/>
    <col min="3" max="3" width="3" style="45" bestFit="1" customWidth="1"/>
    <col min="4" max="4" width="4.140625" style="45" bestFit="1" customWidth="1"/>
    <col min="5" max="20" width="8.85546875" style="45" customWidth="1"/>
    <col min="21" max="21" width="4.140625" style="45" customWidth="1"/>
    <col min="22" max="22" width="4.42578125" style="45" customWidth="1"/>
    <col min="23" max="23" width="3" style="45" customWidth="1"/>
    <col min="24" max="34" width="2.7109375" style="45" bestFit="1" customWidth="1"/>
    <col min="35" max="124" width="4.42578125" style="45" customWidth="1"/>
    <col min="125" max="16384" width="9.140625" style="45"/>
  </cols>
  <sheetData>
    <row r="2" spans="2:31" ht="23.25" x14ac:dyDescent="0.35">
      <c r="B2" s="44"/>
      <c r="G2" s="46" t="s">
        <v>80</v>
      </c>
    </row>
    <row r="3" spans="2:31" ht="26.25" x14ac:dyDescent="0.4">
      <c r="G3" s="47" t="s">
        <v>81</v>
      </c>
    </row>
    <row r="4" spans="2:31" ht="26.25" x14ac:dyDescent="0.4">
      <c r="D4" s="47"/>
      <c r="G4" s="48" t="s">
        <v>82</v>
      </c>
      <c r="Q4" s="49"/>
    </row>
    <row r="5" spans="2:31" x14ac:dyDescent="0.2">
      <c r="R5" s="50" t="s">
        <v>83</v>
      </c>
      <c r="S5" s="51"/>
      <c r="T5" s="50" t="s">
        <v>84</v>
      </c>
    </row>
    <row r="6" spans="2:31" ht="15" x14ac:dyDescent="0.2">
      <c r="G6" s="48"/>
      <c r="Q6" s="52"/>
      <c r="R6" s="53">
        <f>'Berechnung_Yu&amp;Stand'!J1090</f>
        <v>1.4142135623730949</v>
      </c>
      <c r="S6" s="54" t="s">
        <v>85</v>
      </c>
      <c r="T6" s="55">
        <f>'Berechnung_Yu&amp;Stand'!J1092*100</f>
        <v>13.622754491017963</v>
      </c>
    </row>
    <row r="7" spans="2:31" x14ac:dyDescent="0.2">
      <c r="R7" s="50" t="s">
        <v>79</v>
      </c>
      <c r="T7" s="56"/>
      <c r="U7" s="54"/>
      <c r="V7" s="55"/>
    </row>
    <row r="8" spans="2:31" ht="15.75" x14ac:dyDescent="0.25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0.14650609370788734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2.3203592814371257E-2</v>
      </c>
      <c r="G20" s="87">
        <f>Statistik!E13</f>
        <v>0.16511976047904192</v>
      </c>
      <c r="H20" s="87">
        <f>Statistik!E14</f>
        <v>0.22919161676646707</v>
      </c>
      <c r="I20" s="87">
        <f>Statistik!E15</f>
        <v>0.21916167664670658</v>
      </c>
      <c r="J20" s="87">
        <f>Statistik!E16</f>
        <v>0.14101796407185629</v>
      </c>
      <c r="K20" s="87">
        <f>Statistik!E17</f>
        <v>6.1227544910179642E-2</v>
      </c>
      <c r="L20" s="87">
        <f>Statistik!E18</f>
        <v>2.4850299401197606E-2</v>
      </c>
      <c r="M20" s="87">
        <f>Statistik!E19</f>
        <v>1.9910179640718562E-2</v>
      </c>
      <c r="N20" s="87">
        <f>Statistik!E20</f>
        <v>7.2754491017964065E-2</v>
      </c>
      <c r="O20" s="87">
        <f>Statistik!E21</f>
        <v>3.6377245508982033E-2</v>
      </c>
      <c r="P20" s="87">
        <f>Statistik!E22</f>
        <v>4.7904191616766467E-3</v>
      </c>
      <c r="Q20" s="87">
        <f>Statistik!E23</f>
        <v>2.3952095808383233E-3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">
      <c r="O22" s="94"/>
      <c r="P22" s="94"/>
      <c r="Q22" s="94"/>
    </row>
    <row r="23" spans="2:124" x14ac:dyDescent="0.2">
      <c r="E23" s="223"/>
      <c r="F23" s="95"/>
      <c r="Q23" s="50"/>
    </row>
    <row r="24" spans="2:124" x14ac:dyDescent="0.2">
      <c r="Q24" s="50"/>
    </row>
    <row r="25" spans="2:124" x14ac:dyDescent="0.2">
      <c r="G25" s="96"/>
    </row>
    <row r="28" spans="2:124" x14ac:dyDescent="0.2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baseColWidth="10" defaultColWidth="3.7109375" defaultRowHeight="11.25" x14ac:dyDescent="0.2"/>
  <cols>
    <col min="1" max="1" width="1.42578125" style="50" customWidth="1"/>
    <col min="2" max="2" width="12.5703125" style="50" customWidth="1"/>
    <col min="3" max="3" width="5" style="50" customWidth="1"/>
    <col min="4" max="4" width="4.5703125" style="50" customWidth="1"/>
    <col min="5" max="6" width="3.7109375" style="64" customWidth="1"/>
    <col min="7" max="7" width="6.140625" style="64" customWidth="1"/>
    <col min="8" max="8" width="3.85546875" style="64" customWidth="1"/>
    <col min="9" max="9" width="4.140625" style="64" customWidth="1"/>
    <col min="10" max="33" width="3.7109375" style="64" customWidth="1"/>
    <col min="34" max="34" width="3.7109375" style="50" customWidth="1"/>
    <col min="35" max="124" width="4.42578125" style="50" customWidth="1"/>
    <col min="125" max="132" width="3.7109375" style="50" customWidth="1"/>
    <col min="133" max="133" width="9.140625" style="50" customWidth="1"/>
    <col min="134" max="148" width="3.7109375" style="50" customWidth="1"/>
    <col min="149" max="149" width="9.140625" style="50" customWidth="1"/>
    <col min="150" max="164" width="3.7109375" style="50" customWidth="1"/>
    <col min="165" max="165" width="9.140625" style="50" customWidth="1"/>
    <col min="166" max="180" width="3.7109375" style="50" customWidth="1"/>
    <col min="181" max="181" width="9.140625" style="50" customWidth="1"/>
    <col min="182" max="196" width="3.7109375" style="50" customWidth="1"/>
    <col min="197" max="197" width="9.140625" style="50" customWidth="1"/>
    <col min="198" max="212" width="3.7109375" style="50" customWidth="1"/>
    <col min="213" max="213" width="9.140625" style="50" customWidth="1"/>
    <col min="214" max="228" width="3.7109375" style="50" customWidth="1"/>
    <col min="229" max="229" width="9.140625" style="50" customWidth="1"/>
    <col min="230" max="244" width="3.7109375" style="50" customWidth="1"/>
    <col min="245" max="245" width="9.140625" style="50" customWidth="1"/>
    <col min="246" max="16384" width="3.7109375" style="50"/>
  </cols>
  <sheetData>
    <row r="2" spans="2:125" ht="12.75" x14ac:dyDescent="0.2">
      <c r="B2" s="97" t="s">
        <v>102</v>
      </c>
      <c r="AB2" s="98"/>
    </row>
    <row r="3" spans="2:125" ht="12.75" x14ac:dyDescent="0.2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25" x14ac:dyDescent="0.25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2.75" x14ac:dyDescent="0.2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2.75" x14ac:dyDescent="0.2">
      <c r="B6" s="97"/>
    </row>
    <row r="7" spans="2:125" ht="12.75" x14ac:dyDescent="0.2">
      <c r="B7" s="97"/>
      <c r="Q7" s="102"/>
    </row>
    <row r="8" spans="2:125" s="103" customFormat="1" ht="9" x14ac:dyDescent="0.15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75" x14ac:dyDescent="0.25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25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x14ac:dyDescent="0.2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x14ac:dyDescent="0.2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x14ac:dyDescent="0.2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2.3203592814371257E-2</v>
      </c>
      <c r="G15" s="124">
        <f>'Eintrag_Yu&amp;Stand'!G20</f>
        <v>0.16511976047904192</v>
      </c>
      <c r="H15" s="124">
        <f>'Eintrag_Yu&amp;Stand'!H20</f>
        <v>0.22919161676646707</v>
      </c>
      <c r="I15" s="124">
        <f>'Eintrag_Yu&amp;Stand'!I20</f>
        <v>0.21916167664670658</v>
      </c>
      <c r="J15" s="124">
        <f>'Eintrag_Yu&amp;Stand'!J20</f>
        <v>0.14101796407185629</v>
      </c>
      <c r="K15" s="125">
        <f>'Eintrag_Yu&amp;Stand'!K20</f>
        <v>6.1227544910179642E-2</v>
      </c>
      <c r="L15" s="124">
        <f>'Eintrag_Yu&amp;Stand'!L20</f>
        <v>2.4850299401197606E-2</v>
      </c>
      <c r="M15" s="124">
        <f>'Eintrag_Yu&amp;Stand'!M20</f>
        <v>1.9910179640718562E-2</v>
      </c>
      <c r="N15" s="124">
        <f>'Eintrag_Yu&amp;Stand'!N20</f>
        <v>7.2754491017964065E-2</v>
      </c>
      <c r="O15" s="124">
        <f>'Eintrag_Yu&amp;Stand'!O20</f>
        <v>3.6377245508982033E-2</v>
      </c>
      <c r="P15" s="124">
        <f>'Eintrag_Yu&amp;Stand'!P20</f>
        <v>4.7904191616766467E-3</v>
      </c>
      <c r="Q15" s="124">
        <f>'Eintrag_Yu&amp;Stand'!Q20</f>
        <v>2.3952095808383233E-3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x14ac:dyDescent="0.2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75" x14ac:dyDescent="0.25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x14ac:dyDescent="0.2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x14ac:dyDescent="0.2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x14ac:dyDescent="0.2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75" x14ac:dyDescent="0.25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75" x14ac:dyDescent="0.25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75" x14ac:dyDescent="0.25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.75" x14ac:dyDescent="0.35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-1.4478034250695482E-3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-5.2307997248494144E-3</v>
      </c>
      <c r="G295" s="178">
        <f t="shared" si="153"/>
        <v>-1.4623648313389234E-2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-6.3349807772691974E-3</v>
      </c>
      <c r="G296" s="178">
        <f t="shared" si="156"/>
        <v>-3.5423032106533664E-2</v>
      </c>
      <c r="H296" s="178">
        <f t="shared" si="156"/>
        <v>-1.8562010800823186E-2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-4.3697484550081645E-3</v>
      </c>
      <c r="G297" s="178">
        <f t="shared" si="156"/>
        <v>-2.904712349768605E-2</v>
      </c>
      <c r="H297" s="178">
        <f t="shared" si="156"/>
        <v>-3.1636995817484276E-2</v>
      </c>
      <c r="I297" s="178">
        <f t="shared" si="156"/>
        <v>-1.1942548411828159E-2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-1.9359267810883556E-3</v>
      </c>
      <c r="G298" s="179">
        <f t="shared" si="156"/>
        <v>-1.3506605578020246E-2</v>
      </c>
      <c r="H298" s="179">
        <f t="shared" si="156"/>
        <v>-1.7505528008594156E-2</v>
      </c>
      <c r="I298" s="179">
        <f t="shared" si="156"/>
        <v>-1.3262829828910668E-2</v>
      </c>
      <c r="J298" s="179">
        <f t="shared" si="156"/>
        <v>-3.3364086751623756E-3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-7.9054092520666893E-4</v>
      </c>
      <c r="G299" s="179">
        <f t="shared" si="156"/>
        <v>-5.5920221091452409E-3</v>
      </c>
      <c r="H299" s="179">
        <f t="shared" si="156"/>
        <v>-7.6090541715116448E-3</v>
      </c>
      <c r="I299" s="179">
        <f t="shared" si="156"/>
        <v>-6.8123136633498954E-3</v>
      </c>
      <c r="J299" s="179">
        <f t="shared" si="156"/>
        <v>-3.4636245039988568E-3</v>
      </c>
      <c r="K299" s="179">
        <f t="shared" si="156"/>
        <v>-5.8794462853179862E-4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-6.3465258623834528E-4</v>
      </c>
      <c r="G300" s="179">
        <f t="shared" si="160"/>
        <v>-4.5074189651670774E-3</v>
      </c>
      <c r="H300" s="179">
        <f t="shared" si="160"/>
        <v>-6.2188790589218961E-3</v>
      </c>
      <c r="I300" s="179">
        <f t="shared" si="160"/>
        <v>-5.83412821312446E-3</v>
      </c>
      <c r="J300" s="179">
        <f t="shared" si="160"/>
        <v>-3.5119475015901926E-3</v>
      </c>
      <c r="K300" s="179">
        <f t="shared" si="160"/>
        <v>-1.2048882289925676E-3</v>
      </c>
      <c r="L300" s="179">
        <f t="shared" si="160"/>
        <v>-1.9118981808002251E-4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-2.3207952504397653E-3</v>
      </c>
      <c r="G301" s="179">
        <f t="shared" si="160"/>
        <v>-1.6503274931895427E-2</v>
      </c>
      <c r="H301" s="179">
        <f t="shared" si="160"/>
        <v>-2.2861895443977168E-2</v>
      </c>
      <c r="I301" s="179">
        <f t="shared" si="160"/>
        <v>-2.173512204090939E-2</v>
      </c>
      <c r="J301" s="179">
        <f t="shared" si="160"/>
        <v>-1.3717356431585804E-2</v>
      </c>
      <c r="K301" s="179">
        <f t="shared" si="160"/>
        <v>-5.5719222633102564E-3</v>
      </c>
      <c r="L301" s="179">
        <f t="shared" si="160"/>
        <v>-1.7869655084325308E-3</v>
      </c>
      <c r="M301" s="179">
        <f t="shared" si="160"/>
        <v>-5.5974850353548761E-4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-1.1607399459151746E-3</v>
      </c>
      <c r="G302" s="179">
        <f t="shared" si="160"/>
        <v>-8.2575808727575108E-3</v>
      </c>
      <c r="H302" s="179">
        <f t="shared" si="160"/>
        <v>-1.145354212181863E-2</v>
      </c>
      <c r="I302" s="179">
        <f t="shared" si="160"/>
        <v>-1.0931494666978812E-2</v>
      </c>
      <c r="J302" s="179">
        <f t="shared" si="160"/>
        <v>-6.9926519680794559E-3</v>
      </c>
      <c r="K302" s="179">
        <f t="shared" si="160"/>
        <v>-2.977918673311355E-3</v>
      </c>
      <c r="L302" s="179">
        <f t="shared" si="160"/>
        <v>-1.1307323908429127E-3</v>
      </c>
      <c r="M302" s="179">
        <f t="shared" si="160"/>
        <v>-7.1586268861905604E-4</v>
      </c>
      <c r="N302" s="179">
        <f t="shared" si="160"/>
        <v>-1.0226983936776201E-3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-1.5287452751858331E-4</v>
      </c>
      <c r="G303" s="179">
        <f t="shared" si="160"/>
        <v>-1.0877357080534391E-3</v>
      </c>
      <c r="H303" s="179">
        <f t="shared" si="160"/>
        <v>-1.5093717549897062E-3</v>
      </c>
      <c r="I303" s="179">
        <f t="shared" si="160"/>
        <v>-1.4423158045378068E-3</v>
      </c>
      <c r="J303" s="179">
        <f t="shared" si="160"/>
        <v>-9.262603590181063E-4</v>
      </c>
      <c r="K303" s="179">
        <f t="shared" si="160"/>
        <v>-3.9981402391472455E-4</v>
      </c>
      <c r="L303" s="179">
        <f t="shared" si="160"/>
        <v>-1.5916270732218421E-4</v>
      </c>
      <c r="M303" s="179">
        <f t="shared" si="160"/>
        <v>-1.1930182595635472E-4</v>
      </c>
      <c r="N303" s="179">
        <f t="shared" si="160"/>
        <v>-3.4447527873398182E-4</v>
      </c>
      <c r="O303" s="179">
        <f t="shared" si="160"/>
        <v>-6.733816583885564E-5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-7.6441865161134135E-5</v>
      </c>
      <c r="G304" s="179">
        <f t="shared" si="164"/>
        <v>-5.4393743178386255E-4</v>
      </c>
      <c r="H304" s="179">
        <f t="shared" si="164"/>
        <v>-7.549047050348631E-4</v>
      </c>
      <c r="I304" s="179">
        <f t="shared" si="164"/>
        <v>-7.2166264541055159E-4</v>
      </c>
      <c r="J304" s="179">
        <f t="shared" si="164"/>
        <v>-4.6401784345072452E-4</v>
      </c>
      <c r="K304" s="179">
        <f t="shared" si="164"/>
        <v>-2.0107574548666222E-4</v>
      </c>
      <c r="L304" s="179">
        <f t="shared" si="164"/>
        <v>-8.1126515296880478E-5</v>
      </c>
      <c r="M304" s="179">
        <f t="shared" si="164"/>
        <v>-6.3736193508483625E-5</v>
      </c>
      <c r="N304" s="179">
        <f t="shared" si="164"/>
        <v>-2.1767800096597018E-4</v>
      </c>
      <c r="O304" s="179">
        <f t="shared" si="164"/>
        <v>-8.5701309834240836E-5</v>
      </c>
      <c r="P304" s="179">
        <f t="shared" si="164"/>
        <v>-4.3358310393098511E-6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.75" x14ac:dyDescent="0.35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3.4272582889147485E-5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4.8009932282412306E-4</v>
      </c>
      <c r="G422" s="179">
        <f t="shared" si="255"/>
        <v>1.600457046750449E-4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6.8788591993322178E-4</v>
      </c>
      <c r="G423" s="179">
        <f t="shared" si="258"/>
        <v>8.4915259570662275E-4</v>
      </c>
      <c r="H423" s="179">
        <f t="shared" si="258"/>
        <v>-3.0329747013460781E-5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3.0508606080279784E-4</v>
      </c>
      <c r="G424" s="179">
        <f t="shared" si="258"/>
        <v>-3.8844117009772372E-4</v>
      </c>
      <c r="H424" s="179">
        <f t="shared" si="258"/>
        <v>-1.2373807024724768E-3</v>
      </c>
      <c r="I424" s="179">
        <f t="shared" si="258"/>
        <v>-1.594087048792229E-4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4.4582907982814967E-5</v>
      </c>
      <c r="G425" s="179">
        <f t="shared" si="258"/>
        <v>-8.3190725548545235E-4</v>
      </c>
      <c r="H425" s="179">
        <f t="shared" si="258"/>
        <v>-1.6314145001494562E-3</v>
      </c>
      <c r="I425" s="179">
        <f t="shared" si="258"/>
        <v>-9.3756304722829331E-4</v>
      </c>
      <c r="J425" s="179">
        <f t="shared" si="258"/>
        <v>-4.547272396723924E-5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7.9445150147505442E-7</v>
      </c>
      <c r="G426" s="179">
        <f t="shared" si="258"/>
        <v>-4.7513214088217742E-4</v>
      </c>
      <c r="H426" s="179">
        <f t="shared" si="258"/>
        <v>-9.21791186140127E-4</v>
      </c>
      <c r="I426" s="179">
        <f t="shared" si="258"/>
        <v>-7.3630754389680505E-4</v>
      </c>
      <c r="J426" s="179">
        <f t="shared" si="258"/>
        <v>-1.8009611716153368E-4</v>
      </c>
      <c r="K426" s="179">
        <f t="shared" si="258"/>
        <v>-3.6533158450753389E-6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-1.2793077754402917E-6</v>
      </c>
      <c r="G427" s="179">
        <f t="shared" si="262"/>
        <v>-3.9945896447760677E-4</v>
      </c>
      <c r="H427" s="179">
        <f t="shared" si="262"/>
        <v>-7.8836116297213786E-4</v>
      </c>
      <c r="I427" s="179">
        <f t="shared" si="262"/>
        <v>-6.8971304160495603E-4</v>
      </c>
      <c r="J427" s="179">
        <f t="shared" si="262"/>
        <v>-2.3658459267817815E-4</v>
      </c>
      <c r="K427" s="179">
        <f t="shared" si="262"/>
        <v>-2.2282692576111801E-5</v>
      </c>
      <c r="L427" s="179">
        <f t="shared" si="262"/>
        <v>-1.6133300375336481E-7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7.0471346873282115E-5</v>
      </c>
      <c r="G428" s="179">
        <f t="shared" si="262"/>
        <v>-9.3299770573663924E-4</v>
      </c>
      <c r="H428" s="179">
        <f t="shared" si="262"/>
        <v>-2.1827351115600805E-3</v>
      </c>
      <c r="I428" s="179">
        <f t="shared" si="262"/>
        <v>-1.9280741601388021E-3</v>
      </c>
      <c r="J428" s="179">
        <f t="shared" si="262"/>
        <v>-5.5558393524132363E-4</v>
      </c>
      <c r="K428" s="179">
        <f t="shared" si="262"/>
        <v>3.5726107057913637E-5</v>
      </c>
      <c r="L428" s="179">
        <f t="shared" si="262"/>
        <v>3.831580665857042E-5</v>
      </c>
      <c r="M428" s="179">
        <f t="shared" si="262"/>
        <v>5.0525679915881231E-6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9.3757278554343346E-6</v>
      </c>
      <c r="G429" s="179">
        <f t="shared" si="262"/>
        <v>-6.5148283698664936E-4</v>
      </c>
      <c r="H429" s="179">
        <f t="shared" si="262"/>
        <v>-1.3517020031399848E-3</v>
      </c>
      <c r="I429" s="179">
        <f t="shared" si="262"/>
        <v>-1.2195814711991838E-3</v>
      </c>
      <c r="J429" s="179">
        <f t="shared" si="262"/>
        <v>-4.4334507223698554E-4</v>
      </c>
      <c r="K429" s="179">
        <f t="shared" si="262"/>
        <v>-4.3907158736630751E-5</v>
      </c>
      <c r="L429" s="179">
        <f t="shared" si="262"/>
        <v>7.2500412855912796E-6</v>
      </c>
      <c r="M429" s="179">
        <f t="shared" si="262"/>
        <v>5.2763577881672185E-6</v>
      </c>
      <c r="N429" s="179">
        <f t="shared" si="262"/>
        <v>-6.3547485001871609E-6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-1.7263976422219178E-6</v>
      </c>
      <c r="G430" s="179">
        <f t="shared" si="262"/>
        <v>-1.0693061832268569E-4</v>
      </c>
      <c r="H430" s="179">
        <f t="shared" si="262"/>
        <v>-2.0756281091991016E-4</v>
      </c>
      <c r="I430" s="179">
        <f t="shared" si="262"/>
        <v>-1.8925446410332614E-4</v>
      </c>
      <c r="J430" s="179">
        <f t="shared" si="262"/>
        <v>-7.7017616961324055E-5</v>
      </c>
      <c r="K430" s="179">
        <f t="shared" si="262"/>
        <v>-1.3671688982678284E-5</v>
      </c>
      <c r="L430" s="179">
        <f t="shared" si="262"/>
        <v>-1.8943513403430298E-6</v>
      </c>
      <c r="M430" s="179">
        <f t="shared" si="262"/>
        <v>-1.0033637023190166E-6</v>
      </c>
      <c r="N430" s="179">
        <f t="shared" si="262"/>
        <v>-1.0479142303006609E-5</v>
      </c>
      <c r="O430" s="179">
        <f t="shared" si="262"/>
        <v>-3.6331912372151701E-7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-9.7566600257555143E-7</v>
      </c>
      <c r="G431" s="179">
        <f t="shared" si="264"/>
        <v>-5.4284905416103668E-5</v>
      </c>
      <c r="H431" s="179">
        <f t="shared" si="264"/>
        <v>-1.0497651598520451E-4</v>
      </c>
      <c r="I431" s="179">
        <f t="shared" si="264"/>
        <v>-9.5864606324595257E-5</v>
      </c>
      <c r="J431" s="179">
        <f t="shared" si="264"/>
        <v>-3.9371287836409024E-5</v>
      </c>
      <c r="K431" s="179">
        <f t="shared" si="264"/>
        <v>-7.2201489167846664E-6</v>
      </c>
      <c r="L431" s="179">
        <f t="shared" si="264"/>
        <v>-1.1036162776927274E-6</v>
      </c>
      <c r="M431" s="179">
        <f t="shared" si="264"/>
        <v>-6.6208361407122291E-7</v>
      </c>
      <c r="N431" s="179">
        <f t="shared" si="264"/>
        <v>-8.508493306617725E-6</v>
      </c>
      <c r="O431" s="179">
        <f t="shared" si="264"/>
        <v>-1.2976509352502126E-6</v>
      </c>
      <c r="P431" s="179">
        <f t="shared" si="264"/>
        <v>-1.7322925240817553E-9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20.25" x14ac:dyDescent="0.35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1.6309753935125779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1.5537302336352736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1.4737590654988695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1.4058944945584448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1.3750208353275388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1.3961249782227256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1.4061779753522372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1.3052951558708779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1.3278570670867191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1.4334322051174149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1.4869314713684045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1.5207366045213064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1.5636257710186487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1.5780240286096863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x14ac:dyDescent="0.2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3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0.11099611274474813</v>
      </c>
      <c r="G552" s="175">
        <f t="shared" si="358"/>
        <v>6.2978387434820648E-2</v>
      </c>
      <c r="H552" s="175">
        <f t="shared" si="358"/>
        <v>1.8536768598316346E-2</v>
      </c>
      <c r="I552" s="175">
        <f t="shared" si="358"/>
        <v>4.9383485463971597E-3</v>
      </c>
      <c r="J552" s="175">
        <f t="shared" si="358"/>
        <v>1.262806363404123E-3</v>
      </c>
      <c r="K552" s="175">
        <f t="shared" si="358"/>
        <v>3.1811450567362503E-4</v>
      </c>
      <c r="L552" s="175">
        <f t="shared" si="358"/>
        <v>7.5702578213693506E-5</v>
      </c>
      <c r="M552" s="175">
        <f t="shared" si="358"/>
        <v>1.9146205963273596E-5</v>
      </c>
      <c r="N552" s="175">
        <f t="shared" si="358"/>
        <v>5.0401744240112037E-6</v>
      </c>
      <c r="O552" s="175">
        <f t="shared" si="358"/>
        <v>1.2921552234597862E-6</v>
      </c>
      <c r="P552" s="175">
        <f t="shared" si="358"/>
        <v>3.2811027040811971E-7</v>
      </c>
      <c r="Q552" s="175">
        <f t="shared" si="358"/>
        <v>8.4979480926903459E-8</v>
      </c>
      <c r="R552" s="175">
        <f t="shared" si="358"/>
        <v>2.0708617687677956E-8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0.12710372055534241</v>
      </c>
      <c r="F553" s="179">
        <f t="shared" si="358"/>
        <v>0</v>
      </c>
      <c r="G553" s="179">
        <f t="shared" si="358"/>
        <v>9.7217432354754468E-2</v>
      </c>
      <c r="H553" s="179">
        <f t="shared" si="358"/>
        <v>5.9026430007916346E-2</v>
      </c>
      <c r="I553" s="179">
        <f t="shared" si="358"/>
        <v>1.8717851644921474E-2</v>
      </c>
      <c r="J553" s="179">
        <f t="shared" si="358"/>
        <v>4.9930988354541577E-3</v>
      </c>
      <c r="K553" s="179">
        <f t="shared" si="358"/>
        <v>1.2690585149139739E-3</v>
      </c>
      <c r="L553" s="179">
        <f t="shared" si="358"/>
        <v>3.0255700744083496E-4</v>
      </c>
      <c r="M553" s="179">
        <f t="shared" si="358"/>
        <v>7.6570034343664882E-5</v>
      </c>
      <c r="N553" s="179">
        <f t="shared" si="358"/>
        <v>2.0159940087673381E-5</v>
      </c>
      <c r="O553" s="179">
        <f t="shared" si="358"/>
        <v>5.1685768903497397E-6</v>
      </c>
      <c r="P553" s="179">
        <f t="shared" si="358"/>
        <v>1.3124384356843928E-6</v>
      </c>
      <c r="Q553" s="179">
        <f t="shared" si="358"/>
        <v>3.3991775981557003E-7</v>
      </c>
      <c r="R553" s="179">
        <f t="shared" si="358"/>
        <v>8.2834461260400391E-8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0.49091677661083688</v>
      </c>
      <c r="F554" s="179">
        <f t="shared" si="358"/>
        <v>0.1136954010689271</v>
      </c>
      <c r="G554" s="179">
        <f t="shared" si="358"/>
        <v>0</v>
      </c>
      <c r="H554" s="179">
        <f t="shared" si="358"/>
        <v>8.5800686544727015E-2</v>
      </c>
      <c r="I554" s="179">
        <f t="shared" si="358"/>
        <v>5.7666729860496188E-2</v>
      </c>
      <c r="J554" s="179">
        <f t="shared" si="358"/>
        <v>1.8693454881684928E-2</v>
      </c>
      <c r="K554" s="179">
        <f t="shared" si="358"/>
        <v>4.94092706791616E-3</v>
      </c>
      <c r="L554" s="179">
        <f t="shared" si="358"/>
        <v>1.1870814297366785E-3</v>
      </c>
      <c r="M554" s="179">
        <f t="shared" si="358"/>
        <v>3.0120652844762663E-4</v>
      </c>
      <c r="N554" s="179">
        <f t="shared" si="358"/>
        <v>7.9353080227469305E-5</v>
      </c>
      <c r="O554" s="179">
        <f t="shared" si="358"/>
        <v>2.0346765441696159E-5</v>
      </c>
      <c r="P554" s="179">
        <f t="shared" si="358"/>
        <v>5.1667141309225529E-6</v>
      </c>
      <c r="Q554" s="179">
        <f t="shared" si="358"/>
        <v>1.3381720738272797E-6</v>
      </c>
      <c r="R554" s="179">
        <f t="shared" si="358"/>
        <v>3.2609923817192866E-7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0.75293272878568251</v>
      </c>
      <c r="F555" s="179">
        <f t="shared" si="358"/>
        <v>0.47423250111548543</v>
      </c>
      <c r="G555" s="179">
        <f t="shared" si="358"/>
        <v>0.10613372806204058</v>
      </c>
      <c r="H555" s="179">
        <f t="shared" si="358"/>
        <v>0</v>
      </c>
      <c r="I555" s="179">
        <f t="shared" si="358"/>
        <v>7.9291943177553351E-2</v>
      </c>
      <c r="J555" s="179">
        <f t="shared" si="358"/>
        <v>5.9032300335363233E-2</v>
      </c>
      <c r="K555" s="179">
        <f t="shared" si="358"/>
        <v>1.8810552913273913E-2</v>
      </c>
      <c r="L555" s="179">
        <f t="shared" si="358"/>
        <v>4.6806569204905111E-3</v>
      </c>
      <c r="M555" s="179">
        <f t="shared" si="358"/>
        <v>1.2010015906138455E-3</v>
      </c>
      <c r="N555" s="179">
        <f t="shared" si="358"/>
        <v>3.1722038633646927E-4</v>
      </c>
      <c r="O555" s="179">
        <f t="shared" si="358"/>
        <v>8.1376033175490311E-5</v>
      </c>
      <c r="P555" s="179">
        <f t="shared" si="358"/>
        <v>2.0666196926503762E-5</v>
      </c>
      <c r="Q555" s="179">
        <f t="shared" si="358"/>
        <v>5.35264754830722E-6</v>
      </c>
      <c r="R555" s="179">
        <f t="shared" si="358"/>
        <v>1.3043945963574897E-6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0.88102769192358588</v>
      </c>
      <c r="F556" s="179">
        <f t="shared" si="358"/>
        <v>0.73876190395493402</v>
      </c>
      <c r="G556" s="179">
        <f t="shared" si="358"/>
        <v>0.45039856196935396</v>
      </c>
      <c r="H556" s="179">
        <f t="shared" si="358"/>
        <v>8.999333844385457E-2</v>
      </c>
      <c r="I556" s="179">
        <f t="shared" si="358"/>
        <v>0</v>
      </c>
      <c r="J556" s="179">
        <f t="shared" si="358"/>
        <v>8.4048424220040302E-2</v>
      </c>
      <c r="K556" s="179">
        <f t="shared" si="358"/>
        <v>5.8408770870017203E-2</v>
      </c>
      <c r="L556" s="179">
        <f t="shared" si="358"/>
        <v>1.7075508820334564E-2</v>
      </c>
      <c r="M556" s="179">
        <f t="shared" si="358"/>
        <v>4.5954732107312936E-3</v>
      </c>
      <c r="N556" s="179">
        <f t="shared" si="358"/>
        <v>1.2266088021038203E-3</v>
      </c>
      <c r="O556" s="179">
        <f t="shared" si="358"/>
        <v>3.1524542319189014E-4</v>
      </c>
      <c r="P556" s="179">
        <f t="shared" si="358"/>
        <v>8.0091823934912569E-5</v>
      </c>
      <c r="Q556" s="179">
        <f t="shared" si="358"/>
        <v>2.0746128753112319E-5</v>
      </c>
      <c r="R556" s="179">
        <f t="shared" si="358"/>
        <v>5.0557678030409686E-6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0.94279608361832146</v>
      </c>
      <c r="F557" s="179">
        <f t="shared" si="358"/>
        <v>0.87637753208101132</v>
      </c>
      <c r="G557" s="179">
        <f t="shared" si="358"/>
        <v>0.72917372069123165</v>
      </c>
      <c r="H557" s="179">
        <f t="shared" si="358"/>
        <v>0.43058110514678422</v>
      </c>
      <c r="I557" s="179">
        <f t="shared" si="358"/>
        <v>9.097020000044885E-2</v>
      </c>
      <c r="J557" s="179">
        <f t="shared" si="358"/>
        <v>0</v>
      </c>
      <c r="K557" s="179">
        <f t="shared" si="358"/>
        <v>8.5851356987356672E-2</v>
      </c>
      <c r="L557" s="179">
        <f t="shared" si="358"/>
        <v>5.1721001682622156E-2</v>
      </c>
      <c r="M557" s="179">
        <f t="shared" si="358"/>
        <v>1.7355272331176303E-2</v>
      </c>
      <c r="N557" s="179">
        <f t="shared" si="358"/>
        <v>4.8566739343082581E-3</v>
      </c>
      <c r="O557" s="179">
        <f t="shared" si="358"/>
        <v>1.2582219528981214E-3</v>
      </c>
      <c r="P557" s="179">
        <f t="shared" si="358"/>
        <v>3.202054762350637E-4</v>
      </c>
      <c r="Q557" s="179">
        <f t="shared" si="358"/>
        <v>8.2974619941999912E-5</v>
      </c>
      <c r="R557" s="179">
        <f t="shared" si="358"/>
        <v>2.0222501964932803E-5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0.97203972857439369</v>
      </c>
      <c r="F558" s="179">
        <f t="shared" si="358"/>
        <v>0.94065293395608518</v>
      </c>
      <c r="G558" s="179">
        <f t="shared" si="358"/>
        <v>0.87201057650516778</v>
      </c>
      <c r="H558" s="179">
        <f t="shared" si="358"/>
        <v>0.71729778332779537</v>
      </c>
      <c r="I558" s="179">
        <f t="shared" si="358"/>
        <v>0.42845943004197568</v>
      </c>
      <c r="J558" s="179">
        <f t="shared" si="358"/>
        <v>9.4374656086904665E-2</v>
      </c>
      <c r="K558" s="179">
        <f t="shared" si="358"/>
        <v>0</v>
      </c>
      <c r="L558" s="179">
        <f t="shared" si="358"/>
        <v>6.7162686182030876E-2</v>
      </c>
      <c r="M558" s="179">
        <f t="shared" si="358"/>
        <v>5.3343038795052665E-2</v>
      </c>
      <c r="N558" s="179">
        <f t="shared" si="358"/>
        <v>1.8567948005524779E-2</v>
      </c>
      <c r="O558" s="179">
        <f t="shared" si="358"/>
        <v>4.9865062066742965E-3</v>
      </c>
      <c r="P558" s="179">
        <f t="shared" si="358"/>
        <v>1.2781635496258066E-3</v>
      </c>
      <c r="Q558" s="179">
        <f t="shared" si="358"/>
        <v>3.3173800771647274E-4</v>
      </c>
      <c r="R558" s="179">
        <f t="shared" si="358"/>
        <v>8.0880838786779859E-5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0.98618866710437558</v>
      </c>
      <c r="F559" s="179">
        <f t="shared" si="358"/>
        <v>0.97102578720387644</v>
      </c>
      <c r="G559" s="179">
        <f t="shared" si="358"/>
        <v>0.93870089863967998</v>
      </c>
      <c r="H559" s="179">
        <f t="shared" si="358"/>
        <v>0.86669527512673927</v>
      </c>
      <c r="I559" s="179">
        <f t="shared" si="358"/>
        <v>0.71597346652631377</v>
      </c>
      <c r="J559" s="179">
        <f t="shared" si="358"/>
        <v>0.43549595604501795</v>
      </c>
      <c r="K559" s="179">
        <f t="shared" si="358"/>
        <v>9.5962740111499592E-2</v>
      </c>
      <c r="L559" s="179">
        <f t="shared" si="358"/>
        <v>0</v>
      </c>
      <c r="M559" s="179">
        <f t="shared" si="358"/>
        <v>7.1461993006149596E-2</v>
      </c>
      <c r="N559" s="179">
        <f t="shared" si="358"/>
        <v>6.0012089362631804E-2</v>
      </c>
      <c r="O559" s="179">
        <f t="shared" si="358"/>
        <v>1.9143090478290437E-2</v>
      </c>
      <c r="P559" s="179">
        <f t="shared" si="358"/>
        <v>5.067983277120363E-3</v>
      </c>
      <c r="Q559" s="179">
        <f t="shared" si="358"/>
        <v>1.3243162782156899E-3</v>
      </c>
      <c r="R559" s="179">
        <f t="shared" si="358"/>
        <v>3.2337469989420842E-4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0.9931375450556188</v>
      </c>
      <c r="F560" s="179">
        <f t="shared" si="358"/>
        <v>0.98569752274334976</v>
      </c>
      <c r="G560" s="179">
        <f t="shared" si="358"/>
        <v>0.97012227609147472</v>
      </c>
      <c r="H560" s="179">
        <f t="shared" si="358"/>
        <v>0.93636930565575471</v>
      </c>
      <c r="I560" s="179">
        <f t="shared" si="358"/>
        <v>0.86628248679856923</v>
      </c>
      <c r="J560" s="179">
        <f t="shared" si="358"/>
        <v>0.72018526983017683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0.43870923957988556</v>
      </c>
      <c r="L560" s="179">
        <f t="shared" si="358"/>
        <v>7.8953272118954587E-2</v>
      </c>
      <c r="M560" s="179">
        <f t="shared" si="358"/>
        <v>0</v>
      </c>
      <c r="N560" s="179">
        <f t="shared" si="358"/>
        <v>9.0677818127121237E-2</v>
      </c>
      <c r="O560" s="179">
        <f t="shared" si="358"/>
        <v>6.298065306601823E-2</v>
      </c>
      <c r="P560" s="179">
        <f t="shared" si="358"/>
        <v>1.9497601215737893E-2</v>
      </c>
      <c r="Q560" s="179">
        <f t="shared" si="358"/>
        <v>5.2529749896830166E-3</v>
      </c>
      <c r="R560" s="179">
        <f t="shared" si="358"/>
        <v>1.2910584225834748E-3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0.99657969930505885</v>
      </c>
      <c r="F561" s="179">
        <f t="shared" si="358"/>
        <v>0.99289609870982332</v>
      </c>
      <c r="G561" s="179">
        <f t="shared" si="358"/>
        <v>0.98526558534759578</v>
      </c>
      <c r="H561" s="179">
        <f t="shared" si="358"/>
        <v>0.96905788633203271</v>
      </c>
      <c r="I561" s="179">
        <f t="shared" si="358"/>
        <v>0.93627402161995188</v>
      </c>
      <c r="J561" s="179">
        <f t="shared" si="358"/>
        <v>0.86812481033084699</v>
      </c>
      <c r="K561" s="179">
        <f t="shared" si="358"/>
        <v>0.72210061002804882</v>
      </c>
      <c r="L561" s="179">
        <f t="shared" si="358"/>
        <v>0.40176512051995628</v>
      </c>
      <c r="M561" s="179">
        <f t="shared" si="358"/>
        <v>8.298209810013106E-2</v>
      </c>
      <c r="N561" s="179">
        <f t="shared" si="358"/>
        <v>0</v>
      </c>
      <c r="O561" s="179">
        <f t="shared" si="358"/>
        <v>9.9903812358297914E-2</v>
      </c>
      <c r="P561" s="179">
        <f t="shared" si="358"/>
        <v>6.4755322510721455E-2</v>
      </c>
      <c r="Q561" s="179">
        <f t="shared" si="358"/>
        <v>2.0243074740876717E-2</v>
      </c>
      <c r="R561" s="179">
        <f t="shared" si="358"/>
        <v>5.1232601205013443E-3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0.99829259667710157</v>
      </c>
      <c r="F562" s="179">
        <f t="shared" si="358"/>
        <v>0.99646002819893398</v>
      </c>
      <c r="G562" s="179">
        <f t="shared" si="358"/>
        <v>0.99268528492548302</v>
      </c>
      <c r="H562" s="179">
        <f t="shared" si="358"/>
        <v>0.98476101552261763</v>
      </c>
      <c r="I562" s="179">
        <f t="shared" si="358"/>
        <v>0.96904355919982621</v>
      </c>
      <c r="J562" s="179">
        <f t="shared" si="358"/>
        <v>0.9370616043674842</v>
      </c>
      <c r="K562" s="179">
        <f t="shared" si="358"/>
        <v>0.86896801286629277</v>
      </c>
      <c r="L562" s="179">
        <f t="shared" si="358"/>
        <v>0.6997140128939392</v>
      </c>
      <c r="M562" s="179">
        <f t="shared" si="358"/>
        <v>0.41106842035396735</v>
      </c>
      <c r="N562" s="179">
        <f t="shared" si="358"/>
        <v>0.1001659638106286</v>
      </c>
      <c r="O562" s="179">
        <f t="shared" si="358"/>
        <v>0</v>
      </c>
      <c r="P562" s="179">
        <f t="shared" si="358"/>
        <v>0.10557400697941037</v>
      </c>
      <c r="Q562" s="179">
        <f t="shared" si="358"/>
        <v>6.7711278312166959E-2</v>
      </c>
      <c r="R562" s="179">
        <f t="shared" si="358"/>
        <v>1.9782143695272446E-2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0.99914698700100402</v>
      </c>
      <c r="F563" s="179">
        <f t="shared" si="358"/>
        <v>0.99823302668098735</v>
      </c>
      <c r="G563" s="179">
        <f t="shared" si="358"/>
        <v>0.99635593432156278</v>
      </c>
      <c r="H563" s="179">
        <f t="shared" si="358"/>
        <v>0.99244017346177305</v>
      </c>
      <c r="I563" s="179">
        <f t="shared" si="358"/>
        <v>0.98476279463300442</v>
      </c>
      <c r="J563" s="179">
        <f t="shared" si="358"/>
        <v>0.96939610856209391</v>
      </c>
      <c r="K563" s="179">
        <f t="shared" si="358"/>
        <v>0.93742515480715727</v>
      </c>
      <c r="L563" s="179">
        <f t="shared" si="358"/>
        <v>0.85931358355278498</v>
      </c>
      <c r="M563" s="179">
        <f t="shared" si="358"/>
        <v>0.70543907656992122</v>
      </c>
      <c r="N563" s="179">
        <f t="shared" si="358"/>
        <v>0.44701651481070526</v>
      </c>
      <c r="O563" s="179">
        <f t="shared" si="358"/>
        <v>0.10802338804659604</v>
      </c>
      <c r="P563" s="179">
        <f t="shared" si="358"/>
        <v>0</v>
      </c>
      <c r="Q563" s="179">
        <f t="shared" si="358"/>
        <v>0.11219419410505474</v>
      </c>
      <c r="R563" s="179">
        <f t="shared" si="358"/>
        <v>6.6807831203397186E-2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0.99957025384011389</v>
      </c>
      <c r="F564" s="179">
        <f t="shared" si="358"/>
        <v>0.99911020075990697</v>
      </c>
      <c r="G564" s="179">
        <f t="shared" si="358"/>
        <v>0.99816673445019755</v>
      </c>
      <c r="H564" s="179">
        <f t="shared" si="358"/>
        <v>0.99620496337917019</v>
      </c>
      <c r="I564" s="179">
        <f t="shared" si="358"/>
        <v>0.99238241202050703</v>
      </c>
      <c r="J564" s="179">
        <f t="shared" si="358"/>
        <v>0.98480540572493458</v>
      </c>
      <c r="K564" s="179">
        <f t="shared" si="358"/>
        <v>0.96930931706481427</v>
      </c>
      <c r="L564" s="179">
        <f t="shared" si="358"/>
        <v>0.93281542852667765</v>
      </c>
      <c r="M564" s="179">
        <f t="shared" si="358"/>
        <v>0.86053711228499319</v>
      </c>
      <c r="N564" s="179">
        <f t="shared" si="358"/>
        <v>0.72468089424834681</v>
      </c>
      <c r="O564" s="179">
        <f t="shared" si="358"/>
        <v>0.45783869913548092</v>
      </c>
      <c r="P564" s="179">
        <f t="shared" si="358"/>
        <v>0.10933919335492183</v>
      </c>
      <c r="Q564" s="179">
        <f t="shared" si="358"/>
        <v>0</v>
      </c>
      <c r="R564" s="179">
        <f t="shared" si="358"/>
        <v>0.11561473545924111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0.99978858141607885</v>
      </c>
      <c r="F565" s="179">
        <f t="shared" si="358"/>
        <v>0.99956235438618191</v>
      </c>
      <c r="G565" s="179">
        <f t="shared" si="358"/>
        <v>0.99909876874747305</v>
      </c>
      <c r="H565" s="179">
        <f t="shared" si="358"/>
        <v>0.99813646526978672</v>
      </c>
      <c r="I565" s="179">
        <f t="shared" si="358"/>
        <v>0.99626761314447054</v>
      </c>
      <c r="J565" s="179">
        <f t="shared" si="358"/>
        <v>0.9925832929775058</v>
      </c>
      <c r="K565" s="179">
        <f t="shared" si="358"/>
        <v>0.98512670194029739</v>
      </c>
      <c r="L565" s="179">
        <f t="shared" si="358"/>
        <v>0.96804721648916936</v>
      </c>
      <c r="M565" s="179">
        <f t="shared" si="358"/>
        <v>0.9349300863137634</v>
      </c>
      <c r="N565" s="179">
        <f t="shared" si="358"/>
        <v>0.8722653898607976</v>
      </c>
      <c r="O565" s="179">
        <f t="shared" si="358"/>
        <v>0.73805500042379579</v>
      </c>
      <c r="P565" s="179">
        <f t="shared" si="358"/>
        <v>0.47439796005030621</v>
      </c>
      <c r="Q565" s="179">
        <f t="shared" si="358"/>
        <v>0.12572792707706848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0.99997340684802993</v>
      </c>
      <c r="F566" s="179">
        <f t="shared" si="358"/>
        <v>0.99994496184470771</v>
      </c>
      <c r="G566" s="179">
        <f t="shared" si="358"/>
        <v>0.99988671022258724</v>
      </c>
      <c r="H566" s="179">
        <f t="shared" si="358"/>
        <v>0.99976596869394263</v>
      </c>
      <c r="I566" s="179">
        <f t="shared" si="358"/>
        <v>0.99953215509304683</v>
      </c>
      <c r="J566" s="179">
        <f t="shared" si="358"/>
        <v>0.99907342997417381</v>
      </c>
      <c r="K566" s="179">
        <f t="shared" si="358"/>
        <v>0.99815403673292158</v>
      </c>
      <c r="L566" s="179">
        <f t="shared" si="358"/>
        <v>0.99610787071004847</v>
      </c>
      <c r="M566" s="179">
        <f t="shared" si="358"/>
        <v>0.99227046232626059</v>
      </c>
      <c r="N566" s="179">
        <f t="shared" si="358"/>
        <v>0.985233010445146</v>
      </c>
      <c r="O566" s="179">
        <f t="shared" si="358"/>
        <v>0.97084156451171122</v>
      </c>
      <c r="P566" s="179">
        <f t="shared" si="358"/>
        <v>0.94124656203410995</v>
      </c>
      <c r="Q566" s="179">
        <f t="shared" si="358"/>
        <v>0.88131256753617471</v>
      </c>
      <c r="R566" s="179">
        <f t="shared" si="358"/>
        <v>0.74679297058235194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0.99999959088476742</v>
      </c>
      <c r="F567" s="179">
        <f t="shared" si="358"/>
        <v>0.9999991533038306</v>
      </c>
      <c r="G567" s="179">
        <f t="shared" si="358"/>
        <v>0.99999825727876901</v>
      </c>
      <c r="H567" s="179">
        <f t="shared" si="358"/>
        <v>0.99999640042144322</v>
      </c>
      <c r="I567" s="179">
        <f t="shared" si="358"/>
        <v>0.99999280613721886</v>
      </c>
      <c r="J567" s="179">
        <f t="shared" si="358"/>
        <v>0.99998575936589551</v>
      </c>
      <c r="K567" s="179">
        <f t="shared" si="358"/>
        <v>0.99997165643191999</v>
      </c>
      <c r="L567" s="179">
        <f t="shared" si="358"/>
        <v>0.9999404101315148</v>
      </c>
      <c r="M567" s="179">
        <f t="shared" si="358"/>
        <v>0.99988216041792122</v>
      </c>
      <c r="N567" s="179">
        <f t="shared" si="358"/>
        <v>0.99977614805701898</v>
      </c>
      <c r="O567" s="179">
        <f t="shared" si="358"/>
        <v>0.99956332862735819</v>
      </c>
      <c r="P567" s="179">
        <f t="shared" si="358"/>
        <v>0.99913980290444504</v>
      </c>
      <c r="Q567" s="179">
        <f t="shared" si="358"/>
        <v>0.99832479435881361</v>
      </c>
      <c r="R567" s="179">
        <f t="shared" si="358"/>
        <v>0.99661189417510376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0.99999999999999989</v>
      </c>
      <c r="F568" s="179">
        <f t="shared" si="372"/>
        <v>1</v>
      </c>
      <c r="G568" s="179">
        <f t="shared" si="372"/>
        <v>0.99999999999999989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1</v>
      </c>
      <c r="M568" s="179">
        <f t="shared" si="372"/>
        <v>0.99999999999999989</v>
      </c>
      <c r="N568" s="179">
        <f t="shared" si="372"/>
        <v>1</v>
      </c>
      <c r="O568" s="179">
        <f t="shared" si="372"/>
        <v>0.99999999999999989</v>
      </c>
      <c r="P568" s="179">
        <f t="shared" si="372"/>
        <v>0.99999999999999989</v>
      </c>
      <c r="Q568" s="179">
        <f t="shared" si="372"/>
        <v>1</v>
      </c>
      <c r="R568" s="179">
        <f t="shared" si="372"/>
        <v>0.99999999999999978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0.99999999999999989</v>
      </c>
      <c r="F569" s="179">
        <f t="shared" si="372"/>
        <v>1</v>
      </c>
      <c r="G569" s="179">
        <f t="shared" si="372"/>
        <v>0.99999999999999989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1</v>
      </c>
      <c r="M569" s="179">
        <f t="shared" si="372"/>
        <v>0.99999999999999989</v>
      </c>
      <c r="N569" s="179">
        <f t="shared" si="372"/>
        <v>1</v>
      </c>
      <c r="O569" s="179">
        <f t="shared" si="372"/>
        <v>0.99999999999999989</v>
      </c>
      <c r="P569" s="179">
        <f t="shared" si="372"/>
        <v>0.99999999999999989</v>
      </c>
      <c r="Q569" s="179">
        <f t="shared" si="372"/>
        <v>1</v>
      </c>
      <c r="R569" s="179">
        <f t="shared" si="372"/>
        <v>0.99999999999999978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0.99999999999999989</v>
      </c>
      <c r="F570" s="179">
        <f t="shared" si="372"/>
        <v>1</v>
      </c>
      <c r="G570" s="179">
        <f t="shared" si="372"/>
        <v>0.99999999999999989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1</v>
      </c>
      <c r="M570" s="179">
        <f t="shared" si="372"/>
        <v>0.99999999999999989</v>
      </c>
      <c r="N570" s="179">
        <f t="shared" si="372"/>
        <v>1</v>
      </c>
      <c r="O570" s="179">
        <f t="shared" si="372"/>
        <v>0.99999999999999989</v>
      </c>
      <c r="P570" s="179">
        <f t="shared" si="372"/>
        <v>0.99999999999999989</v>
      </c>
      <c r="Q570" s="179">
        <f t="shared" si="372"/>
        <v>1</v>
      </c>
      <c r="R570" s="179">
        <f t="shared" si="372"/>
        <v>0.99999999999999978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0.99999999999999989</v>
      </c>
      <c r="F571" s="179">
        <f t="shared" si="372"/>
        <v>1</v>
      </c>
      <c r="G571" s="179">
        <f t="shared" si="372"/>
        <v>0.99999999999999989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1</v>
      </c>
      <c r="M571" s="179">
        <f t="shared" si="372"/>
        <v>0.99999999999999989</v>
      </c>
      <c r="N571" s="179">
        <f t="shared" si="372"/>
        <v>1</v>
      </c>
      <c r="O571" s="179">
        <f t="shared" si="372"/>
        <v>0.99999999999999989</v>
      </c>
      <c r="P571" s="179">
        <f t="shared" si="372"/>
        <v>0.99999999999999989</v>
      </c>
      <c r="Q571" s="179">
        <f t="shared" si="372"/>
        <v>1</v>
      </c>
      <c r="R571" s="179">
        <f t="shared" si="372"/>
        <v>0.99999999999999978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0.99999999999999989</v>
      </c>
      <c r="F572" s="179">
        <f t="shared" si="372"/>
        <v>1</v>
      </c>
      <c r="G572" s="179">
        <f t="shared" si="372"/>
        <v>0.99999999999999989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1</v>
      </c>
      <c r="M572" s="179">
        <f t="shared" si="372"/>
        <v>0.99999999999999989</v>
      </c>
      <c r="N572" s="179">
        <f t="shared" si="372"/>
        <v>1</v>
      </c>
      <c r="O572" s="179">
        <f t="shared" si="372"/>
        <v>0.99999999999999989</v>
      </c>
      <c r="P572" s="179">
        <f t="shared" si="372"/>
        <v>0.99999999999999989</v>
      </c>
      <c r="Q572" s="179">
        <f t="shared" si="372"/>
        <v>1</v>
      </c>
      <c r="R572" s="179">
        <f t="shared" si="372"/>
        <v>0.99999999999999978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0.99999999999999989</v>
      </c>
      <c r="F573" s="179">
        <f t="shared" si="372"/>
        <v>1</v>
      </c>
      <c r="G573" s="179">
        <f t="shared" si="372"/>
        <v>0.99999999999999989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1</v>
      </c>
      <c r="M573" s="179">
        <f t="shared" si="372"/>
        <v>0.99999999999999989</v>
      </c>
      <c r="N573" s="179">
        <f t="shared" si="372"/>
        <v>1</v>
      </c>
      <c r="O573" s="179">
        <f t="shared" si="372"/>
        <v>0.99999999999999989</v>
      </c>
      <c r="P573" s="179">
        <f t="shared" si="372"/>
        <v>0.99999999999999989</v>
      </c>
      <c r="Q573" s="179">
        <f t="shared" si="372"/>
        <v>1</v>
      </c>
      <c r="R573" s="179">
        <f t="shared" si="372"/>
        <v>0.99999999999999978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0.99999999999999989</v>
      </c>
      <c r="F574" s="179">
        <f t="shared" si="372"/>
        <v>1</v>
      </c>
      <c r="G574" s="179">
        <f t="shared" si="372"/>
        <v>0.99999999999999989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1</v>
      </c>
      <c r="M574" s="179">
        <f t="shared" si="372"/>
        <v>0.99999999999999989</v>
      </c>
      <c r="N574" s="179">
        <f t="shared" si="372"/>
        <v>1</v>
      </c>
      <c r="O574" s="179">
        <f t="shared" si="372"/>
        <v>0.99999999999999989</v>
      </c>
      <c r="P574" s="179">
        <f t="shared" si="372"/>
        <v>0.99999999999999989</v>
      </c>
      <c r="Q574" s="179">
        <f t="shared" si="372"/>
        <v>1</v>
      </c>
      <c r="R574" s="179">
        <f t="shared" si="372"/>
        <v>0.99999999999999978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0.99999999999999989</v>
      </c>
      <c r="F575" s="179">
        <f t="shared" si="372"/>
        <v>1</v>
      </c>
      <c r="G575" s="179">
        <f t="shared" si="372"/>
        <v>0.99999999999999989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1</v>
      </c>
      <c r="M575" s="179">
        <f t="shared" si="372"/>
        <v>0.99999999999999989</v>
      </c>
      <c r="N575" s="179">
        <f t="shared" si="372"/>
        <v>1</v>
      </c>
      <c r="O575" s="179">
        <f t="shared" si="372"/>
        <v>0.99999999999999989</v>
      </c>
      <c r="P575" s="179">
        <f t="shared" si="372"/>
        <v>0.99999999999999989</v>
      </c>
      <c r="Q575" s="179">
        <f t="shared" si="372"/>
        <v>1</v>
      </c>
      <c r="R575" s="179">
        <f t="shared" si="372"/>
        <v>0.99999999999999978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0.99999999999999989</v>
      </c>
      <c r="F576" s="179">
        <f t="shared" si="372"/>
        <v>1</v>
      </c>
      <c r="G576" s="179">
        <f t="shared" si="372"/>
        <v>0.99999999999999989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1</v>
      </c>
      <c r="M576" s="179">
        <f t="shared" si="372"/>
        <v>0.99999999999999989</v>
      </c>
      <c r="N576" s="179">
        <f t="shared" si="372"/>
        <v>1</v>
      </c>
      <c r="O576" s="179">
        <f t="shared" si="372"/>
        <v>0.99999999999999989</v>
      </c>
      <c r="P576" s="179">
        <f t="shared" si="372"/>
        <v>0.99999999999999989</v>
      </c>
      <c r="Q576" s="179">
        <f t="shared" si="372"/>
        <v>1</v>
      </c>
      <c r="R576" s="179">
        <f t="shared" si="372"/>
        <v>0.99999999999999978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0.99999999999999989</v>
      </c>
      <c r="F577" s="179">
        <f t="shared" si="372"/>
        <v>1</v>
      </c>
      <c r="G577" s="179">
        <f t="shared" si="372"/>
        <v>0.99999999999999989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1</v>
      </c>
      <c r="M577" s="179">
        <f t="shared" si="372"/>
        <v>0.99999999999999989</v>
      </c>
      <c r="N577" s="179">
        <f t="shared" si="372"/>
        <v>1</v>
      </c>
      <c r="O577" s="179">
        <f t="shared" si="372"/>
        <v>0.99999999999999989</v>
      </c>
      <c r="P577" s="179">
        <f t="shared" si="372"/>
        <v>0.99999999999999989</v>
      </c>
      <c r="Q577" s="179">
        <f t="shared" si="372"/>
        <v>1</v>
      </c>
      <c r="R577" s="179">
        <f t="shared" si="372"/>
        <v>0.99999999999999978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0.99999999999999989</v>
      </c>
      <c r="F578" s="179">
        <f t="shared" si="372"/>
        <v>1</v>
      </c>
      <c r="G578" s="179">
        <f t="shared" si="372"/>
        <v>0.99999999999999989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1</v>
      </c>
      <c r="M578" s="179">
        <f t="shared" si="372"/>
        <v>0.99999999999999989</v>
      </c>
      <c r="N578" s="179">
        <f t="shared" si="372"/>
        <v>1</v>
      </c>
      <c r="O578" s="179">
        <f t="shared" si="372"/>
        <v>0.99999999999999989</v>
      </c>
      <c r="P578" s="179">
        <f t="shared" si="372"/>
        <v>0.99999999999999989</v>
      </c>
      <c r="Q578" s="179">
        <f t="shared" si="372"/>
        <v>1</v>
      </c>
      <c r="R578" s="179">
        <f t="shared" si="372"/>
        <v>0.99999999999999978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0.99999999999999989</v>
      </c>
      <c r="F579" s="179">
        <f t="shared" si="372"/>
        <v>1</v>
      </c>
      <c r="G579" s="179">
        <f t="shared" si="372"/>
        <v>0.99999999999999989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1</v>
      </c>
      <c r="M579" s="179">
        <f t="shared" si="372"/>
        <v>0.99999999999999989</v>
      </c>
      <c r="N579" s="179">
        <f t="shared" si="372"/>
        <v>1</v>
      </c>
      <c r="O579" s="179">
        <f t="shared" si="372"/>
        <v>0.99999999999999989</v>
      </c>
      <c r="P579" s="179">
        <f t="shared" si="372"/>
        <v>0.99999999999999989</v>
      </c>
      <c r="Q579" s="179">
        <f t="shared" si="372"/>
        <v>1</v>
      </c>
      <c r="R579" s="179">
        <f t="shared" si="372"/>
        <v>0.99999999999999978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0.99999999999999989</v>
      </c>
      <c r="F580" s="179">
        <f t="shared" si="372"/>
        <v>1</v>
      </c>
      <c r="G580" s="179">
        <f t="shared" si="372"/>
        <v>0.99999999999999989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1</v>
      </c>
      <c r="M580" s="179">
        <f t="shared" si="372"/>
        <v>0.99999999999999989</v>
      </c>
      <c r="N580" s="179">
        <f t="shared" si="372"/>
        <v>1</v>
      </c>
      <c r="O580" s="179">
        <f t="shared" si="372"/>
        <v>0.99999999999999989</v>
      </c>
      <c r="P580" s="179">
        <f t="shared" si="372"/>
        <v>0.99999999999999989</v>
      </c>
      <c r="Q580" s="179">
        <f t="shared" si="372"/>
        <v>1</v>
      </c>
      <c r="R580" s="179">
        <f t="shared" si="372"/>
        <v>0.99999999999999978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0.99999999999999989</v>
      </c>
      <c r="F581" s="179">
        <f t="shared" si="372"/>
        <v>1</v>
      </c>
      <c r="G581" s="179">
        <f t="shared" si="372"/>
        <v>0.99999999999999989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1</v>
      </c>
      <c r="M581" s="179">
        <f t="shared" si="372"/>
        <v>0.99999999999999989</v>
      </c>
      <c r="N581" s="179">
        <f t="shared" si="372"/>
        <v>1</v>
      </c>
      <c r="O581" s="179">
        <f t="shared" si="372"/>
        <v>0.99999999999999989</v>
      </c>
      <c r="P581" s="179">
        <f t="shared" si="372"/>
        <v>0.99999999999999989</v>
      </c>
      <c r="Q581" s="179">
        <f t="shared" si="372"/>
        <v>1</v>
      </c>
      <c r="R581" s="179">
        <f t="shared" si="372"/>
        <v>0.99999999999999978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0.99999999999999989</v>
      </c>
      <c r="F582" s="179">
        <f t="shared" si="372"/>
        <v>1</v>
      </c>
      <c r="G582" s="179">
        <f t="shared" si="372"/>
        <v>0.99999999999999989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1</v>
      </c>
      <c r="M582" s="179">
        <f t="shared" si="372"/>
        <v>0.99999999999999989</v>
      </c>
      <c r="N582" s="179">
        <f t="shared" si="372"/>
        <v>1</v>
      </c>
      <c r="O582" s="179">
        <f t="shared" si="372"/>
        <v>0.99999999999999989</v>
      </c>
      <c r="P582" s="179">
        <f t="shared" si="372"/>
        <v>0.99999999999999989</v>
      </c>
      <c r="Q582" s="179">
        <f t="shared" si="372"/>
        <v>1</v>
      </c>
      <c r="R582" s="179">
        <f t="shared" si="372"/>
        <v>0.99999999999999978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0.99999999999999989</v>
      </c>
      <c r="F583" s="179">
        <f t="shared" si="372"/>
        <v>1</v>
      </c>
      <c r="G583" s="179">
        <f t="shared" si="372"/>
        <v>0.99999999999999989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1</v>
      </c>
      <c r="M583" s="179">
        <f t="shared" si="372"/>
        <v>0.99999999999999989</v>
      </c>
      <c r="N583" s="179">
        <f t="shared" si="372"/>
        <v>1</v>
      </c>
      <c r="O583" s="179">
        <f t="shared" si="372"/>
        <v>0.99999999999999989</v>
      </c>
      <c r="P583" s="179">
        <f t="shared" si="372"/>
        <v>0.99999999999999989</v>
      </c>
      <c r="Q583" s="179">
        <f t="shared" si="372"/>
        <v>1</v>
      </c>
      <c r="R583" s="179">
        <f t="shared" si="372"/>
        <v>0.99999999999999978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0.99999999999999989</v>
      </c>
      <c r="F584" s="179">
        <f t="shared" si="381"/>
        <v>1</v>
      </c>
      <c r="G584" s="179">
        <f t="shared" si="381"/>
        <v>0.99999999999999989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1</v>
      </c>
      <c r="M584" s="179">
        <f t="shared" si="381"/>
        <v>0.99999999999999989</v>
      </c>
      <c r="N584" s="179">
        <f t="shared" si="381"/>
        <v>1</v>
      </c>
      <c r="O584" s="179">
        <f t="shared" si="381"/>
        <v>0.99999999999999989</v>
      </c>
      <c r="P584" s="179">
        <f t="shared" si="381"/>
        <v>0.99999999999999989</v>
      </c>
      <c r="Q584" s="179">
        <f t="shared" si="381"/>
        <v>1</v>
      </c>
      <c r="R584" s="179">
        <f t="shared" si="381"/>
        <v>0.99999999999999978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0.99999999999999989</v>
      </c>
      <c r="F585" s="179">
        <f t="shared" si="381"/>
        <v>1</v>
      </c>
      <c r="G585" s="179">
        <f t="shared" si="381"/>
        <v>0.99999999999999989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1</v>
      </c>
      <c r="M585" s="179">
        <f t="shared" si="381"/>
        <v>0.99999999999999989</v>
      </c>
      <c r="N585" s="179">
        <f t="shared" si="381"/>
        <v>1</v>
      </c>
      <c r="O585" s="179">
        <f t="shared" si="381"/>
        <v>0.99999999999999989</v>
      </c>
      <c r="P585" s="179">
        <f t="shared" si="381"/>
        <v>0.99999999999999989</v>
      </c>
      <c r="Q585" s="179">
        <f t="shared" si="381"/>
        <v>1</v>
      </c>
      <c r="R585" s="179">
        <f t="shared" si="381"/>
        <v>0.99999999999999978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0.99999999999999989</v>
      </c>
      <c r="F586" s="179">
        <f t="shared" si="381"/>
        <v>1</v>
      </c>
      <c r="G586" s="179">
        <f t="shared" si="381"/>
        <v>0.99999999999999989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1</v>
      </c>
      <c r="M586" s="179">
        <f t="shared" si="381"/>
        <v>0.99999999999999989</v>
      </c>
      <c r="N586" s="179">
        <f t="shared" si="381"/>
        <v>1</v>
      </c>
      <c r="O586" s="179">
        <f t="shared" si="381"/>
        <v>0.99999999999999989</v>
      </c>
      <c r="P586" s="179">
        <f t="shared" si="381"/>
        <v>0.99999999999999989</v>
      </c>
      <c r="Q586" s="179">
        <f t="shared" si="381"/>
        <v>1</v>
      </c>
      <c r="R586" s="179">
        <f t="shared" si="381"/>
        <v>0.99999999999999978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0.99999999999999989</v>
      </c>
      <c r="F587" s="179">
        <f t="shared" si="381"/>
        <v>1</v>
      </c>
      <c r="G587" s="179">
        <f t="shared" si="381"/>
        <v>0.99999999999999989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1</v>
      </c>
      <c r="M587" s="179">
        <f t="shared" si="381"/>
        <v>0.99999999999999989</v>
      </c>
      <c r="N587" s="179">
        <f t="shared" si="381"/>
        <v>1</v>
      </c>
      <c r="O587" s="179">
        <f t="shared" si="381"/>
        <v>0.99999999999999989</v>
      </c>
      <c r="P587" s="179">
        <f t="shared" si="381"/>
        <v>0.99999999999999989</v>
      </c>
      <c r="Q587" s="179">
        <f t="shared" si="381"/>
        <v>1</v>
      </c>
      <c r="R587" s="179">
        <f t="shared" si="381"/>
        <v>0.99999999999999978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0.99999999999999989</v>
      </c>
      <c r="F588" s="179">
        <f t="shared" si="381"/>
        <v>1</v>
      </c>
      <c r="G588" s="179">
        <f t="shared" si="381"/>
        <v>0.99999999999999989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1</v>
      </c>
      <c r="M588" s="179">
        <f t="shared" si="381"/>
        <v>0.99999999999999989</v>
      </c>
      <c r="N588" s="179">
        <f t="shared" si="381"/>
        <v>1</v>
      </c>
      <c r="O588" s="179">
        <f t="shared" si="381"/>
        <v>0.99999999999999989</v>
      </c>
      <c r="P588" s="179">
        <f t="shared" si="381"/>
        <v>0.99999999999999989</v>
      </c>
      <c r="Q588" s="179">
        <f t="shared" si="381"/>
        <v>1</v>
      </c>
      <c r="R588" s="179">
        <f t="shared" si="381"/>
        <v>0.99999999999999978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0.99999999999999989</v>
      </c>
      <c r="F589" s="179">
        <f t="shared" si="381"/>
        <v>1</v>
      </c>
      <c r="G589" s="179">
        <f t="shared" si="381"/>
        <v>0.99999999999999989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1</v>
      </c>
      <c r="M589" s="179">
        <f t="shared" si="381"/>
        <v>0.99999999999999989</v>
      </c>
      <c r="N589" s="179">
        <f t="shared" si="381"/>
        <v>1</v>
      </c>
      <c r="O589" s="179">
        <f t="shared" si="381"/>
        <v>0.99999999999999989</v>
      </c>
      <c r="P589" s="179">
        <f t="shared" si="381"/>
        <v>0.99999999999999989</v>
      </c>
      <c r="Q589" s="179">
        <f t="shared" si="381"/>
        <v>1</v>
      </c>
      <c r="R589" s="179">
        <f t="shared" si="381"/>
        <v>0.99999999999999978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0.99999999999999989</v>
      </c>
      <c r="F590" s="179">
        <f t="shared" si="381"/>
        <v>1</v>
      </c>
      <c r="G590" s="179">
        <f t="shared" si="381"/>
        <v>0.99999999999999989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1</v>
      </c>
      <c r="M590" s="179">
        <f t="shared" si="381"/>
        <v>0.99999999999999989</v>
      </c>
      <c r="N590" s="179">
        <f t="shared" si="381"/>
        <v>1</v>
      </c>
      <c r="O590" s="179">
        <f t="shared" si="381"/>
        <v>0.99999999999999989</v>
      </c>
      <c r="P590" s="179">
        <f t="shared" si="381"/>
        <v>0.99999999999999989</v>
      </c>
      <c r="Q590" s="179">
        <f t="shared" si="381"/>
        <v>1</v>
      </c>
      <c r="R590" s="179">
        <f t="shared" si="381"/>
        <v>0.99999999999999978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0.99999999999999989</v>
      </c>
      <c r="F591" s="179">
        <f t="shared" si="381"/>
        <v>1</v>
      </c>
      <c r="G591" s="179">
        <f t="shared" si="381"/>
        <v>0.99999999999999989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1</v>
      </c>
      <c r="M591" s="179">
        <f t="shared" si="381"/>
        <v>0.99999999999999989</v>
      </c>
      <c r="N591" s="179">
        <f t="shared" si="381"/>
        <v>1</v>
      </c>
      <c r="O591" s="179">
        <f t="shared" si="381"/>
        <v>0.99999999999999989</v>
      </c>
      <c r="P591" s="179">
        <f t="shared" si="381"/>
        <v>0.99999999999999989</v>
      </c>
      <c r="Q591" s="179">
        <f t="shared" si="381"/>
        <v>1</v>
      </c>
      <c r="R591" s="179">
        <f t="shared" si="381"/>
        <v>0.99999999999999978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0.99999999999999989</v>
      </c>
      <c r="F592" s="179">
        <f t="shared" si="381"/>
        <v>1</v>
      </c>
      <c r="G592" s="179">
        <f t="shared" si="381"/>
        <v>0.99999999999999989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1</v>
      </c>
      <c r="M592" s="179">
        <f t="shared" si="381"/>
        <v>0.99999999999999989</v>
      </c>
      <c r="N592" s="179">
        <f t="shared" si="381"/>
        <v>1</v>
      </c>
      <c r="O592" s="179">
        <f t="shared" si="381"/>
        <v>0.99999999999999989</v>
      </c>
      <c r="P592" s="179">
        <f t="shared" si="381"/>
        <v>0.99999999999999989</v>
      </c>
      <c r="Q592" s="179">
        <f t="shared" si="381"/>
        <v>1</v>
      </c>
      <c r="R592" s="179">
        <f t="shared" si="381"/>
        <v>0.99999999999999978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0.99999999999999989</v>
      </c>
      <c r="F593" s="179">
        <f t="shared" si="381"/>
        <v>1</v>
      </c>
      <c r="G593" s="179">
        <f t="shared" si="381"/>
        <v>0.99999999999999989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1</v>
      </c>
      <c r="M593" s="179">
        <f t="shared" si="381"/>
        <v>0.99999999999999989</v>
      </c>
      <c r="N593" s="179">
        <f t="shared" si="381"/>
        <v>1</v>
      </c>
      <c r="O593" s="179">
        <f t="shared" si="381"/>
        <v>0.99999999999999989</v>
      </c>
      <c r="P593" s="179">
        <f t="shared" si="381"/>
        <v>0.99999999999999989</v>
      </c>
      <c r="Q593" s="179">
        <f t="shared" si="381"/>
        <v>1</v>
      </c>
      <c r="R593" s="179">
        <f t="shared" si="381"/>
        <v>0.99999999999999978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0.99999999999999989</v>
      </c>
      <c r="F594" s="179">
        <f t="shared" si="381"/>
        <v>1</v>
      </c>
      <c r="G594" s="179">
        <f t="shared" si="381"/>
        <v>0.99999999999999989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1</v>
      </c>
      <c r="M594" s="179">
        <f t="shared" si="381"/>
        <v>0.99999999999999989</v>
      </c>
      <c r="N594" s="179">
        <f t="shared" si="381"/>
        <v>1</v>
      </c>
      <c r="O594" s="179">
        <f t="shared" si="381"/>
        <v>0.99999999999999989</v>
      </c>
      <c r="P594" s="179">
        <f t="shared" si="381"/>
        <v>0.99999999999999989</v>
      </c>
      <c r="Q594" s="179">
        <f t="shared" si="381"/>
        <v>1</v>
      </c>
      <c r="R594" s="179">
        <f t="shared" si="381"/>
        <v>0.99999999999999978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0.99999999999999989</v>
      </c>
      <c r="F595" s="179">
        <f t="shared" si="381"/>
        <v>1</v>
      </c>
      <c r="G595" s="179">
        <f t="shared" si="381"/>
        <v>0.99999999999999989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1</v>
      </c>
      <c r="M595" s="179">
        <f t="shared" si="381"/>
        <v>0.99999999999999989</v>
      </c>
      <c r="N595" s="179">
        <f t="shared" si="381"/>
        <v>1</v>
      </c>
      <c r="O595" s="179">
        <f t="shared" si="381"/>
        <v>0.99999999999999989</v>
      </c>
      <c r="P595" s="179">
        <f t="shared" si="381"/>
        <v>0.99999999999999989</v>
      </c>
      <c r="Q595" s="179">
        <f t="shared" si="381"/>
        <v>1</v>
      </c>
      <c r="R595" s="179">
        <f t="shared" si="381"/>
        <v>0.99999999999999978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0.99999999999999989</v>
      </c>
      <c r="F596" s="179">
        <f t="shared" si="381"/>
        <v>1</v>
      </c>
      <c r="G596" s="179">
        <f t="shared" si="381"/>
        <v>0.99999999999999989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1</v>
      </c>
      <c r="M596" s="179">
        <f t="shared" si="381"/>
        <v>0.99999999999999989</v>
      </c>
      <c r="N596" s="179">
        <f t="shared" si="381"/>
        <v>1</v>
      </c>
      <c r="O596" s="179">
        <f t="shared" si="381"/>
        <v>0.99999999999999989</v>
      </c>
      <c r="P596" s="179">
        <f t="shared" si="381"/>
        <v>0.99999999999999989</v>
      </c>
      <c r="Q596" s="179">
        <f t="shared" si="381"/>
        <v>1</v>
      </c>
      <c r="R596" s="179">
        <f t="shared" si="381"/>
        <v>0.99999999999999978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0.99999999999999989</v>
      </c>
      <c r="F597" s="179">
        <f t="shared" si="381"/>
        <v>1</v>
      </c>
      <c r="G597" s="179">
        <f t="shared" si="381"/>
        <v>0.99999999999999989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1</v>
      </c>
      <c r="M597" s="179">
        <f t="shared" si="381"/>
        <v>0.99999999999999989</v>
      </c>
      <c r="N597" s="179">
        <f t="shared" si="381"/>
        <v>1</v>
      </c>
      <c r="O597" s="179">
        <f t="shared" si="381"/>
        <v>0.99999999999999989</v>
      </c>
      <c r="P597" s="179">
        <f t="shared" si="381"/>
        <v>0.99999999999999989</v>
      </c>
      <c r="Q597" s="179">
        <f t="shared" si="381"/>
        <v>1</v>
      </c>
      <c r="R597" s="179">
        <f t="shared" si="381"/>
        <v>0.99999999999999978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0.99999999999999989</v>
      </c>
      <c r="F598" s="179">
        <f t="shared" si="381"/>
        <v>1</v>
      </c>
      <c r="G598" s="179">
        <f t="shared" si="381"/>
        <v>0.99999999999999989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1</v>
      </c>
      <c r="M598" s="179">
        <f t="shared" si="381"/>
        <v>0.99999999999999989</v>
      </c>
      <c r="N598" s="179">
        <f t="shared" si="381"/>
        <v>1</v>
      </c>
      <c r="O598" s="179">
        <f t="shared" si="381"/>
        <v>0.99999999999999989</v>
      </c>
      <c r="P598" s="179">
        <f t="shared" si="381"/>
        <v>0.99999999999999989</v>
      </c>
      <c r="Q598" s="179">
        <f t="shared" si="381"/>
        <v>1</v>
      </c>
      <c r="R598" s="179">
        <f t="shared" si="381"/>
        <v>0.99999999999999978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0.99999999999999989</v>
      </c>
      <c r="F599" s="179">
        <f t="shared" si="381"/>
        <v>1</v>
      </c>
      <c r="G599" s="179">
        <f t="shared" si="381"/>
        <v>0.99999999999999989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1</v>
      </c>
      <c r="M599" s="179">
        <f t="shared" si="381"/>
        <v>0.99999999999999989</v>
      </c>
      <c r="N599" s="179">
        <f t="shared" si="381"/>
        <v>1</v>
      </c>
      <c r="O599" s="179">
        <f t="shared" si="381"/>
        <v>0.99999999999999989</v>
      </c>
      <c r="P599" s="179">
        <f t="shared" si="381"/>
        <v>0.99999999999999989</v>
      </c>
      <c r="Q599" s="179">
        <f t="shared" si="381"/>
        <v>1</v>
      </c>
      <c r="R599" s="179">
        <f t="shared" si="381"/>
        <v>0.99999999999999978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0.99999999999999989</v>
      </c>
      <c r="F600" s="179">
        <f t="shared" si="389"/>
        <v>1</v>
      </c>
      <c r="G600" s="179">
        <f t="shared" si="389"/>
        <v>0.99999999999999989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1</v>
      </c>
      <c r="M600" s="179">
        <f t="shared" si="389"/>
        <v>0.99999999999999989</v>
      </c>
      <c r="N600" s="179">
        <f t="shared" si="389"/>
        <v>1</v>
      </c>
      <c r="O600" s="179">
        <f t="shared" si="389"/>
        <v>0.99999999999999989</v>
      </c>
      <c r="P600" s="179">
        <f t="shared" si="389"/>
        <v>0.99999999999999989</v>
      </c>
      <c r="Q600" s="179">
        <f t="shared" si="389"/>
        <v>1</v>
      </c>
      <c r="R600" s="179">
        <f t="shared" si="389"/>
        <v>0.99999999999999978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0.99999999999999989</v>
      </c>
      <c r="F601" s="179">
        <f t="shared" si="389"/>
        <v>1</v>
      </c>
      <c r="G601" s="179">
        <f t="shared" si="389"/>
        <v>0.99999999999999989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1</v>
      </c>
      <c r="M601" s="179">
        <f t="shared" si="389"/>
        <v>0.99999999999999989</v>
      </c>
      <c r="N601" s="179">
        <f t="shared" si="389"/>
        <v>1</v>
      </c>
      <c r="O601" s="179">
        <f t="shared" si="389"/>
        <v>0.99999999999999989</v>
      </c>
      <c r="P601" s="179">
        <f t="shared" si="389"/>
        <v>0.99999999999999989</v>
      </c>
      <c r="Q601" s="179">
        <f t="shared" si="389"/>
        <v>1</v>
      </c>
      <c r="R601" s="179">
        <f t="shared" si="389"/>
        <v>0.99999999999999978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0.99999999999999989</v>
      </c>
      <c r="F602" s="179">
        <f t="shared" si="389"/>
        <v>1</v>
      </c>
      <c r="G602" s="179">
        <f t="shared" si="389"/>
        <v>0.99999999999999989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1</v>
      </c>
      <c r="M602" s="179">
        <f t="shared" si="389"/>
        <v>0.99999999999999989</v>
      </c>
      <c r="N602" s="179">
        <f t="shared" si="389"/>
        <v>1</v>
      </c>
      <c r="O602" s="179">
        <f t="shared" si="389"/>
        <v>0.99999999999999989</v>
      </c>
      <c r="P602" s="179">
        <f t="shared" si="389"/>
        <v>0.99999999999999989</v>
      </c>
      <c r="Q602" s="179">
        <f t="shared" si="389"/>
        <v>1</v>
      </c>
      <c r="R602" s="179">
        <f t="shared" si="389"/>
        <v>0.99999999999999978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0.99999999999999989</v>
      </c>
      <c r="F603" s="179">
        <f t="shared" si="389"/>
        <v>1</v>
      </c>
      <c r="G603" s="179">
        <f t="shared" si="389"/>
        <v>0.99999999999999989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1</v>
      </c>
      <c r="M603" s="179">
        <f t="shared" si="389"/>
        <v>0.99999999999999989</v>
      </c>
      <c r="N603" s="179">
        <f t="shared" si="389"/>
        <v>1</v>
      </c>
      <c r="O603" s="179">
        <f t="shared" si="389"/>
        <v>0.99999999999999989</v>
      </c>
      <c r="P603" s="179">
        <f t="shared" si="389"/>
        <v>0.99999999999999989</v>
      </c>
      <c r="Q603" s="179">
        <f t="shared" si="389"/>
        <v>1</v>
      </c>
      <c r="R603" s="179">
        <f t="shared" si="389"/>
        <v>0.99999999999999978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0.99999999999999989</v>
      </c>
      <c r="F604" s="179">
        <f t="shared" si="389"/>
        <v>1</v>
      </c>
      <c r="G604" s="179">
        <f t="shared" si="389"/>
        <v>0.99999999999999989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1</v>
      </c>
      <c r="M604" s="179">
        <f t="shared" si="389"/>
        <v>0.99999999999999989</v>
      </c>
      <c r="N604" s="179">
        <f t="shared" si="389"/>
        <v>1</v>
      </c>
      <c r="O604" s="179">
        <f t="shared" si="389"/>
        <v>0.99999999999999989</v>
      </c>
      <c r="P604" s="179">
        <f t="shared" si="389"/>
        <v>0.99999999999999989</v>
      </c>
      <c r="Q604" s="179">
        <f t="shared" si="389"/>
        <v>1</v>
      </c>
      <c r="R604" s="179">
        <f t="shared" si="389"/>
        <v>0.99999999999999978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0.99999999999999989</v>
      </c>
      <c r="F605" s="179">
        <f t="shared" si="389"/>
        <v>1</v>
      </c>
      <c r="G605" s="179">
        <f t="shared" si="389"/>
        <v>0.99999999999999989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1</v>
      </c>
      <c r="M605" s="179">
        <f t="shared" si="389"/>
        <v>0.99999999999999989</v>
      </c>
      <c r="N605" s="179">
        <f t="shared" si="389"/>
        <v>1</v>
      </c>
      <c r="O605" s="179">
        <f t="shared" si="389"/>
        <v>0.99999999999999989</v>
      </c>
      <c r="P605" s="179">
        <f t="shared" si="389"/>
        <v>0.99999999999999989</v>
      </c>
      <c r="Q605" s="179">
        <f t="shared" si="389"/>
        <v>1</v>
      </c>
      <c r="R605" s="179">
        <f t="shared" si="389"/>
        <v>0.99999999999999978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0.99999999999999989</v>
      </c>
      <c r="F606" s="179">
        <f t="shared" si="389"/>
        <v>1</v>
      </c>
      <c r="G606" s="179">
        <f t="shared" si="389"/>
        <v>0.99999999999999989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1</v>
      </c>
      <c r="M606" s="179">
        <f t="shared" si="389"/>
        <v>0.99999999999999989</v>
      </c>
      <c r="N606" s="179">
        <f t="shared" si="389"/>
        <v>1</v>
      </c>
      <c r="O606" s="179">
        <f t="shared" si="389"/>
        <v>0.99999999999999989</v>
      </c>
      <c r="P606" s="179">
        <f t="shared" si="389"/>
        <v>0.99999999999999989</v>
      </c>
      <c r="Q606" s="179">
        <f t="shared" si="389"/>
        <v>1</v>
      </c>
      <c r="R606" s="179">
        <f t="shared" si="389"/>
        <v>0.99999999999999978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0.99999999999999989</v>
      </c>
      <c r="F607" s="179">
        <f t="shared" si="389"/>
        <v>1</v>
      </c>
      <c r="G607" s="179">
        <f t="shared" si="389"/>
        <v>0.99999999999999989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1</v>
      </c>
      <c r="M607" s="179">
        <f t="shared" si="389"/>
        <v>0.99999999999999989</v>
      </c>
      <c r="N607" s="179">
        <f t="shared" si="389"/>
        <v>1</v>
      </c>
      <c r="O607" s="179">
        <f t="shared" si="389"/>
        <v>0.99999999999999989</v>
      </c>
      <c r="P607" s="179">
        <f t="shared" si="389"/>
        <v>0.99999999999999989</v>
      </c>
      <c r="Q607" s="179">
        <f t="shared" si="389"/>
        <v>1</v>
      </c>
      <c r="R607" s="179">
        <f t="shared" si="389"/>
        <v>0.99999999999999978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0.99999999999999989</v>
      </c>
      <c r="F608" s="179">
        <f t="shared" si="389"/>
        <v>1</v>
      </c>
      <c r="G608" s="179">
        <f t="shared" si="389"/>
        <v>0.99999999999999989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1</v>
      </c>
      <c r="M608" s="179">
        <f t="shared" si="389"/>
        <v>0.99999999999999989</v>
      </c>
      <c r="N608" s="179">
        <f t="shared" si="389"/>
        <v>1</v>
      </c>
      <c r="O608" s="179">
        <f t="shared" si="389"/>
        <v>0.99999999999999989</v>
      </c>
      <c r="P608" s="179">
        <f t="shared" si="389"/>
        <v>0.99999999999999989</v>
      </c>
      <c r="Q608" s="179">
        <f t="shared" si="389"/>
        <v>1</v>
      </c>
      <c r="R608" s="179">
        <f t="shared" si="389"/>
        <v>0.99999999999999978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0.99999999999999989</v>
      </c>
      <c r="F609" s="179">
        <f t="shared" si="389"/>
        <v>1</v>
      </c>
      <c r="G609" s="179">
        <f t="shared" si="389"/>
        <v>0.99999999999999989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1</v>
      </c>
      <c r="M609" s="179">
        <f t="shared" si="389"/>
        <v>0.99999999999999989</v>
      </c>
      <c r="N609" s="179">
        <f t="shared" si="389"/>
        <v>1</v>
      </c>
      <c r="O609" s="179">
        <f t="shared" si="389"/>
        <v>0.99999999999999989</v>
      </c>
      <c r="P609" s="179">
        <f t="shared" si="389"/>
        <v>0.99999999999999989</v>
      </c>
      <c r="Q609" s="179">
        <f t="shared" si="389"/>
        <v>1</v>
      </c>
      <c r="R609" s="179">
        <f t="shared" si="389"/>
        <v>0.99999999999999978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0.99999999999999989</v>
      </c>
      <c r="F610" s="179">
        <f t="shared" si="389"/>
        <v>1</v>
      </c>
      <c r="G610" s="179">
        <f t="shared" si="389"/>
        <v>0.99999999999999989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1</v>
      </c>
      <c r="M610" s="179">
        <f t="shared" si="389"/>
        <v>0.99999999999999989</v>
      </c>
      <c r="N610" s="179">
        <f t="shared" si="389"/>
        <v>1</v>
      </c>
      <c r="O610" s="179">
        <f t="shared" si="389"/>
        <v>0.99999999999999989</v>
      </c>
      <c r="P610" s="179">
        <f t="shared" si="389"/>
        <v>0.99999999999999989</v>
      </c>
      <c r="Q610" s="179">
        <f t="shared" si="389"/>
        <v>1</v>
      </c>
      <c r="R610" s="179">
        <f t="shared" si="389"/>
        <v>0.99999999999999978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0.99999999999999989</v>
      </c>
      <c r="F611" s="179">
        <f t="shared" si="389"/>
        <v>1</v>
      </c>
      <c r="G611" s="179">
        <f t="shared" si="389"/>
        <v>0.99999999999999989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1</v>
      </c>
      <c r="M611" s="179">
        <f t="shared" si="389"/>
        <v>0.99999999999999989</v>
      </c>
      <c r="N611" s="179">
        <f t="shared" si="389"/>
        <v>1</v>
      </c>
      <c r="O611" s="179">
        <f t="shared" si="389"/>
        <v>0.99999999999999989</v>
      </c>
      <c r="P611" s="179">
        <f t="shared" si="389"/>
        <v>0.99999999999999989</v>
      </c>
      <c r="Q611" s="179">
        <f t="shared" si="389"/>
        <v>1</v>
      </c>
      <c r="R611" s="179">
        <f t="shared" si="389"/>
        <v>0.99999999999999978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0.99999999999999989</v>
      </c>
      <c r="F612" s="179">
        <f t="shared" si="389"/>
        <v>1</v>
      </c>
      <c r="G612" s="179">
        <f t="shared" si="389"/>
        <v>0.99999999999999989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1</v>
      </c>
      <c r="M612" s="179">
        <f t="shared" si="389"/>
        <v>0.99999999999999989</v>
      </c>
      <c r="N612" s="179">
        <f t="shared" si="389"/>
        <v>1</v>
      </c>
      <c r="O612" s="179">
        <f t="shared" si="389"/>
        <v>0.99999999999999989</v>
      </c>
      <c r="P612" s="179">
        <f t="shared" si="389"/>
        <v>0.99999999999999989</v>
      </c>
      <c r="Q612" s="179">
        <f t="shared" si="389"/>
        <v>1</v>
      </c>
      <c r="R612" s="179">
        <f t="shared" si="389"/>
        <v>0.99999999999999978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0.99999999999999989</v>
      </c>
      <c r="F613" s="179">
        <f t="shared" si="389"/>
        <v>1</v>
      </c>
      <c r="G613" s="179">
        <f t="shared" si="389"/>
        <v>0.99999999999999989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1</v>
      </c>
      <c r="M613" s="179">
        <f t="shared" si="389"/>
        <v>0.99999999999999989</v>
      </c>
      <c r="N613" s="179">
        <f t="shared" si="389"/>
        <v>1</v>
      </c>
      <c r="O613" s="179">
        <f t="shared" si="389"/>
        <v>0.99999999999999989</v>
      </c>
      <c r="P613" s="179">
        <f t="shared" si="389"/>
        <v>0.99999999999999989</v>
      </c>
      <c r="Q613" s="179">
        <f t="shared" si="389"/>
        <v>1</v>
      </c>
      <c r="R613" s="179">
        <f t="shared" si="389"/>
        <v>0.99999999999999978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0.99999999999999989</v>
      </c>
      <c r="F614" s="179">
        <f t="shared" si="389"/>
        <v>1</v>
      </c>
      <c r="G614" s="179">
        <f t="shared" si="389"/>
        <v>0.99999999999999989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1</v>
      </c>
      <c r="M614" s="179">
        <f t="shared" si="389"/>
        <v>0.99999999999999989</v>
      </c>
      <c r="N614" s="179">
        <f t="shared" si="389"/>
        <v>1</v>
      </c>
      <c r="O614" s="179">
        <f t="shared" si="389"/>
        <v>0.99999999999999989</v>
      </c>
      <c r="P614" s="179">
        <f t="shared" si="389"/>
        <v>0.99999999999999989</v>
      </c>
      <c r="Q614" s="179">
        <f t="shared" si="389"/>
        <v>1</v>
      </c>
      <c r="R614" s="179">
        <f t="shared" si="389"/>
        <v>0.99999999999999978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0.99999999999999989</v>
      </c>
      <c r="F615" s="179">
        <f t="shared" si="389"/>
        <v>1</v>
      </c>
      <c r="G615" s="179">
        <f t="shared" si="389"/>
        <v>0.99999999999999989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1</v>
      </c>
      <c r="M615" s="179">
        <f t="shared" si="389"/>
        <v>0.99999999999999989</v>
      </c>
      <c r="N615" s="179">
        <f t="shared" si="389"/>
        <v>1</v>
      </c>
      <c r="O615" s="179">
        <f t="shared" si="389"/>
        <v>0.99999999999999989</v>
      </c>
      <c r="P615" s="179">
        <f t="shared" si="389"/>
        <v>0.99999999999999989</v>
      </c>
      <c r="Q615" s="179">
        <f t="shared" si="389"/>
        <v>1</v>
      </c>
      <c r="R615" s="179">
        <f t="shared" si="389"/>
        <v>0.99999999999999978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0.99999999999999989</v>
      </c>
      <c r="F616" s="179">
        <f t="shared" si="398"/>
        <v>1</v>
      </c>
      <c r="G616" s="179">
        <f t="shared" si="398"/>
        <v>0.99999999999999989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1</v>
      </c>
      <c r="M616" s="179">
        <f t="shared" si="398"/>
        <v>0.99999999999999989</v>
      </c>
      <c r="N616" s="179">
        <f t="shared" si="398"/>
        <v>1</v>
      </c>
      <c r="O616" s="179">
        <f t="shared" si="398"/>
        <v>0.99999999999999989</v>
      </c>
      <c r="P616" s="179">
        <f t="shared" si="398"/>
        <v>0.99999999999999989</v>
      </c>
      <c r="Q616" s="179">
        <f t="shared" si="398"/>
        <v>1</v>
      </c>
      <c r="R616" s="179">
        <f t="shared" si="398"/>
        <v>0.99999999999999978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0.99999999999999989</v>
      </c>
      <c r="F617" s="179">
        <f t="shared" si="398"/>
        <v>1</v>
      </c>
      <c r="G617" s="179">
        <f t="shared" si="398"/>
        <v>0.99999999999999989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1</v>
      </c>
      <c r="M617" s="179">
        <f t="shared" si="398"/>
        <v>0.99999999999999989</v>
      </c>
      <c r="N617" s="179">
        <f t="shared" si="398"/>
        <v>1</v>
      </c>
      <c r="O617" s="179">
        <f t="shared" si="398"/>
        <v>0.99999999999999989</v>
      </c>
      <c r="P617" s="179">
        <f t="shared" si="398"/>
        <v>0.99999999999999989</v>
      </c>
      <c r="Q617" s="179">
        <f t="shared" si="398"/>
        <v>1</v>
      </c>
      <c r="R617" s="179">
        <f t="shared" si="398"/>
        <v>0.99999999999999978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0.99999999999999989</v>
      </c>
      <c r="F618" s="179">
        <f t="shared" si="398"/>
        <v>1</v>
      </c>
      <c r="G618" s="179">
        <f t="shared" si="398"/>
        <v>0.99999999999999989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1</v>
      </c>
      <c r="M618" s="179">
        <f t="shared" si="398"/>
        <v>0.99999999999999989</v>
      </c>
      <c r="N618" s="179">
        <f t="shared" si="398"/>
        <v>1</v>
      </c>
      <c r="O618" s="179">
        <f t="shared" si="398"/>
        <v>0.99999999999999989</v>
      </c>
      <c r="P618" s="179">
        <f t="shared" si="398"/>
        <v>0.99999999999999989</v>
      </c>
      <c r="Q618" s="179">
        <f t="shared" si="398"/>
        <v>1</v>
      </c>
      <c r="R618" s="179">
        <f t="shared" si="398"/>
        <v>0.99999999999999978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0.99999999999999989</v>
      </c>
      <c r="F619" s="179">
        <f t="shared" si="398"/>
        <v>1</v>
      </c>
      <c r="G619" s="179">
        <f t="shared" si="398"/>
        <v>0.99999999999999989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1</v>
      </c>
      <c r="M619" s="179">
        <f t="shared" si="398"/>
        <v>0.99999999999999989</v>
      </c>
      <c r="N619" s="179">
        <f t="shared" si="398"/>
        <v>1</v>
      </c>
      <c r="O619" s="179">
        <f t="shared" si="398"/>
        <v>0.99999999999999989</v>
      </c>
      <c r="P619" s="179">
        <f t="shared" si="398"/>
        <v>0.99999999999999989</v>
      </c>
      <c r="Q619" s="179">
        <f t="shared" si="398"/>
        <v>1</v>
      </c>
      <c r="R619" s="179">
        <f t="shared" si="398"/>
        <v>0.99999999999999978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0.99999999999999989</v>
      </c>
      <c r="F620" s="179">
        <f t="shared" si="398"/>
        <v>1</v>
      </c>
      <c r="G620" s="179">
        <f t="shared" si="398"/>
        <v>0.99999999999999989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1</v>
      </c>
      <c r="M620" s="179">
        <f t="shared" si="398"/>
        <v>0.99999999999999989</v>
      </c>
      <c r="N620" s="179">
        <f t="shared" si="398"/>
        <v>1</v>
      </c>
      <c r="O620" s="179">
        <f t="shared" si="398"/>
        <v>0.99999999999999989</v>
      </c>
      <c r="P620" s="179">
        <f t="shared" si="398"/>
        <v>0.99999999999999989</v>
      </c>
      <c r="Q620" s="179">
        <f t="shared" si="398"/>
        <v>1</v>
      </c>
      <c r="R620" s="179">
        <f t="shared" si="398"/>
        <v>0.99999999999999978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0.99999999999999989</v>
      </c>
      <c r="F621" s="179">
        <f t="shared" si="398"/>
        <v>1</v>
      </c>
      <c r="G621" s="179">
        <f t="shared" si="398"/>
        <v>0.99999999999999989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1</v>
      </c>
      <c r="M621" s="179">
        <f t="shared" si="398"/>
        <v>0.99999999999999989</v>
      </c>
      <c r="N621" s="179">
        <f t="shared" si="398"/>
        <v>1</v>
      </c>
      <c r="O621" s="179">
        <f t="shared" si="398"/>
        <v>0.99999999999999989</v>
      </c>
      <c r="P621" s="179">
        <f t="shared" si="398"/>
        <v>0.99999999999999989</v>
      </c>
      <c r="Q621" s="179">
        <f t="shared" si="398"/>
        <v>1</v>
      </c>
      <c r="R621" s="179">
        <f t="shared" si="398"/>
        <v>0.99999999999999978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0.99999999999999989</v>
      </c>
      <c r="F622" s="179">
        <f t="shared" si="398"/>
        <v>1</v>
      </c>
      <c r="G622" s="179">
        <f t="shared" si="398"/>
        <v>0.99999999999999989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1</v>
      </c>
      <c r="M622" s="179">
        <f t="shared" si="398"/>
        <v>0.99999999999999989</v>
      </c>
      <c r="N622" s="179">
        <f t="shared" si="398"/>
        <v>1</v>
      </c>
      <c r="O622" s="179">
        <f t="shared" si="398"/>
        <v>0.99999999999999989</v>
      </c>
      <c r="P622" s="179">
        <f t="shared" si="398"/>
        <v>0.99999999999999989</v>
      </c>
      <c r="Q622" s="179">
        <f t="shared" si="398"/>
        <v>1</v>
      </c>
      <c r="R622" s="179">
        <f t="shared" si="398"/>
        <v>0.99999999999999978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0.99999999999999989</v>
      </c>
      <c r="F623" s="179">
        <f t="shared" si="398"/>
        <v>1</v>
      </c>
      <c r="G623" s="179">
        <f t="shared" si="398"/>
        <v>0.99999999999999989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1</v>
      </c>
      <c r="M623" s="179">
        <f t="shared" si="398"/>
        <v>0.99999999999999989</v>
      </c>
      <c r="N623" s="179">
        <f t="shared" si="398"/>
        <v>1</v>
      </c>
      <c r="O623" s="179">
        <f t="shared" si="398"/>
        <v>0.99999999999999989</v>
      </c>
      <c r="P623" s="179">
        <f t="shared" si="398"/>
        <v>0.99999999999999989</v>
      </c>
      <c r="Q623" s="179">
        <f t="shared" si="398"/>
        <v>1</v>
      </c>
      <c r="R623" s="179">
        <f t="shared" si="398"/>
        <v>0.99999999999999978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0.99999999999999989</v>
      </c>
      <c r="F624" s="179">
        <f t="shared" si="398"/>
        <v>1</v>
      </c>
      <c r="G624" s="179">
        <f t="shared" si="398"/>
        <v>0.99999999999999989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1</v>
      </c>
      <c r="M624" s="179">
        <f t="shared" si="398"/>
        <v>0.99999999999999989</v>
      </c>
      <c r="N624" s="179">
        <f t="shared" si="398"/>
        <v>1</v>
      </c>
      <c r="O624" s="179">
        <f t="shared" si="398"/>
        <v>0.99999999999999989</v>
      </c>
      <c r="P624" s="179">
        <f t="shared" si="398"/>
        <v>0.99999999999999989</v>
      </c>
      <c r="Q624" s="179">
        <f t="shared" si="398"/>
        <v>1</v>
      </c>
      <c r="R624" s="179">
        <f t="shared" si="398"/>
        <v>0.99999999999999978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0.99999999999999989</v>
      </c>
      <c r="F625" s="179">
        <f t="shared" si="398"/>
        <v>1</v>
      </c>
      <c r="G625" s="179">
        <f t="shared" si="398"/>
        <v>0.99999999999999989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1</v>
      </c>
      <c r="M625" s="179">
        <f t="shared" si="398"/>
        <v>0.99999999999999989</v>
      </c>
      <c r="N625" s="179">
        <f t="shared" si="398"/>
        <v>1</v>
      </c>
      <c r="O625" s="179">
        <f t="shared" si="398"/>
        <v>0.99999999999999989</v>
      </c>
      <c r="P625" s="179">
        <f t="shared" si="398"/>
        <v>0.99999999999999989</v>
      </c>
      <c r="Q625" s="179">
        <f t="shared" si="398"/>
        <v>1</v>
      </c>
      <c r="R625" s="179">
        <f t="shared" si="398"/>
        <v>0.99999999999999978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0.99999999999999989</v>
      </c>
      <c r="F626" s="179">
        <f t="shared" si="398"/>
        <v>1</v>
      </c>
      <c r="G626" s="179">
        <f t="shared" si="398"/>
        <v>0.99999999999999989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1</v>
      </c>
      <c r="M626" s="179">
        <f t="shared" si="398"/>
        <v>0.99999999999999989</v>
      </c>
      <c r="N626" s="179">
        <f t="shared" si="398"/>
        <v>1</v>
      </c>
      <c r="O626" s="179">
        <f t="shared" si="398"/>
        <v>0.99999999999999989</v>
      </c>
      <c r="P626" s="179">
        <f t="shared" si="398"/>
        <v>0.99999999999999989</v>
      </c>
      <c r="Q626" s="179">
        <f t="shared" si="398"/>
        <v>1</v>
      </c>
      <c r="R626" s="179">
        <f t="shared" si="398"/>
        <v>0.99999999999999978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0.99999999999999989</v>
      </c>
      <c r="F627" s="179">
        <f t="shared" si="398"/>
        <v>1</v>
      </c>
      <c r="G627" s="179">
        <f t="shared" si="398"/>
        <v>0.99999999999999989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1</v>
      </c>
      <c r="M627" s="179">
        <f t="shared" si="398"/>
        <v>0.99999999999999989</v>
      </c>
      <c r="N627" s="179">
        <f t="shared" si="398"/>
        <v>1</v>
      </c>
      <c r="O627" s="179">
        <f t="shared" si="398"/>
        <v>0.99999999999999989</v>
      </c>
      <c r="P627" s="179">
        <f t="shared" si="398"/>
        <v>0.99999999999999989</v>
      </c>
      <c r="Q627" s="179">
        <f t="shared" si="398"/>
        <v>1</v>
      </c>
      <c r="R627" s="179">
        <f t="shared" si="398"/>
        <v>0.99999999999999978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0.99999999999999989</v>
      </c>
      <c r="F628" s="179">
        <f t="shared" si="398"/>
        <v>1</v>
      </c>
      <c r="G628" s="179">
        <f t="shared" si="398"/>
        <v>0.99999999999999989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1</v>
      </c>
      <c r="M628" s="179">
        <f t="shared" si="398"/>
        <v>0.99999999999999989</v>
      </c>
      <c r="N628" s="179">
        <f t="shared" si="398"/>
        <v>1</v>
      </c>
      <c r="O628" s="179">
        <f t="shared" si="398"/>
        <v>0.99999999999999989</v>
      </c>
      <c r="P628" s="179">
        <f t="shared" si="398"/>
        <v>0.99999999999999989</v>
      </c>
      <c r="Q628" s="179">
        <f t="shared" si="398"/>
        <v>1</v>
      </c>
      <c r="R628" s="179">
        <f t="shared" si="398"/>
        <v>0.99999999999999978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0.99999999999999989</v>
      </c>
      <c r="F629" s="179">
        <f t="shared" si="398"/>
        <v>1</v>
      </c>
      <c r="G629" s="179">
        <f t="shared" si="398"/>
        <v>0.99999999999999989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1</v>
      </c>
      <c r="M629" s="179">
        <f t="shared" si="398"/>
        <v>0.99999999999999989</v>
      </c>
      <c r="N629" s="179">
        <f t="shared" si="398"/>
        <v>1</v>
      </c>
      <c r="O629" s="179">
        <f t="shared" si="398"/>
        <v>0.99999999999999989</v>
      </c>
      <c r="P629" s="179">
        <f t="shared" si="398"/>
        <v>0.99999999999999989</v>
      </c>
      <c r="Q629" s="179">
        <f t="shared" si="398"/>
        <v>1</v>
      </c>
      <c r="R629" s="179">
        <f t="shared" si="398"/>
        <v>0.99999999999999978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0.99999999999999989</v>
      </c>
      <c r="F630" s="179">
        <f t="shared" si="398"/>
        <v>1</v>
      </c>
      <c r="G630" s="179">
        <f t="shared" si="398"/>
        <v>0.99999999999999989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1</v>
      </c>
      <c r="M630" s="179">
        <f t="shared" si="398"/>
        <v>0.99999999999999989</v>
      </c>
      <c r="N630" s="179">
        <f t="shared" si="398"/>
        <v>1</v>
      </c>
      <c r="O630" s="179">
        <f t="shared" si="398"/>
        <v>0.99999999999999989</v>
      </c>
      <c r="P630" s="179">
        <f t="shared" si="398"/>
        <v>0.99999999999999989</v>
      </c>
      <c r="Q630" s="179">
        <f t="shared" si="398"/>
        <v>1</v>
      </c>
      <c r="R630" s="179">
        <f t="shared" si="398"/>
        <v>0.99999999999999978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0.99999999999999989</v>
      </c>
      <c r="F631" s="179">
        <f t="shared" si="398"/>
        <v>1</v>
      </c>
      <c r="G631" s="179">
        <f t="shared" si="398"/>
        <v>0.99999999999999989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1</v>
      </c>
      <c r="M631" s="179">
        <f t="shared" si="398"/>
        <v>0.99999999999999989</v>
      </c>
      <c r="N631" s="179">
        <f t="shared" si="398"/>
        <v>1</v>
      </c>
      <c r="O631" s="179">
        <f t="shared" si="398"/>
        <v>0.99999999999999989</v>
      </c>
      <c r="P631" s="179">
        <f t="shared" si="398"/>
        <v>0.99999999999999989</v>
      </c>
      <c r="Q631" s="179">
        <f t="shared" si="398"/>
        <v>1</v>
      </c>
      <c r="R631" s="179">
        <f t="shared" si="398"/>
        <v>0.99999999999999978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0.99999999999999989</v>
      </c>
      <c r="F632" s="179">
        <f t="shared" si="407"/>
        <v>1</v>
      </c>
      <c r="G632" s="179">
        <f t="shared" si="407"/>
        <v>0.99999999999999989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1</v>
      </c>
      <c r="M632" s="179">
        <f t="shared" si="407"/>
        <v>0.99999999999999989</v>
      </c>
      <c r="N632" s="179">
        <f t="shared" si="407"/>
        <v>1</v>
      </c>
      <c r="O632" s="179">
        <f t="shared" si="407"/>
        <v>0.99999999999999989</v>
      </c>
      <c r="P632" s="179">
        <f t="shared" si="407"/>
        <v>0.99999999999999989</v>
      </c>
      <c r="Q632" s="179">
        <f t="shared" si="407"/>
        <v>1</v>
      </c>
      <c r="R632" s="179">
        <f t="shared" si="407"/>
        <v>0.99999999999999978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0.99999999999999989</v>
      </c>
      <c r="F633" s="179">
        <f t="shared" si="407"/>
        <v>1</v>
      </c>
      <c r="G633" s="179">
        <f t="shared" si="407"/>
        <v>0.99999999999999989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1</v>
      </c>
      <c r="M633" s="179">
        <f t="shared" si="407"/>
        <v>0.99999999999999989</v>
      </c>
      <c r="N633" s="179">
        <f t="shared" si="407"/>
        <v>1</v>
      </c>
      <c r="O633" s="179">
        <f t="shared" si="407"/>
        <v>0.99999999999999989</v>
      </c>
      <c r="P633" s="179">
        <f t="shared" si="407"/>
        <v>0.99999999999999989</v>
      </c>
      <c r="Q633" s="179">
        <f t="shared" si="407"/>
        <v>1</v>
      </c>
      <c r="R633" s="179">
        <f t="shared" si="407"/>
        <v>0.99999999999999978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0.99999999999999989</v>
      </c>
      <c r="F634" s="179">
        <f t="shared" si="407"/>
        <v>1</v>
      </c>
      <c r="G634" s="179">
        <f t="shared" si="407"/>
        <v>0.99999999999999989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1</v>
      </c>
      <c r="M634" s="179">
        <f t="shared" si="407"/>
        <v>0.99999999999999989</v>
      </c>
      <c r="N634" s="179">
        <f t="shared" si="407"/>
        <v>1</v>
      </c>
      <c r="O634" s="179">
        <f t="shared" si="407"/>
        <v>0.99999999999999989</v>
      </c>
      <c r="P634" s="179">
        <f t="shared" si="407"/>
        <v>0.99999999999999989</v>
      </c>
      <c r="Q634" s="179">
        <f t="shared" si="407"/>
        <v>1</v>
      </c>
      <c r="R634" s="179">
        <f t="shared" si="407"/>
        <v>0.99999999999999978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0.99999999999999989</v>
      </c>
      <c r="F635" s="179">
        <f t="shared" si="407"/>
        <v>1</v>
      </c>
      <c r="G635" s="179">
        <f t="shared" si="407"/>
        <v>0.99999999999999989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1</v>
      </c>
      <c r="M635" s="179">
        <f t="shared" si="407"/>
        <v>0.99999999999999989</v>
      </c>
      <c r="N635" s="179">
        <f t="shared" si="407"/>
        <v>1</v>
      </c>
      <c r="O635" s="179">
        <f t="shared" si="407"/>
        <v>0.99999999999999989</v>
      </c>
      <c r="P635" s="179">
        <f t="shared" si="407"/>
        <v>0.99999999999999989</v>
      </c>
      <c r="Q635" s="179">
        <f t="shared" si="407"/>
        <v>1</v>
      </c>
      <c r="R635" s="179">
        <f t="shared" si="407"/>
        <v>0.99999999999999978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0.99999999999999989</v>
      </c>
      <c r="F636" s="179">
        <f t="shared" si="407"/>
        <v>1</v>
      </c>
      <c r="G636" s="179">
        <f t="shared" si="407"/>
        <v>0.99999999999999989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1</v>
      </c>
      <c r="M636" s="179">
        <f t="shared" si="407"/>
        <v>0.99999999999999989</v>
      </c>
      <c r="N636" s="179">
        <f t="shared" si="407"/>
        <v>1</v>
      </c>
      <c r="O636" s="179">
        <f t="shared" si="407"/>
        <v>0.99999999999999989</v>
      </c>
      <c r="P636" s="179">
        <f t="shared" si="407"/>
        <v>0.99999999999999989</v>
      </c>
      <c r="Q636" s="179">
        <f t="shared" si="407"/>
        <v>1</v>
      </c>
      <c r="R636" s="179">
        <f t="shared" si="407"/>
        <v>0.99999999999999978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0.99999999999999989</v>
      </c>
      <c r="F637" s="179">
        <f t="shared" si="407"/>
        <v>1</v>
      </c>
      <c r="G637" s="179">
        <f t="shared" si="407"/>
        <v>0.99999999999999989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1</v>
      </c>
      <c r="M637" s="179">
        <f t="shared" si="407"/>
        <v>0.99999999999999989</v>
      </c>
      <c r="N637" s="179">
        <f t="shared" si="407"/>
        <v>1</v>
      </c>
      <c r="O637" s="179">
        <f t="shared" si="407"/>
        <v>0.99999999999999989</v>
      </c>
      <c r="P637" s="179">
        <f t="shared" si="407"/>
        <v>0.99999999999999989</v>
      </c>
      <c r="Q637" s="179">
        <f t="shared" si="407"/>
        <v>1</v>
      </c>
      <c r="R637" s="179">
        <f t="shared" si="407"/>
        <v>0.99999999999999978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0.99999999999999989</v>
      </c>
      <c r="F638" s="179">
        <f t="shared" si="407"/>
        <v>1</v>
      </c>
      <c r="G638" s="179">
        <f t="shared" si="407"/>
        <v>0.99999999999999989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1</v>
      </c>
      <c r="M638" s="179">
        <f t="shared" si="407"/>
        <v>0.99999999999999989</v>
      </c>
      <c r="N638" s="179">
        <f t="shared" si="407"/>
        <v>1</v>
      </c>
      <c r="O638" s="179">
        <f t="shared" si="407"/>
        <v>0.99999999999999989</v>
      </c>
      <c r="P638" s="179">
        <f t="shared" si="407"/>
        <v>0.99999999999999989</v>
      </c>
      <c r="Q638" s="179">
        <f t="shared" si="407"/>
        <v>1</v>
      </c>
      <c r="R638" s="179">
        <f t="shared" si="407"/>
        <v>0.99999999999999978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0.99999999999999989</v>
      </c>
      <c r="F639" s="179">
        <f t="shared" si="407"/>
        <v>1</v>
      </c>
      <c r="G639" s="179">
        <f t="shared" si="407"/>
        <v>0.99999999999999989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1</v>
      </c>
      <c r="M639" s="179">
        <f t="shared" si="407"/>
        <v>0.99999999999999989</v>
      </c>
      <c r="N639" s="179">
        <f t="shared" si="407"/>
        <v>1</v>
      </c>
      <c r="O639" s="179">
        <f t="shared" si="407"/>
        <v>0.99999999999999989</v>
      </c>
      <c r="P639" s="179">
        <f t="shared" si="407"/>
        <v>0.99999999999999989</v>
      </c>
      <c r="Q639" s="179">
        <f t="shared" si="407"/>
        <v>1</v>
      </c>
      <c r="R639" s="179">
        <f t="shared" si="407"/>
        <v>0.99999999999999978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0.99999999999999989</v>
      </c>
      <c r="F640" s="179">
        <f t="shared" si="407"/>
        <v>1</v>
      </c>
      <c r="G640" s="179">
        <f t="shared" si="407"/>
        <v>0.99999999999999989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1</v>
      </c>
      <c r="M640" s="179">
        <f t="shared" si="407"/>
        <v>0.99999999999999989</v>
      </c>
      <c r="N640" s="179">
        <f t="shared" si="407"/>
        <v>1</v>
      </c>
      <c r="O640" s="179">
        <f t="shared" si="407"/>
        <v>0.99999999999999989</v>
      </c>
      <c r="P640" s="179">
        <f t="shared" si="407"/>
        <v>0.99999999999999989</v>
      </c>
      <c r="Q640" s="179">
        <f t="shared" si="407"/>
        <v>1</v>
      </c>
      <c r="R640" s="179">
        <f t="shared" si="407"/>
        <v>0.99999999999999978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0.99999999999999989</v>
      </c>
      <c r="F641" s="179">
        <f t="shared" si="407"/>
        <v>1</v>
      </c>
      <c r="G641" s="179">
        <f t="shared" si="407"/>
        <v>0.99999999999999989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1</v>
      </c>
      <c r="M641" s="179">
        <f t="shared" si="407"/>
        <v>0.99999999999999989</v>
      </c>
      <c r="N641" s="179">
        <f t="shared" si="407"/>
        <v>1</v>
      </c>
      <c r="O641" s="179">
        <f t="shared" si="407"/>
        <v>0.99999999999999989</v>
      </c>
      <c r="P641" s="179">
        <f t="shared" si="407"/>
        <v>0.99999999999999989</v>
      </c>
      <c r="Q641" s="179">
        <f t="shared" si="407"/>
        <v>1</v>
      </c>
      <c r="R641" s="179">
        <f t="shared" si="407"/>
        <v>0.99999999999999978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0.99999999999999989</v>
      </c>
      <c r="F642" s="179">
        <f t="shared" si="407"/>
        <v>1</v>
      </c>
      <c r="G642" s="179">
        <f t="shared" si="407"/>
        <v>0.99999999999999989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1</v>
      </c>
      <c r="M642" s="179">
        <f t="shared" si="407"/>
        <v>0.99999999999999989</v>
      </c>
      <c r="N642" s="179">
        <f t="shared" si="407"/>
        <v>1</v>
      </c>
      <c r="O642" s="179">
        <f t="shared" si="407"/>
        <v>0.99999999999999989</v>
      </c>
      <c r="P642" s="179">
        <f t="shared" si="407"/>
        <v>0.99999999999999989</v>
      </c>
      <c r="Q642" s="179">
        <f t="shared" si="407"/>
        <v>1</v>
      </c>
      <c r="R642" s="179">
        <f t="shared" si="407"/>
        <v>0.99999999999999978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0.99999999999999989</v>
      </c>
      <c r="F643" s="179">
        <f t="shared" si="407"/>
        <v>1</v>
      </c>
      <c r="G643" s="179">
        <f t="shared" si="407"/>
        <v>0.99999999999999989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1</v>
      </c>
      <c r="M643" s="179">
        <f t="shared" si="407"/>
        <v>0.99999999999999989</v>
      </c>
      <c r="N643" s="179">
        <f t="shared" si="407"/>
        <v>1</v>
      </c>
      <c r="O643" s="179">
        <f t="shared" si="407"/>
        <v>0.99999999999999989</v>
      </c>
      <c r="P643" s="179">
        <f t="shared" si="407"/>
        <v>0.99999999999999989</v>
      </c>
      <c r="Q643" s="179">
        <f t="shared" si="407"/>
        <v>1</v>
      </c>
      <c r="R643" s="179">
        <f t="shared" si="407"/>
        <v>0.99999999999999978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0.99999999999999989</v>
      </c>
      <c r="F644" s="179">
        <f t="shared" si="407"/>
        <v>1</v>
      </c>
      <c r="G644" s="179">
        <f t="shared" si="407"/>
        <v>0.99999999999999989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1</v>
      </c>
      <c r="M644" s="179">
        <f t="shared" si="407"/>
        <v>0.99999999999999989</v>
      </c>
      <c r="N644" s="179">
        <f t="shared" si="407"/>
        <v>1</v>
      </c>
      <c r="O644" s="179">
        <f t="shared" si="407"/>
        <v>0.99999999999999989</v>
      </c>
      <c r="P644" s="179">
        <f t="shared" si="407"/>
        <v>0.99999999999999989</v>
      </c>
      <c r="Q644" s="179">
        <f t="shared" si="407"/>
        <v>1</v>
      </c>
      <c r="R644" s="179">
        <f t="shared" si="407"/>
        <v>0.99999999999999978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0.99999999999999989</v>
      </c>
      <c r="F645" s="179">
        <f t="shared" si="407"/>
        <v>1</v>
      </c>
      <c r="G645" s="179">
        <f t="shared" si="407"/>
        <v>0.99999999999999989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1</v>
      </c>
      <c r="M645" s="179">
        <f t="shared" si="407"/>
        <v>0.99999999999999989</v>
      </c>
      <c r="N645" s="179">
        <f t="shared" si="407"/>
        <v>1</v>
      </c>
      <c r="O645" s="179">
        <f t="shared" si="407"/>
        <v>0.99999999999999989</v>
      </c>
      <c r="P645" s="179">
        <f t="shared" si="407"/>
        <v>0.99999999999999989</v>
      </c>
      <c r="Q645" s="179">
        <f t="shared" si="407"/>
        <v>1</v>
      </c>
      <c r="R645" s="179">
        <f t="shared" si="407"/>
        <v>0.99999999999999978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0.99999999999999989</v>
      </c>
      <c r="F646" s="179">
        <f t="shared" si="407"/>
        <v>1</v>
      </c>
      <c r="G646" s="179">
        <f t="shared" si="407"/>
        <v>0.99999999999999989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1</v>
      </c>
      <c r="M646" s="179">
        <f t="shared" si="407"/>
        <v>0.99999999999999989</v>
      </c>
      <c r="N646" s="179">
        <f t="shared" si="407"/>
        <v>1</v>
      </c>
      <c r="O646" s="179">
        <f t="shared" si="407"/>
        <v>0.99999999999999989</v>
      </c>
      <c r="P646" s="179">
        <f t="shared" si="407"/>
        <v>0.99999999999999989</v>
      </c>
      <c r="Q646" s="179">
        <f t="shared" si="407"/>
        <v>1</v>
      </c>
      <c r="R646" s="179">
        <f t="shared" si="407"/>
        <v>0.99999999999999978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0.99999999999999989</v>
      </c>
      <c r="F647" s="179">
        <f t="shared" si="407"/>
        <v>1</v>
      </c>
      <c r="G647" s="179">
        <f t="shared" si="407"/>
        <v>0.99999999999999989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1</v>
      </c>
      <c r="M647" s="179">
        <f t="shared" si="407"/>
        <v>0.99999999999999989</v>
      </c>
      <c r="N647" s="179">
        <f t="shared" si="407"/>
        <v>1</v>
      </c>
      <c r="O647" s="179">
        <f t="shared" si="407"/>
        <v>0.99999999999999989</v>
      </c>
      <c r="P647" s="179">
        <f t="shared" si="407"/>
        <v>0.99999999999999989</v>
      </c>
      <c r="Q647" s="179">
        <f t="shared" si="407"/>
        <v>1</v>
      </c>
      <c r="R647" s="179">
        <f t="shared" si="407"/>
        <v>0.99999999999999978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0.99999999999999989</v>
      </c>
      <c r="F648" s="179">
        <f t="shared" si="416"/>
        <v>1</v>
      </c>
      <c r="G648" s="179">
        <f t="shared" si="416"/>
        <v>0.99999999999999989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1</v>
      </c>
      <c r="M648" s="179">
        <f t="shared" si="416"/>
        <v>0.99999999999999989</v>
      </c>
      <c r="N648" s="179">
        <f t="shared" si="416"/>
        <v>1</v>
      </c>
      <c r="O648" s="179">
        <f t="shared" si="416"/>
        <v>0.99999999999999989</v>
      </c>
      <c r="P648" s="179">
        <f t="shared" si="416"/>
        <v>0.99999999999999989</v>
      </c>
      <c r="Q648" s="179">
        <f t="shared" si="416"/>
        <v>1</v>
      </c>
      <c r="R648" s="179">
        <f t="shared" si="416"/>
        <v>0.99999999999999978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0.99999999999999989</v>
      </c>
      <c r="F649" s="179">
        <f t="shared" si="416"/>
        <v>1</v>
      </c>
      <c r="G649" s="179">
        <f t="shared" si="416"/>
        <v>0.99999999999999989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1</v>
      </c>
      <c r="M649" s="179">
        <f t="shared" si="416"/>
        <v>0.99999999999999989</v>
      </c>
      <c r="N649" s="179">
        <f t="shared" si="416"/>
        <v>1</v>
      </c>
      <c r="O649" s="179">
        <f t="shared" si="416"/>
        <v>0.99999999999999989</v>
      </c>
      <c r="P649" s="179">
        <f t="shared" si="416"/>
        <v>0.99999999999999989</v>
      </c>
      <c r="Q649" s="179">
        <f t="shared" si="416"/>
        <v>1</v>
      </c>
      <c r="R649" s="179">
        <f t="shared" si="416"/>
        <v>0.99999999999999978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0.99999999999999989</v>
      </c>
      <c r="F650" s="179">
        <f t="shared" si="416"/>
        <v>1</v>
      </c>
      <c r="G650" s="179">
        <f t="shared" si="416"/>
        <v>0.99999999999999989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1</v>
      </c>
      <c r="M650" s="179">
        <f t="shared" si="416"/>
        <v>0.99999999999999989</v>
      </c>
      <c r="N650" s="179">
        <f t="shared" si="416"/>
        <v>1</v>
      </c>
      <c r="O650" s="179">
        <f t="shared" si="416"/>
        <v>0.99999999999999989</v>
      </c>
      <c r="P650" s="179">
        <f t="shared" si="416"/>
        <v>0.99999999999999989</v>
      </c>
      <c r="Q650" s="179">
        <f t="shared" si="416"/>
        <v>1</v>
      </c>
      <c r="R650" s="179">
        <f t="shared" si="416"/>
        <v>0.99999999999999978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0.99999999999999989</v>
      </c>
      <c r="F651" s="179">
        <f t="shared" si="416"/>
        <v>1</v>
      </c>
      <c r="G651" s="179">
        <f t="shared" si="416"/>
        <v>0.99999999999999989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1</v>
      </c>
      <c r="M651" s="179">
        <f t="shared" si="416"/>
        <v>0.99999999999999989</v>
      </c>
      <c r="N651" s="179">
        <f t="shared" si="416"/>
        <v>1</v>
      </c>
      <c r="O651" s="179">
        <f t="shared" si="416"/>
        <v>0.99999999999999989</v>
      </c>
      <c r="P651" s="179">
        <f t="shared" si="416"/>
        <v>0.99999999999999989</v>
      </c>
      <c r="Q651" s="179">
        <f t="shared" si="416"/>
        <v>1</v>
      </c>
      <c r="R651" s="179">
        <f t="shared" si="416"/>
        <v>0.99999999999999978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0.99999999999999989</v>
      </c>
      <c r="F652" s="179">
        <f t="shared" si="416"/>
        <v>1</v>
      </c>
      <c r="G652" s="179">
        <f t="shared" si="416"/>
        <v>0.99999999999999989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1</v>
      </c>
      <c r="M652" s="179">
        <f t="shared" si="416"/>
        <v>0.99999999999999989</v>
      </c>
      <c r="N652" s="179">
        <f t="shared" si="416"/>
        <v>1</v>
      </c>
      <c r="O652" s="179">
        <f t="shared" si="416"/>
        <v>0.99999999999999989</v>
      </c>
      <c r="P652" s="179">
        <f t="shared" si="416"/>
        <v>0.99999999999999989</v>
      </c>
      <c r="Q652" s="179">
        <f t="shared" si="416"/>
        <v>1</v>
      </c>
      <c r="R652" s="179">
        <f t="shared" si="416"/>
        <v>0.99999999999999978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0.99999999999999989</v>
      </c>
      <c r="F653" s="179">
        <f t="shared" si="416"/>
        <v>1</v>
      </c>
      <c r="G653" s="179">
        <f t="shared" si="416"/>
        <v>0.99999999999999989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1</v>
      </c>
      <c r="M653" s="179">
        <f t="shared" si="416"/>
        <v>0.99999999999999989</v>
      </c>
      <c r="N653" s="179">
        <f t="shared" si="416"/>
        <v>1</v>
      </c>
      <c r="O653" s="179">
        <f t="shared" si="416"/>
        <v>0.99999999999999989</v>
      </c>
      <c r="P653" s="179">
        <f t="shared" si="416"/>
        <v>0.99999999999999989</v>
      </c>
      <c r="Q653" s="179">
        <f t="shared" si="416"/>
        <v>1</v>
      </c>
      <c r="R653" s="179">
        <f t="shared" si="416"/>
        <v>0.99999999999999978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0.99999999999999989</v>
      </c>
      <c r="F654" s="179">
        <f t="shared" si="416"/>
        <v>1</v>
      </c>
      <c r="G654" s="179">
        <f t="shared" si="416"/>
        <v>0.99999999999999989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1</v>
      </c>
      <c r="M654" s="179">
        <f t="shared" si="416"/>
        <v>0.99999999999999989</v>
      </c>
      <c r="N654" s="179">
        <f t="shared" si="416"/>
        <v>1</v>
      </c>
      <c r="O654" s="179">
        <f t="shared" si="416"/>
        <v>0.99999999999999989</v>
      </c>
      <c r="P654" s="179">
        <f t="shared" si="416"/>
        <v>0.99999999999999989</v>
      </c>
      <c r="Q654" s="179">
        <f t="shared" si="416"/>
        <v>1</v>
      </c>
      <c r="R654" s="179">
        <f t="shared" si="416"/>
        <v>0.99999999999999978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0.99999999999999989</v>
      </c>
      <c r="F655" s="179">
        <f t="shared" si="416"/>
        <v>1</v>
      </c>
      <c r="G655" s="179">
        <f t="shared" si="416"/>
        <v>0.99999999999999989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1</v>
      </c>
      <c r="M655" s="179">
        <f t="shared" si="416"/>
        <v>0.99999999999999989</v>
      </c>
      <c r="N655" s="179">
        <f t="shared" si="416"/>
        <v>1</v>
      </c>
      <c r="O655" s="179">
        <f t="shared" si="416"/>
        <v>0.99999999999999989</v>
      </c>
      <c r="P655" s="179">
        <f t="shared" si="416"/>
        <v>0.99999999999999989</v>
      </c>
      <c r="Q655" s="179">
        <f t="shared" si="416"/>
        <v>1</v>
      </c>
      <c r="R655" s="179">
        <f t="shared" si="416"/>
        <v>0.99999999999999978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0.99999999999999989</v>
      </c>
      <c r="F656" s="179">
        <f t="shared" si="416"/>
        <v>1</v>
      </c>
      <c r="G656" s="179">
        <f t="shared" si="416"/>
        <v>0.99999999999999989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1</v>
      </c>
      <c r="M656" s="179">
        <f t="shared" si="416"/>
        <v>0.99999999999999989</v>
      </c>
      <c r="N656" s="179">
        <f t="shared" si="416"/>
        <v>1</v>
      </c>
      <c r="O656" s="179">
        <f t="shared" si="416"/>
        <v>0.99999999999999989</v>
      </c>
      <c r="P656" s="179">
        <f t="shared" si="416"/>
        <v>0.99999999999999989</v>
      </c>
      <c r="Q656" s="179">
        <f t="shared" si="416"/>
        <v>1</v>
      </c>
      <c r="R656" s="179">
        <f t="shared" si="416"/>
        <v>0.99999999999999978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0.99999999999999989</v>
      </c>
      <c r="F657" s="179">
        <f t="shared" si="416"/>
        <v>1</v>
      </c>
      <c r="G657" s="179">
        <f t="shared" si="416"/>
        <v>0.99999999999999989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1</v>
      </c>
      <c r="M657" s="179">
        <f t="shared" si="416"/>
        <v>0.99999999999999989</v>
      </c>
      <c r="N657" s="179">
        <f t="shared" si="416"/>
        <v>1</v>
      </c>
      <c r="O657" s="179">
        <f t="shared" si="416"/>
        <v>0.99999999999999989</v>
      </c>
      <c r="P657" s="179">
        <f t="shared" si="416"/>
        <v>0.99999999999999989</v>
      </c>
      <c r="Q657" s="179">
        <f t="shared" si="416"/>
        <v>1</v>
      </c>
      <c r="R657" s="179">
        <f t="shared" si="416"/>
        <v>0.99999999999999978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0.99999999999999989</v>
      </c>
      <c r="F658" s="179">
        <f t="shared" si="416"/>
        <v>1</v>
      </c>
      <c r="G658" s="179">
        <f t="shared" si="416"/>
        <v>0.99999999999999989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1</v>
      </c>
      <c r="M658" s="179">
        <f t="shared" si="416"/>
        <v>0.99999999999999989</v>
      </c>
      <c r="N658" s="179">
        <f t="shared" si="416"/>
        <v>1</v>
      </c>
      <c r="O658" s="179">
        <f t="shared" si="416"/>
        <v>0.99999999999999989</v>
      </c>
      <c r="P658" s="179">
        <f t="shared" si="416"/>
        <v>0.99999999999999989</v>
      </c>
      <c r="Q658" s="179">
        <f t="shared" si="416"/>
        <v>1</v>
      </c>
      <c r="R658" s="179">
        <f t="shared" si="416"/>
        <v>0.99999999999999978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0.99999999999999989</v>
      </c>
      <c r="F659" s="179">
        <f t="shared" si="416"/>
        <v>1</v>
      </c>
      <c r="G659" s="179">
        <f t="shared" si="416"/>
        <v>0.99999999999999989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1</v>
      </c>
      <c r="M659" s="179">
        <f t="shared" si="416"/>
        <v>0.99999999999999989</v>
      </c>
      <c r="N659" s="179">
        <f t="shared" si="416"/>
        <v>1</v>
      </c>
      <c r="O659" s="179">
        <f t="shared" si="416"/>
        <v>0.99999999999999989</v>
      </c>
      <c r="P659" s="179">
        <f t="shared" si="416"/>
        <v>0.99999999999999989</v>
      </c>
      <c r="Q659" s="179">
        <f t="shared" si="416"/>
        <v>1</v>
      </c>
      <c r="R659" s="179">
        <f t="shared" si="416"/>
        <v>0.99999999999999978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0.99999999999999989</v>
      </c>
      <c r="F660" s="179">
        <f t="shared" si="416"/>
        <v>1</v>
      </c>
      <c r="G660" s="179">
        <f t="shared" si="416"/>
        <v>0.99999999999999989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1</v>
      </c>
      <c r="M660" s="179">
        <f t="shared" si="416"/>
        <v>0.99999999999999989</v>
      </c>
      <c r="N660" s="179">
        <f t="shared" si="416"/>
        <v>1</v>
      </c>
      <c r="O660" s="179">
        <f t="shared" si="416"/>
        <v>0.99999999999999989</v>
      </c>
      <c r="P660" s="179">
        <f t="shared" si="416"/>
        <v>0.99999999999999989</v>
      </c>
      <c r="Q660" s="179">
        <f t="shared" si="416"/>
        <v>1</v>
      </c>
      <c r="R660" s="179">
        <f t="shared" si="416"/>
        <v>0.99999999999999978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0.99999999999999989</v>
      </c>
      <c r="F661" s="179">
        <f t="shared" si="416"/>
        <v>1</v>
      </c>
      <c r="G661" s="179">
        <f t="shared" si="416"/>
        <v>0.99999999999999989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1</v>
      </c>
      <c r="M661" s="179">
        <f t="shared" si="416"/>
        <v>0.99999999999999989</v>
      </c>
      <c r="N661" s="179">
        <f t="shared" si="416"/>
        <v>1</v>
      </c>
      <c r="O661" s="179">
        <f t="shared" si="416"/>
        <v>0.99999999999999989</v>
      </c>
      <c r="P661" s="179">
        <f t="shared" si="416"/>
        <v>0.99999999999999989</v>
      </c>
      <c r="Q661" s="179">
        <f t="shared" si="416"/>
        <v>1</v>
      </c>
      <c r="R661" s="179">
        <f t="shared" si="416"/>
        <v>0.99999999999999978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0.99999999999999989</v>
      </c>
      <c r="F662" s="179">
        <f t="shared" si="416"/>
        <v>1</v>
      </c>
      <c r="G662" s="179">
        <f t="shared" si="416"/>
        <v>0.99999999999999989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1</v>
      </c>
      <c r="M662" s="179">
        <f t="shared" si="416"/>
        <v>0.99999999999999989</v>
      </c>
      <c r="N662" s="179">
        <f t="shared" si="416"/>
        <v>1</v>
      </c>
      <c r="O662" s="179">
        <f t="shared" si="416"/>
        <v>0.99999999999999989</v>
      </c>
      <c r="P662" s="179">
        <f t="shared" si="416"/>
        <v>0.99999999999999989</v>
      </c>
      <c r="Q662" s="179">
        <f t="shared" si="416"/>
        <v>1</v>
      </c>
      <c r="R662" s="179">
        <f t="shared" si="416"/>
        <v>0.99999999999999978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0.99999999999999989</v>
      </c>
      <c r="F663" s="179">
        <f t="shared" si="416"/>
        <v>1</v>
      </c>
      <c r="G663" s="179">
        <f t="shared" si="416"/>
        <v>0.99999999999999989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1</v>
      </c>
      <c r="M663" s="179">
        <f t="shared" si="416"/>
        <v>0.99999999999999989</v>
      </c>
      <c r="N663" s="179">
        <f t="shared" si="416"/>
        <v>1</v>
      </c>
      <c r="O663" s="179">
        <f t="shared" si="416"/>
        <v>0.99999999999999989</v>
      </c>
      <c r="P663" s="179">
        <f t="shared" si="416"/>
        <v>0.99999999999999989</v>
      </c>
      <c r="Q663" s="179">
        <f t="shared" si="416"/>
        <v>1</v>
      </c>
      <c r="R663" s="179">
        <f t="shared" si="416"/>
        <v>0.99999999999999978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0.99999999999999989</v>
      </c>
      <c r="F664" s="179">
        <f t="shared" si="426"/>
        <v>1</v>
      </c>
      <c r="G664" s="179">
        <f t="shared" si="426"/>
        <v>0.99999999999999989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1</v>
      </c>
      <c r="M664" s="179">
        <f t="shared" si="426"/>
        <v>0.99999999999999989</v>
      </c>
      <c r="N664" s="179">
        <f t="shared" si="426"/>
        <v>1</v>
      </c>
      <c r="O664" s="179">
        <f t="shared" si="426"/>
        <v>0.99999999999999989</v>
      </c>
      <c r="P664" s="179">
        <f t="shared" si="426"/>
        <v>0.99999999999999989</v>
      </c>
      <c r="Q664" s="179">
        <f t="shared" si="426"/>
        <v>1</v>
      </c>
      <c r="R664" s="179">
        <f t="shared" si="426"/>
        <v>0.99999999999999978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0.99999999999999989</v>
      </c>
      <c r="F665" s="179">
        <f t="shared" si="426"/>
        <v>1</v>
      </c>
      <c r="G665" s="179">
        <f t="shared" si="426"/>
        <v>0.99999999999999989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1</v>
      </c>
      <c r="M665" s="179">
        <f t="shared" si="426"/>
        <v>0.99999999999999989</v>
      </c>
      <c r="N665" s="179">
        <f t="shared" si="426"/>
        <v>1</v>
      </c>
      <c r="O665" s="179">
        <f t="shared" si="426"/>
        <v>0.99999999999999989</v>
      </c>
      <c r="P665" s="179">
        <f t="shared" si="426"/>
        <v>0.99999999999999989</v>
      </c>
      <c r="Q665" s="179">
        <f t="shared" si="426"/>
        <v>1</v>
      </c>
      <c r="R665" s="179">
        <f t="shared" si="426"/>
        <v>0.99999999999999978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0.99999999999999989</v>
      </c>
      <c r="F666" s="179">
        <f t="shared" si="426"/>
        <v>1</v>
      </c>
      <c r="G666" s="179">
        <f t="shared" si="426"/>
        <v>0.99999999999999989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1</v>
      </c>
      <c r="M666" s="179">
        <f t="shared" si="426"/>
        <v>0.99999999999999989</v>
      </c>
      <c r="N666" s="179">
        <f t="shared" si="426"/>
        <v>1</v>
      </c>
      <c r="O666" s="179">
        <f t="shared" si="426"/>
        <v>0.99999999999999989</v>
      </c>
      <c r="P666" s="179">
        <f t="shared" si="426"/>
        <v>0.99999999999999989</v>
      </c>
      <c r="Q666" s="179">
        <f t="shared" si="426"/>
        <v>1</v>
      </c>
      <c r="R666" s="179">
        <f t="shared" si="426"/>
        <v>0.99999999999999978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0.99999999999999989</v>
      </c>
      <c r="F667" s="179">
        <f t="shared" si="426"/>
        <v>1</v>
      </c>
      <c r="G667" s="179">
        <f t="shared" si="426"/>
        <v>0.99999999999999989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1</v>
      </c>
      <c r="M667" s="179">
        <f t="shared" si="426"/>
        <v>0.99999999999999989</v>
      </c>
      <c r="N667" s="179">
        <f t="shared" si="426"/>
        <v>1</v>
      </c>
      <c r="O667" s="179">
        <f t="shared" si="426"/>
        <v>0.99999999999999989</v>
      </c>
      <c r="P667" s="179">
        <f t="shared" si="426"/>
        <v>0.99999999999999989</v>
      </c>
      <c r="Q667" s="179">
        <f t="shared" si="426"/>
        <v>1</v>
      </c>
      <c r="R667" s="179">
        <f t="shared" si="426"/>
        <v>0.99999999999999978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0.99999999999999989</v>
      </c>
      <c r="F668" s="179">
        <f t="shared" si="426"/>
        <v>1</v>
      </c>
      <c r="G668" s="179">
        <f t="shared" si="426"/>
        <v>0.99999999999999989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1</v>
      </c>
      <c r="M668" s="179">
        <f t="shared" si="426"/>
        <v>0.99999999999999989</v>
      </c>
      <c r="N668" s="179">
        <f t="shared" si="426"/>
        <v>1</v>
      </c>
      <c r="O668" s="179">
        <f t="shared" si="426"/>
        <v>0.99999999999999989</v>
      </c>
      <c r="P668" s="179">
        <f t="shared" si="426"/>
        <v>0.99999999999999989</v>
      </c>
      <c r="Q668" s="179">
        <f t="shared" si="426"/>
        <v>1</v>
      </c>
      <c r="R668" s="179">
        <f t="shared" si="426"/>
        <v>0.99999999999999978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0.99999999999999989</v>
      </c>
      <c r="F669" s="179">
        <f t="shared" si="426"/>
        <v>1</v>
      </c>
      <c r="G669" s="179">
        <f t="shared" si="426"/>
        <v>0.99999999999999989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1</v>
      </c>
      <c r="M669" s="179">
        <f t="shared" si="426"/>
        <v>0.99999999999999989</v>
      </c>
      <c r="N669" s="179">
        <f t="shared" si="426"/>
        <v>1</v>
      </c>
      <c r="O669" s="179">
        <f t="shared" si="426"/>
        <v>0.99999999999999989</v>
      </c>
      <c r="P669" s="179">
        <f t="shared" si="426"/>
        <v>0.99999999999999989</v>
      </c>
      <c r="Q669" s="179">
        <f t="shared" si="426"/>
        <v>1</v>
      </c>
      <c r="R669" s="179">
        <f t="shared" si="426"/>
        <v>0.99999999999999978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0.99999999999999989</v>
      </c>
      <c r="F670" s="179">
        <f t="shared" si="426"/>
        <v>1</v>
      </c>
      <c r="G670" s="179">
        <f t="shared" si="426"/>
        <v>0.99999999999999989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1</v>
      </c>
      <c r="M670" s="179">
        <f t="shared" si="426"/>
        <v>0.99999999999999989</v>
      </c>
      <c r="N670" s="179">
        <f t="shared" si="426"/>
        <v>1</v>
      </c>
      <c r="O670" s="179">
        <f t="shared" si="426"/>
        <v>0.99999999999999989</v>
      </c>
      <c r="P670" s="179">
        <f t="shared" si="426"/>
        <v>0.99999999999999989</v>
      </c>
      <c r="Q670" s="179">
        <f t="shared" si="426"/>
        <v>1</v>
      </c>
      <c r="R670" s="179">
        <f t="shared" si="426"/>
        <v>0.99999999999999978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0.99999999999999989</v>
      </c>
      <c r="F671" s="194">
        <f t="shared" si="426"/>
        <v>1</v>
      </c>
      <c r="G671" s="194">
        <f t="shared" si="426"/>
        <v>0.99999999999999989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1</v>
      </c>
      <c r="M671" s="194">
        <f t="shared" si="426"/>
        <v>0.99999999999999989</v>
      </c>
      <c r="N671" s="194">
        <f t="shared" si="426"/>
        <v>1</v>
      </c>
      <c r="O671" s="194">
        <f t="shared" si="426"/>
        <v>0.99999999999999989</v>
      </c>
      <c r="P671" s="194">
        <f t="shared" si="426"/>
        <v>0.99999999999999989</v>
      </c>
      <c r="Q671" s="194">
        <f t="shared" si="426"/>
        <v>1</v>
      </c>
      <c r="R671" s="194">
        <f t="shared" si="426"/>
        <v>0.99999999999999978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3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0.2738659320041934</v>
      </c>
      <c r="G679" s="175">
        <f t="shared" si="428"/>
        <v>0.59353259667200464</v>
      </c>
      <c r="H679" s="175">
        <f t="shared" si="428"/>
        <v>0.77893368855252654</v>
      </c>
      <c r="I679" s="175">
        <f t="shared" si="428"/>
        <v>0.88211987568500261</v>
      </c>
      <c r="J679" s="175">
        <f t="shared" si="428"/>
        <v>0.94046327090839299</v>
      </c>
      <c r="K679" s="175">
        <f t="shared" si="428"/>
        <v>0.97007373485844983</v>
      </c>
      <c r="L679" s="175">
        <f t="shared" si="428"/>
        <v>0.98420063424177318</v>
      </c>
      <c r="M679" s="175">
        <f t="shared" si="428"/>
        <v>0.99216698324232888</v>
      </c>
      <c r="N679" s="175">
        <f t="shared" si="428"/>
        <v>0.99627467415707105</v>
      </c>
      <c r="O679" s="175">
        <f t="shared" si="428"/>
        <v>0.99818241541796482</v>
      </c>
      <c r="P679" s="175">
        <f t="shared" si="428"/>
        <v>0.99910497889173888</v>
      </c>
      <c r="Q679" s="175">
        <f t="shared" si="428"/>
        <v>0.99955751845792318</v>
      </c>
      <c r="R679" s="175">
        <f t="shared" si="428"/>
        <v>0.99978365215056353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-0.47529856645557023</v>
      </c>
      <c r="F680" s="179" t="e">
        <f t="shared" si="428"/>
        <v>#DIV/0!</v>
      </c>
      <c r="G680" s="179">
        <f t="shared" si="428"/>
        <v>0.26113727164556244</v>
      </c>
      <c r="H680" s="179">
        <f t="shared" si="428"/>
        <v>0.58502419195810529</v>
      </c>
      <c r="I680" s="179">
        <f t="shared" si="428"/>
        <v>0.77289695288155102</v>
      </c>
      <c r="J680" s="179">
        <f t="shared" si="428"/>
        <v>0.88321769887820623</v>
      </c>
      <c r="K680" s="179">
        <f t="shared" si="428"/>
        <v>0.94073929803752843</v>
      </c>
      <c r="L680" s="179">
        <f t="shared" si="428"/>
        <v>0.96857854915801378</v>
      </c>
      <c r="M680" s="179">
        <f t="shared" si="428"/>
        <v>0.9843772648263226</v>
      </c>
      <c r="N680" s="179">
        <f t="shared" si="428"/>
        <v>0.99255862266758266</v>
      </c>
      <c r="O680" s="179">
        <f t="shared" si="428"/>
        <v>0.99636698040127369</v>
      </c>
      <c r="P680" s="179">
        <f t="shared" si="428"/>
        <v>0.99821047033477917</v>
      </c>
      <c r="Q680" s="179">
        <f t="shared" si="428"/>
        <v>0.99911515948177154</v>
      </c>
      <c r="R680" s="179">
        <f t="shared" si="428"/>
        <v>0.99956733339384585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-0.20504694317836478</v>
      </c>
      <c r="F681" s="179">
        <f t="shared" si="428"/>
        <v>-0.48383770806530274</v>
      </c>
      <c r="G681" s="179" t="e">
        <f t="shared" si="428"/>
        <v>#DIV/0!</v>
      </c>
      <c r="H681" s="179">
        <f t="shared" si="428"/>
        <v>0.25917612994342681</v>
      </c>
      <c r="I681" s="179">
        <f t="shared" si="428"/>
        <v>0.57818742061926576</v>
      </c>
      <c r="J681" s="179">
        <f t="shared" si="428"/>
        <v>0.77646066068660358</v>
      </c>
      <c r="K681" s="179">
        <f t="shared" si="428"/>
        <v>0.88462206729074488</v>
      </c>
      <c r="L681" s="179">
        <f t="shared" si="428"/>
        <v>0.93833231724202093</v>
      </c>
      <c r="M681" s="179">
        <f t="shared" si="428"/>
        <v>0.96916960713055988</v>
      </c>
      <c r="N681" s="179">
        <f t="shared" si="428"/>
        <v>0.98527135035094049</v>
      </c>
      <c r="O681" s="179">
        <f t="shared" si="428"/>
        <v>0.99279999429772803</v>
      </c>
      <c r="P681" s="179">
        <f t="shared" si="428"/>
        <v>0.99645134408730174</v>
      </c>
      <c r="Q681" s="179">
        <f t="shared" si="428"/>
        <v>0.99824484226774401</v>
      </c>
      <c r="R681" s="179">
        <f t="shared" si="428"/>
        <v>0.99914164807470141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-5.6527806728306519E-2</v>
      </c>
      <c r="F682" s="179">
        <f t="shared" si="428"/>
        <v>-0.22057711652862796</v>
      </c>
      <c r="G682" s="179">
        <f t="shared" si="428"/>
        <v>-0.49064721267191119</v>
      </c>
      <c r="H682" s="179" t="e">
        <f t="shared" si="428"/>
        <v>#DIV/0!</v>
      </c>
      <c r="I682" s="179">
        <f t="shared" si="428"/>
        <v>0.24673262954392716</v>
      </c>
      <c r="J682" s="179">
        <f t="shared" si="428"/>
        <v>0.58091601064319665</v>
      </c>
      <c r="K682" s="179">
        <f t="shared" si="428"/>
        <v>0.77735061493723923</v>
      </c>
      <c r="L682" s="179">
        <f t="shared" si="428"/>
        <v>0.87927168823849633</v>
      </c>
      <c r="M682" s="179">
        <f t="shared" si="428"/>
        <v>0.93899738816389178</v>
      </c>
      <c r="N682" s="179">
        <f t="shared" si="428"/>
        <v>0.97068597966120851</v>
      </c>
      <c r="O682" s="179">
        <f t="shared" si="428"/>
        <v>0.98563349964142444</v>
      </c>
      <c r="P682" s="179">
        <f t="shared" si="428"/>
        <v>0.99291071754424343</v>
      </c>
      <c r="Q682" s="179">
        <f t="shared" si="428"/>
        <v>0.99649160931979175</v>
      </c>
      <c r="R682" s="179">
        <f t="shared" si="428"/>
        <v>0.99828375364863431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-1.4843156745096134E-2</v>
      </c>
      <c r="F683" s="179">
        <f t="shared" si="428"/>
        <v>-6.3838000401422054E-2</v>
      </c>
      <c r="G683" s="179">
        <f t="shared" si="428"/>
        <v>-0.24383457768948072</v>
      </c>
      <c r="H683" s="179">
        <f t="shared" si="428"/>
        <v>-0.49917792234439118</v>
      </c>
      <c r="I683" s="179" t="e">
        <f t="shared" si="428"/>
        <v>#DIV/0!</v>
      </c>
      <c r="J683" s="179">
        <f t="shared" si="428"/>
        <v>0.258191012681244</v>
      </c>
      <c r="K683" s="179">
        <f t="shared" si="428"/>
        <v>0.58796665083804855</v>
      </c>
      <c r="L683" s="179">
        <f t="shared" si="428"/>
        <v>0.77145355680365413</v>
      </c>
      <c r="M683" s="179">
        <f t="shared" si="428"/>
        <v>0.88230139129996632</v>
      </c>
      <c r="N683" s="179">
        <f t="shared" si="428"/>
        <v>0.94282122795125178</v>
      </c>
      <c r="O683" s="179">
        <f t="shared" si="428"/>
        <v>0.97184211964028411</v>
      </c>
      <c r="P683" s="179">
        <f t="shared" si="428"/>
        <v>0.98607339597789234</v>
      </c>
      <c r="Q683" s="179">
        <f t="shared" si="428"/>
        <v>0.99310017167053732</v>
      </c>
      <c r="R683" s="179">
        <f t="shared" si="428"/>
        <v>0.9966228819914168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-3.724732612303174E-3</v>
      </c>
      <c r="F684" s="179">
        <f t="shared" si="428"/>
        <v>-1.6324855173142989E-2</v>
      </c>
      <c r="G684" s="179">
        <f t="shared" si="428"/>
        <v>-7.0310434376810976E-2</v>
      </c>
      <c r="H684" s="179">
        <f t="shared" si="428"/>
        <v>-0.26592139396013492</v>
      </c>
      <c r="I684" s="179">
        <f t="shared" si="428"/>
        <v>-0.50210711022105381</v>
      </c>
      <c r="J684" s="179" t="e">
        <f t="shared" si="428"/>
        <v>#DIV/0!</v>
      </c>
      <c r="K684" s="179">
        <f t="shared" si="428"/>
        <v>0.25920468801301144</v>
      </c>
      <c r="L684" s="179">
        <f t="shared" si="428"/>
        <v>0.57477048141026177</v>
      </c>
      <c r="M684" s="179">
        <f t="shared" si="428"/>
        <v>0.77355891709804225</v>
      </c>
      <c r="N684" s="179">
        <f t="shared" si="428"/>
        <v>0.88770766130374712</v>
      </c>
      <c r="O684" s="179">
        <f t="shared" si="428"/>
        <v>0.94418396525203074</v>
      </c>
      <c r="P684" s="179">
        <f t="shared" si="428"/>
        <v>0.97226878191929056</v>
      </c>
      <c r="Q684" s="179">
        <f t="shared" si="428"/>
        <v>0.98622986745573349</v>
      </c>
      <c r="R684" s="179">
        <f t="shared" si="428"/>
        <v>0.99325281913668628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-9.3196036675974195E-4</v>
      </c>
      <c r="F685" s="179">
        <f t="shared" si="428"/>
        <v>-4.1004297662040039E-3</v>
      </c>
      <c r="G685" s="179">
        <f t="shared" si="428"/>
        <v>-1.8073974065374108E-2</v>
      </c>
      <c r="H685" s="179">
        <f t="shared" si="428"/>
        <v>-7.8799496805972563E-2</v>
      </c>
      <c r="I685" s="179">
        <f t="shared" si="428"/>
        <v>-0.27152800872618593</v>
      </c>
      <c r="J685" s="179">
        <f t="shared" si="428"/>
        <v>-0.49951954642427066</v>
      </c>
      <c r="K685" s="179" t="e">
        <f t="shared" si="428"/>
        <v>#DIV/0!</v>
      </c>
      <c r="L685" s="179">
        <f t="shared" si="428"/>
        <v>0.24894487465942136</v>
      </c>
      <c r="M685" s="179">
        <f t="shared" si="428"/>
        <v>0.57778450954853888</v>
      </c>
      <c r="N685" s="179">
        <f t="shared" si="428"/>
        <v>0.7829473637256058</v>
      </c>
      <c r="O685" s="179">
        <f t="shared" si="428"/>
        <v>0.89026779201096629</v>
      </c>
      <c r="P685" s="179">
        <f t="shared" si="428"/>
        <v>0.94501260565061296</v>
      </c>
      <c r="Q685" s="179">
        <f t="shared" si="428"/>
        <v>0.97257615902324801</v>
      </c>
      <c r="R685" s="179">
        <f t="shared" si="428"/>
        <v>0.98653365762129641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-2.3303576219902087E-4</v>
      </c>
      <c r="F686" s="179">
        <f t="shared" si="428"/>
        <v>-1.0261921255416495E-3</v>
      </c>
      <c r="G686" s="179">
        <f t="shared" si="428"/>
        <v>-4.5452185685197479E-3</v>
      </c>
      <c r="H686" s="179">
        <f t="shared" si="428"/>
        <v>-2.0387373080261562E-2</v>
      </c>
      <c r="I686" s="179">
        <f t="shared" si="428"/>
        <v>-8.1158071286594247E-2</v>
      </c>
      <c r="J686" s="179">
        <f t="shared" si="428"/>
        <v>-0.26325173455849543</v>
      </c>
      <c r="K686" s="179">
        <f t="shared" si="428"/>
        <v>-0.49831465279188086</v>
      </c>
      <c r="L686" s="179" t="e">
        <f t="shared" si="428"/>
        <v>#DIV/0!</v>
      </c>
      <c r="M686" s="179">
        <f t="shared" si="428"/>
        <v>0.25125640699135421</v>
      </c>
      <c r="N686" s="179">
        <f t="shared" si="428"/>
        <v>0.59141108868545211</v>
      </c>
      <c r="O686" s="179">
        <f t="shared" si="428"/>
        <v>0.78743248698364154</v>
      </c>
      <c r="P686" s="179">
        <f t="shared" si="428"/>
        <v>0.89182813131284233</v>
      </c>
      <c r="Q686" s="179">
        <f t="shared" si="428"/>
        <v>0.94560504128718392</v>
      </c>
      <c r="R686" s="179">
        <f t="shared" si="428"/>
        <v>0.97317780673393439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-5.8261705040241883E-5</v>
      </c>
      <c r="F687" s="179">
        <f t="shared" si="428"/>
        <v>-2.5661220469650191E-4</v>
      </c>
      <c r="G687" s="179">
        <f t="shared" si="428"/>
        <v>-1.1378313029793792E-3</v>
      </c>
      <c r="H687" s="179">
        <f t="shared" si="428"/>
        <v>-5.1345838063726855E-3</v>
      </c>
      <c r="I687" s="179">
        <f t="shared" si="428"/>
        <v>-2.1047084169732111E-2</v>
      </c>
      <c r="J687" s="179">
        <f t="shared" si="428"/>
        <v>-7.7880910845845891E-2</v>
      </c>
      <c r="K687" s="179">
        <f t="shared" si="428"/>
        <v>-0.25954001701248658</v>
      </c>
      <c r="L687" s="179">
        <f t="shared" si="428"/>
        <v>-0.511260087116301</v>
      </c>
      <c r="M687" s="179" t="e">
        <f t="shared" si="428"/>
        <v>#DIV/0!</v>
      </c>
      <c r="N687" s="179">
        <f t="shared" si="428"/>
        <v>0.26194322686447513</v>
      </c>
      <c r="O687" s="179">
        <f t="shared" si="428"/>
        <v>0.59803027843165246</v>
      </c>
      <c r="P687" s="179">
        <f t="shared" si="428"/>
        <v>0.79017856436013123</v>
      </c>
      <c r="Q687" s="179">
        <f t="shared" si="428"/>
        <v>0.89292336518777093</v>
      </c>
      <c r="R687" s="179">
        <f t="shared" si="428"/>
        <v>0.94678527055458472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-1.4565596246193623E-5</v>
      </c>
      <c r="F688" s="179">
        <f t="shared" si="428"/>
        <v>-6.4156949556006524E-5</v>
      </c>
      <c r="G688" s="179">
        <f t="shared" si="428"/>
        <v>-2.8454871024388798E-4</v>
      </c>
      <c r="H688" s="179">
        <f t="shared" si="428"/>
        <v>-1.2858208323049659E-3</v>
      </c>
      <c r="I688" s="179">
        <f t="shared" si="428"/>
        <v>-5.303778291683491E-3</v>
      </c>
      <c r="J688" s="179">
        <f t="shared" si="428"/>
        <v>-2.014695347140413E-2</v>
      </c>
      <c r="K688" s="179">
        <f t="shared" si="428"/>
        <v>-7.6432818631883379E-2</v>
      </c>
      <c r="L688" s="179">
        <f t="shared" si="428"/>
        <v>-0.30462692817768261</v>
      </c>
      <c r="M688" s="179">
        <f t="shared" si="428"/>
        <v>-0.50819158338758841</v>
      </c>
      <c r="N688" s="179" t="e">
        <f t="shared" si="428"/>
        <v>#DIV/0!</v>
      </c>
      <c r="O688" s="179">
        <f t="shared" si="428"/>
        <v>0.26727849274515048</v>
      </c>
      <c r="P688" s="179">
        <f t="shared" si="428"/>
        <v>0.60211858173027122</v>
      </c>
      <c r="Q688" s="179">
        <f t="shared" si="428"/>
        <v>0.7920088685019816</v>
      </c>
      <c r="R688" s="179">
        <f t="shared" si="428"/>
        <v>0.89519646528918351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-3.6414095986050114E-6</v>
      </c>
      <c r="F689" s="179">
        <f t="shared" si="428"/>
        <v>-1.6039477536940861E-5</v>
      </c>
      <c r="G689" s="179">
        <f t="shared" si="428"/>
        <v>-7.1142716246340237E-5</v>
      </c>
      <c r="H689" s="179">
        <f t="shared" si="428"/>
        <v>-3.2158523684227636E-4</v>
      </c>
      <c r="I689" s="179">
        <f t="shared" si="428"/>
        <v>-1.3283770870079043E-3</v>
      </c>
      <c r="J689" s="179">
        <f t="shared" si="428"/>
        <v>-5.0740292591815225E-3</v>
      </c>
      <c r="K689" s="179">
        <f t="shared" si="428"/>
        <v>-1.9750634337007956E-2</v>
      </c>
      <c r="L689" s="179">
        <f t="shared" si="428"/>
        <v>-9.4969281340097605E-2</v>
      </c>
      <c r="M689" s="179">
        <f t="shared" si="428"/>
        <v>-0.29280441008005897</v>
      </c>
      <c r="N689" s="179">
        <f t="shared" si="428"/>
        <v>-0.49513431518531448</v>
      </c>
      <c r="O689" s="179" t="e">
        <f t="shared" si="428"/>
        <v>#DIV/0!</v>
      </c>
      <c r="P689" s="179">
        <f t="shared" si="428"/>
        <v>0.27062243212905385</v>
      </c>
      <c r="Q689" s="179">
        <f t="shared" si="428"/>
        <v>0.6043485056431821</v>
      </c>
      <c r="R689" s="179">
        <f t="shared" si="428"/>
        <v>0.79623912092701288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-9.1035305550017249E-7</v>
      </c>
      <c r="F690" s="179">
        <f t="shared" si="428"/>
        <v>-4.0098842843035136E-6</v>
      </c>
      <c r="G690" s="179">
        <f t="shared" si="428"/>
        <v>-1.77860208097583E-5</v>
      </c>
      <c r="H690" s="179">
        <f t="shared" si="428"/>
        <v>-8.0404250340820147E-5</v>
      </c>
      <c r="I690" s="179">
        <f t="shared" si="428"/>
        <v>-3.3224005532845712E-4</v>
      </c>
      <c r="J690" s="179">
        <f t="shared" si="428"/>
        <v>-1.2706611005433481E-3</v>
      </c>
      <c r="K690" s="179">
        <f t="shared" si="428"/>
        <v>-4.9729566767234192E-3</v>
      </c>
      <c r="L690" s="179">
        <f t="shared" si="428"/>
        <v>-2.4890440693186536E-2</v>
      </c>
      <c r="M690" s="179">
        <f t="shared" si="428"/>
        <v>-8.9901695787598171E-2</v>
      </c>
      <c r="N690" s="179">
        <f t="shared" si="428"/>
        <v>-0.2501480871407325</v>
      </c>
      <c r="O690" s="179">
        <f t="shared" si="428"/>
        <v>-0.48923498006848959</v>
      </c>
      <c r="P690" s="179" t="e">
        <f t="shared" si="428"/>
        <v>#DIV/0!</v>
      </c>
      <c r="Q690" s="179">
        <f t="shared" si="428"/>
        <v>0.26989378844446138</v>
      </c>
      <c r="R690" s="179">
        <f t="shared" si="428"/>
        <v>0.61174029288810239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-2.3124428308636088E-7</v>
      </c>
      <c r="F691" s="179">
        <f t="shared" si="428"/>
        <v>-1.0185757040711648E-6</v>
      </c>
      <c r="G691" s="179">
        <f t="shared" si="428"/>
        <v>-4.5179553089813316E-6</v>
      </c>
      <c r="H691" s="179">
        <f t="shared" si="428"/>
        <v>-2.0424461783885727E-5</v>
      </c>
      <c r="I691" s="179">
        <f t="shared" si="428"/>
        <v>-8.4403299093329461E-5</v>
      </c>
      <c r="J691" s="179">
        <f t="shared" si="428"/>
        <v>-3.2289855382765898E-4</v>
      </c>
      <c r="K691" s="179">
        <f t="shared" si="428"/>
        <v>-1.2652686825798754E-3</v>
      </c>
      <c r="L691" s="179">
        <f t="shared" si="428"/>
        <v>-6.3884052924450384E-3</v>
      </c>
      <c r="M691" s="179">
        <f t="shared" si="428"/>
        <v>-2.3842772264724432E-2</v>
      </c>
      <c r="N691" s="179">
        <f t="shared" si="428"/>
        <v>-7.3944829961693326E-2</v>
      </c>
      <c r="O691" s="179">
        <f t="shared" si="428"/>
        <v>-0.23714847799552208</v>
      </c>
      <c r="P691" s="179">
        <f t="shared" si="428"/>
        <v>-0.48692915353708244</v>
      </c>
      <c r="Q691" s="179" t="e">
        <f t="shared" si="428"/>
        <v>#DIV/0!</v>
      </c>
      <c r="R691" s="179">
        <f t="shared" si="428"/>
        <v>0.28611272899789791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-5.599036691554414E-8</v>
      </c>
      <c r="F692" s="179">
        <f t="shared" si="428"/>
        <v>-2.4662420855068194E-7</v>
      </c>
      <c r="G692" s="179">
        <f t="shared" si="428"/>
        <v>-1.0939179525072422E-6</v>
      </c>
      <c r="H692" s="179">
        <f t="shared" si="428"/>
        <v>-4.9453338338363181E-6</v>
      </c>
      <c r="I692" s="179">
        <f t="shared" si="428"/>
        <v>-2.0436830409719052E-5</v>
      </c>
      <c r="J692" s="179">
        <f t="shared" si="428"/>
        <v>-7.8190251296632058E-5</v>
      </c>
      <c r="K692" s="179">
        <f t="shared" si="428"/>
        <v>-3.0647814907676867E-4</v>
      </c>
      <c r="L692" s="179">
        <f t="shared" si="428"/>
        <v>-1.5506472048286641E-3</v>
      </c>
      <c r="M692" s="179">
        <f t="shared" si="428"/>
        <v>-5.8296004086643921E-3</v>
      </c>
      <c r="N692" s="179">
        <f t="shared" si="428"/>
        <v>-1.8471126390160679E-2</v>
      </c>
      <c r="O692" s="179">
        <f t="shared" si="428"/>
        <v>-6.5840438794340927E-2</v>
      </c>
      <c r="P692" s="179">
        <f t="shared" si="428"/>
        <v>-0.22244510832951156</v>
      </c>
      <c r="Q692" s="179">
        <f t="shared" si="428"/>
        <v>-0.47832223667829088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-8.8617429044623616E-10</v>
      </c>
      <c r="F693" s="179">
        <f t="shared" si="428"/>
        <v>-3.9033865675941162E-9</v>
      </c>
      <c r="G693" s="179">
        <f t="shared" si="428"/>
        <v>-1.7313734062195948E-8</v>
      </c>
      <c r="H693" s="179">
        <f t="shared" si="428"/>
        <v>-7.8271253243864006E-8</v>
      </c>
      <c r="I693" s="179">
        <f t="shared" si="428"/>
        <v>-3.2346184769708868E-7</v>
      </c>
      <c r="J693" s="179">
        <f t="shared" si="428"/>
        <v>-1.2375767924203396E-6</v>
      </c>
      <c r="K693" s="179">
        <f t="shared" si="428"/>
        <v>-4.8513071298196792E-6</v>
      </c>
      <c r="L693" s="179">
        <f t="shared" si="428"/>
        <v>-2.4560814369177655E-5</v>
      </c>
      <c r="M693" s="179">
        <f t="shared" si="428"/>
        <v>-9.2526351171676524E-5</v>
      </c>
      <c r="N693" s="179">
        <f t="shared" si="428"/>
        <v>-2.9475277778035608E-4</v>
      </c>
      <c r="O693" s="179">
        <f t="shared" si="428"/>
        <v>-1.075911163146918E-3</v>
      </c>
      <c r="P693" s="179">
        <f t="shared" si="428"/>
        <v>-4.0830543055039104E-3</v>
      </c>
      <c r="Q693" s="179">
        <f t="shared" si="428"/>
        <v>-1.5081090349071572E-2</v>
      </c>
      <c r="R693" s="179">
        <f t="shared" si="428"/>
        <v>-5.9897589517506095E-2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-2.0974539423727792E-13</v>
      </c>
      <c r="F694" s="179">
        <f t="shared" si="428"/>
        <v>-9.2387847864269786E-13</v>
      </c>
      <c r="G694" s="179">
        <f t="shared" si="428"/>
        <v>-4.0979252470391039E-12</v>
      </c>
      <c r="H694" s="179">
        <f t="shared" si="428"/>
        <v>-1.852574099256541E-11</v>
      </c>
      <c r="I694" s="179">
        <f t="shared" si="428"/>
        <v>-7.6559027635870053E-11</v>
      </c>
      <c r="J694" s="179">
        <f t="shared" si="428"/>
        <v>-2.9291773149930754E-10</v>
      </c>
      <c r="K694" s="179">
        <f t="shared" si="428"/>
        <v>-1.1482406052070504E-9</v>
      </c>
      <c r="L694" s="179">
        <f t="shared" si="428"/>
        <v>-5.8132780730139313E-9</v>
      </c>
      <c r="M694" s="179">
        <f t="shared" si="428"/>
        <v>-2.1900657606125629E-8</v>
      </c>
      <c r="N694" s="179">
        <f t="shared" si="428"/>
        <v>-6.9771979542510323E-8</v>
      </c>
      <c r="O694" s="179">
        <f t="shared" si="428"/>
        <v>-2.5475297668478736E-7</v>
      </c>
      <c r="P694" s="179">
        <f t="shared" si="428"/>
        <v>-9.6781664646228422E-7</v>
      </c>
      <c r="Q694" s="179">
        <f t="shared" si="428"/>
        <v>-3.5891524122625095E-6</v>
      </c>
      <c r="R694" s="179">
        <f t="shared" si="428"/>
        <v>-1.4547483298295821E-5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20.25" x14ac:dyDescent="0.35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3.3034313576908968E-2</v>
      </c>
      <c r="F806" s="179">
        <f t="shared" si="503"/>
        <v>3.6052123684650807E-2</v>
      </c>
      <c r="G806" s="179">
        <f t="shared" si="503"/>
        <v>3.0872008825215073E-2</v>
      </c>
      <c r="H806" s="179">
        <f t="shared" si="503"/>
        <v>3.069625479706823E-2</v>
      </c>
      <c r="I806" s="179">
        <f t="shared" si="503"/>
        <v>3.1308222589086276E-2</v>
      </c>
      <c r="J806" s="179">
        <f t="shared" si="503"/>
        <v>3.2233363499112433E-2</v>
      </c>
      <c r="K806" s="179">
        <f t="shared" si="503"/>
        <v>3.2586973839665488E-2</v>
      </c>
      <c r="L806" s="179">
        <f t="shared" si="503"/>
        <v>3.027837359275105E-2</v>
      </c>
      <c r="M806" s="179">
        <f t="shared" si="503"/>
        <v>3.0808695496848917E-2</v>
      </c>
      <c r="N806" s="179">
        <f t="shared" si="503"/>
        <v>3.3260106679274877E-2</v>
      </c>
      <c r="O806" s="179">
        <f t="shared" si="503"/>
        <v>3.4501974077478806E-2</v>
      </c>
      <c r="P806" s="179">
        <f t="shared" si="503"/>
        <v>3.5286506637793577E-2</v>
      </c>
      <c r="Q806" s="179">
        <f t="shared" si="503"/>
        <v>3.6281723371967708E-2</v>
      </c>
      <c r="R806" s="179">
        <f t="shared" si="503"/>
        <v>3.6615823978100592E-2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0.13709930213912644</v>
      </c>
      <c r="F807" s="179">
        <f t="shared" si="503"/>
        <v>0.22738283106000307</v>
      </c>
      <c r="G807" s="179">
        <f t="shared" si="503"/>
        <v>0.24334674389898997</v>
      </c>
      <c r="H807" s="179">
        <f t="shared" si="503"/>
        <v>0.21222310826835533</v>
      </c>
      <c r="I807" s="179">
        <f t="shared" si="503"/>
        <v>0.21395027723523347</v>
      </c>
      <c r="J807" s="179">
        <f t="shared" si="503"/>
        <v>0.22621846056335893</v>
      </c>
      <c r="K807" s="179">
        <f t="shared" si="503"/>
        <v>0.23104054764105653</v>
      </c>
      <c r="L807" s="179">
        <f t="shared" si="503"/>
        <v>0.21527417180341515</v>
      </c>
      <c r="M807" s="179">
        <f t="shared" si="503"/>
        <v>0.21918939969757512</v>
      </c>
      <c r="N807" s="179">
        <f t="shared" si="503"/>
        <v>0.23666920045147841</v>
      </c>
      <c r="O807" s="179">
        <f t="shared" si="503"/>
        <v>0.24551677282726783</v>
      </c>
      <c r="P807" s="179">
        <f t="shared" si="503"/>
        <v>0.25110236650942108</v>
      </c>
      <c r="Q807" s="179">
        <f t="shared" si="503"/>
        <v>0.25818516729281343</v>
      </c>
      <c r="R807" s="179">
        <f t="shared" si="503"/>
        <v>0.26056286466482481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9.2355200550292491E-2</v>
      </c>
      <c r="F808" s="179">
        <f t="shared" si="503"/>
        <v>0.1872268285845472</v>
      </c>
      <c r="G808" s="179">
        <f t="shared" si="503"/>
        <v>0.30192409155514188</v>
      </c>
      <c r="H808" s="179">
        <f t="shared" si="503"/>
        <v>0.32221923221092502</v>
      </c>
      <c r="I808" s="179">
        <f t="shared" si="503"/>
        <v>0.29015492779642549</v>
      </c>
      <c r="J808" s="179">
        <f t="shared" si="503"/>
        <v>0.30109097718400435</v>
      </c>
      <c r="K808" s="179">
        <f t="shared" si="503"/>
        <v>0.31622185956683735</v>
      </c>
      <c r="L808" s="179">
        <f t="shared" si="503"/>
        <v>0.29776242913599649</v>
      </c>
      <c r="M808" s="179">
        <f t="shared" si="503"/>
        <v>0.30396820277295039</v>
      </c>
      <c r="N808" s="179">
        <f t="shared" si="503"/>
        <v>0.32842642799797395</v>
      </c>
      <c r="O808" s="179">
        <f t="shared" si="503"/>
        <v>0.34076449562421923</v>
      </c>
      <c r="P808" s="179">
        <f t="shared" si="503"/>
        <v>0.34853287806823352</v>
      </c>
      <c r="Q808" s="179">
        <f t="shared" si="503"/>
        <v>0.35836800024961218</v>
      </c>
      <c r="R808" s="179">
        <f t="shared" si="503"/>
        <v>0.36166940665315261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4.2526330512229142E-2</v>
      </c>
      <c r="F809" s="179">
        <f t="shared" si="503"/>
        <v>8.8956306137082386E-2</v>
      </c>
      <c r="G809" s="179">
        <f t="shared" si="503"/>
        <v>0.177516597140988</v>
      </c>
      <c r="H809" s="179">
        <f t="shared" si="503"/>
        <v>0.28038960964703347</v>
      </c>
      <c r="I809" s="179">
        <f t="shared" si="503"/>
        <v>0.30135187169453842</v>
      </c>
      <c r="J809" s="179">
        <f t="shared" si="503"/>
        <v>0.28026019868666191</v>
      </c>
      <c r="K809" s="179">
        <f t="shared" si="503"/>
        <v>0.29017988888418983</v>
      </c>
      <c r="L809" s="179">
        <f t="shared" si="503"/>
        <v>0.28118587254734206</v>
      </c>
      <c r="M809" s="179">
        <f t="shared" si="503"/>
        <v>0.28967802778182666</v>
      </c>
      <c r="N809" s="179">
        <f t="shared" si="503"/>
        <v>0.31376806210060354</v>
      </c>
      <c r="O809" s="179">
        <f t="shared" si="503"/>
        <v>0.32577566265152619</v>
      </c>
      <c r="P809" s="179">
        <f t="shared" si="503"/>
        <v>0.33326049040644962</v>
      </c>
      <c r="Q809" s="179">
        <f t="shared" si="503"/>
        <v>0.34267973619902503</v>
      </c>
      <c r="R809" s="179">
        <f t="shared" si="503"/>
        <v>0.34584064340005938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1.3156719399590835E-2</v>
      </c>
      <c r="F810" s="179">
        <f t="shared" si="506"/>
        <v>2.7086161667144268E-2</v>
      </c>
      <c r="G810" s="179">
        <f t="shared" si="506"/>
        <v>5.6284878535455378E-2</v>
      </c>
      <c r="H810" s="179">
        <f t="shared" si="506"/>
        <v>0.112890928411397</v>
      </c>
      <c r="I810" s="179">
        <f t="shared" si="506"/>
        <v>0.17626327692618171</v>
      </c>
      <c r="J810" s="179">
        <f t="shared" si="506"/>
        <v>0.19687870201883348</v>
      </c>
      <c r="K810" s="179">
        <f t="shared" si="506"/>
        <v>0.18127234402670181</v>
      </c>
      <c r="L810" s="179">
        <f t="shared" si="506"/>
        <v>0.17454977723181611</v>
      </c>
      <c r="M810" s="179">
        <f t="shared" si="506"/>
        <v>0.18400189592791322</v>
      </c>
      <c r="N810" s="179">
        <f t="shared" si="506"/>
        <v>0.20115796463134586</v>
      </c>
      <c r="O810" s="179">
        <f t="shared" si="506"/>
        <v>0.20942021973336089</v>
      </c>
      <c r="P810" s="179">
        <f t="shared" si="506"/>
        <v>0.21438251141696638</v>
      </c>
      <c r="Q810" s="179">
        <f t="shared" si="506"/>
        <v>0.22048102695182967</v>
      </c>
      <c r="R810" s="179">
        <f t="shared" si="506"/>
        <v>0.22252523566298779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2.7921300162662525E-3</v>
      </c>
      <c r="F811" s="179">
        <f t="shared" si="506"/>
        <v>5.6457509420810978E-3</v>
      </c>
      <c r="G811" s="179">
        <f t="shared" si="506"/>
        <v>1.154908075207553E-2</v>
      </c>
      <c r="H811" s="179">
        <f t="shared" si="506"/>
        <v>2.4334856499661488E-2</v>
      </c>
      <c r="I811" s="179">
        <f t="shared" si="506"/>
        <v>4.811751474524692E-2</v>
      </c>
      <c r="J811" s="179">
        <f t="shared" si="506"/>
        <v>7.741403606158459E-2</v>
      </c>
      <c r="K811" s="179">
        <f t="shared" si="506"/>
        <v>8.6096825137584584E-2</v>
      </c>
      <c r="L811" s="179">
        <f t="shared" si="506"/>
        <v>7.4552374703496779E-2</v>
      </c>
      <c r="M811" s="179">
        <f t="shared" si="506"/>
        <v>7.6964562970286893E-2</v>
      </c>
      <c r="N811" s="179">
        <f t="shared" si="506"/>
        <v>8.6135908829267985E-2</v>
      </c>
      <c r="O811" s="179">
        <f t="shared" si="506"/>
        <v>9.0587186115004242E-2</v>
      </c>
      <c r="P811" s="179">
        <f t="shared" si="506"/>
        <v>9.2991957703555936E-2</v>
      </c>
      <c r="Q811" s="179">
        <f t="shared" si="506"/>
        <v>9.5705207527022121E-2</v>
      </c>
      <c r="R811" s="179">
        <f t="shared" si="506"/>
        <v>9.6610722492720708E-2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5.5977645528834208E-4</v>
      </c>
      <c r="F812" s="179">
        <f t="shared" si="506"/>
        <v>1.1187135223415846E-3</v>
      </c>
      <c r="G812" s="179">
        <f t="shared" si="506"/>
        <v>2.244978690403166E-3</v>
      </c>
      <c r="H812" s="179">
        <f t="shared" si="506"/>
        <v>4.6572537246196023E-3</v>
      </c>
      <c r="I812" s="179">
        <f t="shared" si="506"/>
        <v>9.7050956014701727E-3</v>
      </c>
      <c r="J812" s="179">
        <f t="shared" si="506"/>
        <v>1.9584973135953011E-2</v>
      </c>
      <c r="K812" s="179">
        <f t="shared" si="506"/>
        <v>3.1590627111227142E-2</v>
      </c>
      <c r="L812" s="179">
        <f t="shared" si="506"/>
        <v>3.2436975430324214E-2</v>
      </c>
      <c r="M812" s="179">
        <f t="shared" si="506"/>
        <v>3.0639568154361776E-2</v>
      </c>
      <c r="N812" s="179">
        <f t="shared" si="506"/>
        <v>3.3483515662537919E-2</v>
      </c>
      <c r="O812" s="179">
        <f t="shared" si="506"/>
        <v>3.6243341807541761E-2</v>
      </c>
      <c r="P812" s="179">
        <f t="shared" si="506"/>
        <v>3.7599236993346434E-2</v>
      </c>
      <c r="Q812" s="179">
        <f t="shared" si="506"/>
        <v>3.880511017498061E-2</v>
      </c>
      <c r="R812" s="179">
        <f t="shared" si="506"/>
        <v>3.9201688638242436E-2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2.2284458913155751E-4</v>
      </c>
      <c r="F813" s="179">
        <f t="shared" si="506"/>
        <v>4.4244782138152719E-4</v>
      </c>
      <c r="G813" s="179">
        <f t="shared" si="506"/>
        <v>8.7669630839310949E-4</v>
      </c>
      <c r="H813" s="179">
        <f t="shared" si="506"/>
        <v>1.781125703719498E-3</v>
      </c>
      <c r="I813" s="179">
        <f t="shared" si="506"/>
        <v>3.660772570526989E-3</v>
      </c>
      <c r="J813" s="179">
        <f t="shared" si="506"/>
        <v>7.7780377890135791E-3</v>
      </c>
      <c r="K813" s="179">
        <f t="shared" si="506"/>
        <v>1.5714601163848214E-2</v>
      </c>
      <c r="L813" s="179">
        <f t="shared" si="506"/>
        <v>2.3936771210644039E-2</v>
      </c>
      <c r="M813" s="179">
        <f t="shared" si="506"/>
        <v>2.6437872742894258E-2</v>
      </c>
      <c r="N813" s="179">
        <f t="shared" si="506"/>
        <v>2.5951957506455264E-2</v>
      </c>
      <c r="O813" s="179">
        <f t="shared" si="506"/>
        <v>2.7740525895141994E-2</v>
      </c>
      <c r="P813" s="179">
        <f t="shared" si="506"/>
        <v>2.9687787902805272E-2</v>
      </c>
      <c r="Q813" s="179">
        <f t="shared" si="506"/>
        <v>3.0968534006794175E-2</v>
      </c>
      <c r="R813" s="179">
        <f t="shared" si="506"/>
        <v>3.1378178455649088E-2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4.0585556409063005E-4</v>
      </c>
      <c r="F814" s="179">
        <f t="shared" si="509"/>
        <v>8.030310566909815E-4</v>
      </c>
      <c r="G814" s="179">
        <f t="shared" si="509"/>
        <v>1.5798621113827605E-3</v>
      </c>
      <c r="H814" s="179">
        <f t="shared" si="509"/>
        <v>3.1649183781912054E-3</v>
      </c>
      <c r="I814" s="179">
        <f t="shared" si="509"/>
        <v>6.3750793921797068E-3</v>
      </c>
      <c r="J814" s="179">
        <f t="shared" si="509"/>
        <v>1.3395138279073732E-2</v>
      </c>
      <c r="K814" s="179">
        <f t="shared" si="509"/>
        <v>2.8430709094251008E-2</v>
      </c>
      <c r="L814" s="179">
        <f t="shared" si="509"/>
        <v>5.6812024231367296E-2</v>
      </c>
      <c r="M814" s="179">
        <f t="shared" si="509"/>
        <v>8.8590866619435549E-2</v>
      </c>
      <c r="N814" s="179">
        <f t="shared" si="509"/>
        <v>0.10428863049207539</v>
      </c>
      <c r="O814" s="179">
        <f t="shared" si="509"/>
        <v>9.7373253809925051E-2</v>
      </c>
      <c r="P814" s="179">
        <f t="shared" si="509"/>
        <v>0.10347586170770232</v>
      </c>
      <c r="Q814" s="179">
        <f t="shared" si="509"/>
        <v>0.11145792879449257</v>
      </c>
      <c r="R814" s="179">
        <f t="shared" si="509"/>
        <v>0.11422014205132823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1.0130090897710979E-4</v>
      </c>
      <c r="F815" s="179">
        <f t="shared" si="509"/>
        <v>2.0008071480365561E-4</v>
      </c>
      <c r="G815" s="179">
        <f t="shared" si="509"/>
        <v>3.9215135023718309E-4</v>
      </c>
      <c r="H815" s="179">
        <f t="shared" si="509"/>
        <v>7.7936081799363365E-4</v>
      </c>
      <c r="I815" s="179">
        <f t="shared" si="509"/>
        <v>1.5484247775959369E-3</v>
      </c>
      <c r="J815" s="179">
        <f t="shared" si="509"/>
        <v>3.1964636967563042E-3</v>
      </c>
      <c r="K815" s="179">
        <f t="shared" si="509"/>
        <v>6.7026637025293118E-3</v>
      </c>
      <c r="L815" s="179">
        <f t="shared" si="509"/>
        <v>1.4258492241907693E-2</v>
      </c>
      <c r="M815" s="179">
        <f t="shared" si="509"/>
        <v>2.8447622948418808E-2</v>
      </c>
      <c r="N815" s="179">
        <f t="shared" si="509"/>
        <v>4.6921229652173074E-2</v>
      </c>
      <c r="O815" s="179">
        <f t="shared" si="509"/>
        <v>5.4090471189000337E-2</v>
      </c>
      <c r="P815" s="179">
        <f t="shared" si="509"/>
        <v>4.9479832705401225E-2</v>
      </c>
      <c r="Q815" s="179">
        <f t="shared" si="509"/>
        <v>5.3028954059349424E-2</v>
      </c>
      <c r="R815" s="179">
        <f t="shared" si="509"/>
        <v>5.6268590017460506E-2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6.6646381399224816E-6</v>
      </c>
      <c r="F816" s="179">
        <f t="shared" si="509"/>
        <v>1.3151616133062644E-5</v>
      </c>
      <c r="G816" s="179">
        <f t="shared" si="509"/>
        <v>2.5726825527521671E-5</v>
      </c>
      <c r="H816" s="179">
        <f t="shared" si="509"/>
        <v>5.0914100646275935E-5</v>
      </c>
      <c r="I816" s="179">
        <f t="shared" si="509"/>
        <v>1.0036634659537014E-4</v>
      </c>
      <c r="J816" s="179">
        <f t="shared" si="509"/>
        <v>2.0467955577138829E-4</v>
      </c>
      <c r="K816" s="179">
        <f t="shared" si="509"/>
        <v>4.2151554070060491E-4</v>
      </c>
      <c r="L816" s="179">
        <f t="shared" si="509"/>
        <v>8.7969963058866002E-4</v>
      </c>
      <c r="M816" s="179">
        <f t="shared" si="509"/>
        <v>1.8736996592297968E-3</v>
      </c>
      <c r="N816" s="179">
        <f t="shared" si="509"/>
        <v>3.7971944266749894E-3</v>
      </c>
      <c r="O816" s="179">
        <f t="shared" si="509"/>
        <v>6.353571717547685E-3</v>
      </c>
      <c r="P816" s="179">
        <f t="shared" si="509"/>
        <v>7.2849657701619473E-3</v>
      </c>
      <c r="Q816" s="179">
        <f t="shared" si="509"/>
        <v>6.6500408994362471E-3</v>
      </c>
      <c r="R816" s="179">
        <f t="shared" si="509"/>
        <v>7.0543696559110204E-3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1.6788153586365803E-6</v>
      </c>
      <c r="F817" s="179">
        <f t="shared" si="509"/>
        <v>3.311396362151438E-6</v>
      </c>
      <c r="G817" s="179">
        <f t="shared" si="509"/>
        <v>6.471357421528469E-6</v>
      </c>
      <c r="H817" s="179">
        <f t="shared" si="509"/>
        <v>1.2779451717059421E-5</v>
      </c>
      <c r="I817" s="179">
        <f t="shared" si="509"/>
        <v>2.5088244758666921E-5</v>
      </c>
      <c r="J817" s="179">
        <f t="shared" si="509"/>
        <v>5.0810904434440389E-5</v>
      </c>
      <c r="K817" s="179">
        <f t="shared" si="509"/>
        <v>1.0336901171731E-4</v>
      </c>
      <c r="L817" s="179">
        <f t="shared" si="509"/>
        <v>2.1004957052308607E-4</v>
      </c>
      <c r="M817" s="179">
        <f t="shared" si="509"/>
        <v>4.4356115221243924E-4</v>
      </c>
      <c r="N817" s="179">
        <f t="shared" si="509"/>
        <v>9.4527250986478314E-4</v>
      </c>
      <c r="O817" s="179">
        <f t="shared" si="509"/>
        <v>1.9309142534454792E-3</v>
      </c>
      <c r="P817" s="179">
        <f t="shared" si="509"/>
        <v>3.2442167446171117E-3</v>
      </c>
      <c r="Q817" s="179">
        <f t="shared" si="509"/>
        <v>3.7452114275895779E-3</v>
      </c>
      <c r="R817" s="179">
        <f t="shared" si="509"/>
        <v>3.3427094562722189E-3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20.25" x14ac:dyDescent="0.35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4.4803285852584737E-2</v>
      </c>
      <c r="F933" s="179" t="e">
        <f t="shared" si="605"/>
        <v>#DIV/0!</v>
      </c>
      <c r="G933" s="179">
        <f t="shared" si="605"/>
        <v>3.1325846098227125E-2</v>
      </c>
      <c r="H933" s="179">
        <f t="shared" si="605"/>
        <v>2.7111922359007154E-2</v>
      </c>
      <c r="I933" s="179">
        <f t="shared" si="605"/>
        <v>2.5179805095441234E-2</v>
      </c>
      <c r="J933" s="179">
        <f t="shared" si="605"/>
        <v>2.4276999985889804E-2</v>
      </c>
      <c r="K933" s="179">
        <f t="shared" si="605"/>
        <v>2.3762112387854143E-2</v>
      </c>
      <c r="L933" s="179">
        <f t="shared" si="605"/>
        <v>2.3426180627774917E-2</v>
      </c>
      <c r="M933" s="179">
        <f t="shared" si="605"/>
        <v>2.3322442176759991E-2</v>
      </c>
      <c r="N933" s="179">
        <f t="shared" si="605"/>
        <v>2.3278432118394692E-2</v>
      </c>
      <c r="O933" s="179">
        <f t="shared" si="605"/>
        <v>2.3244640702799593E-2</v>
      </c>
      <c r="P933" s="179">
        <f t="shared" si="605"/>
        <v>2.3225215629976256E-2</v>
      </c>
      <c r="Q933" s="179">
        <f t="shared" si="605"/>
        <v>2.3215164885103865E-2</v>
      </c>
      <c r="R933" s="179">
        <f t="shared" si="605"/>
        <v>2.3209395840222122E-2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0.29066939086795313</v>
      </c>
      <c r="F934" s="179">
        <f t="shared" si="605"/>
        <v>0.30078971829977597</v>
      </c>
      <c r="G934" s="179" t="e">
        <f t="shared" si="605"/>
        <v>#DIV/0!</v>
      </c>
      <c r="H934" s="179">
        <f t="shared" si="605"/>
        <v>0.21477066651402224</v>
      </c>
      <c r="I934" s="179">
        <f t="shared" si="605"/>
        <v>0.19123980867900339</v>
      </c>
      <c r="J934" s="179">
        <f t="shared" si="605"/>
        <v>0.17974103533786501</v>
      </c>
      <c r="K934" s="179">
        <f t="shared" si="605"/>
        <v>0.17285792882399903</v>
      </c>
      <c r="L934" s="179">
        <f t="shared" si="605"/>
        <v>0.16822844458626224</v>
      </c>
      <c r="M934" s="179">
        <f t="shared" si="605"/>
        <v>0.16678878477368062</v>
      </c>
      <c r="N934" s="179">
        <f t="shared" si="605"/>
        <v>0.16617386374530846</v>
      </c>
      <c r="O934" s="179">
        <f t="shared" si="605"/>
        <v>0.16569865539455486</v>
      </c>
      <c r="P934" s="179">
        <f t="shared" si="605"/>
        <v>0.16542488776627906</v>
      </c>
      <c r="Q934" s="179">
        <f t="shared" si="605"/>
        <v>0.16528310555381778</v>
      </c>
      <c r="R934" s="179">
        <f t="shared" si="605"/>
        <v>0.1652016843242099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0.38198061488291762</v>
      </c>
      <c r="F935" s="179">
        <f t="shared" si="605"/>
        <v>0.38409545836331765</v>
      </c>
      <c r="G935" s="179">
        <f t="shared" si="605"/>
        <v>0.39104848536531306</v>
      </c>
      <c r="H935" s="179" t="e">
        <f t="shared" si="605"/>
        <v>#DIV/0!</v>
      </c>
      <c r="I935" s="179">
        <f t="shared" si="605"/>
        <v>0.2939361762654818</v>
      </c>
      <c r="J935" s="179">
        <f t="shared" si="605"/>
        <v>0.26723963367620757</v>
      </c>
      <c r="K935" s="179">
        <f t="shared" si="605"/>
        <v>0.24991862398606346</v>
      </c>
      <c r="L935" s="179">
        <f t="shared" si="605"/>
        <v>0.2376391083783472</v>
      </c>
      <c r="M935" s="179">
        <f t="shared" si="605"/>
        <v>0.23377548059300324</v>
      </c>
      <c r="N935" s="179">
        <f t="shared" si="605"/>
        <v>0.23210364304928352</v>
      </c>
      <c r="O935" s="179">
        <f t="shared" si="605"/>
        <v>0.23079492698696441</v>
      </c>
      <c r="P935" s="179">
        <f t="shared" si="605"/>
        <v>0.23003771174054854</v>
      </c>
      <c r="Q935" s="179">
        <f t="shared" si="605"/>
        <v>0.22964482471627509</v>
      </c>
      <c r="R935" s="179">
        <f t="shared" si="605"/>
        <v>0.22941898209965386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0.3594998970216568</v>
      </c>
      <c r="F936" s="179">
        <f t="shared" si="605"/>
        <v>0.34826527593504453</v>
      </c>
      <c r="G936" s="179">
        <f t="shared" si="605"/>
        <v>0.34830881079105019</v>
      </c>
      <c r="H936" s="179">
        <f t="shared" si="605"/>
        <v>0.35252332443460788</v>
      </c>
      <c r="I936" s="179" t="e">
        <f t="shared" si="605"/>
        <v>#DIV/0!</v>
      </c>
      <c r="J936" s="179">
        <f t="shared" si="605"/>
        <v>0.28356213127821889</v>
      </c>
      <c r="K936" s="179">
        <f t="shared" si="605"/>
        <v>0.25584032753515823</v>
      </c>
      <c r="L936" s="179">
        <f t="shared" si="605"/>
        <v>0.23445349021063883</v>
      </c>
      <c r="M936" s="179">
        <f t="shared" si="605"/>
        <v>0.2276187576990302</v>
      </c>
      <c r="N936" s="179">
        <f t="shared" si="605"/>
        <v>0.22459318705348991</v>
      </c>
      <c r="O936" s="179">
        <f t="shared" si="605"/>
        <v>0.22216659321544124</v>
      </c>
      <c r="P936" s="179">
        <f t="shared" si="605"/>
        <v>0.22075105739622786</v>
      </c>
      <c r="Q936" s="179">
        <f t="shared" si="605"/>
        <v>0.22001397910702084</v>
      </c>
      <c r="R936" s="179">
        <f t="shared" si="605"/>
        <v>0.21958949237152495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0.2303282519260974</v>
      </c>
      <c r="F937" s="179">
        <f t="shared" si="608"/>
        <v>0.22037861543908793</v>
      </c>
      <c r="G937" s="179">
        <f t="shared" si="608"/>
        <v>0.21252384033763058</v>
      </c>
      <c r="H937" s="179">
        <f t="shared" si="608"/>
        <v>0.21347729849397379</v>
      </c>
      <c r="I937" s="179">
        <f t="shared" si="608"/>
        <v>0.22045640993404134</v>
      </c>
      <c r="J937" s="179" t="e">
        <f t="shared" si="608"/>
        <v>#DIV/0!</v>
      </c>
      <c r="K937" s="179">
        <f t="shared" si="608"/>
        <v>0.18344952770282222</v>
      </c>
      <c r="L937" s="179">
        <f t="shared" si="608"/>
        <v>0.15932498839124926</v>
      </c>
      <c r="M937" s="179">
        <f t="shared" si="608"/>
        <v>0.15148718134256023</v>
      </c>
      <c r="N937" s="179">
        <f t="shared" si="608"/>
        <v>0.14788146575630715</v>
      </c>
      <c r="O937" s="179">
        <f t="shared" si="608"/>
        <v>0.14485063264342565</v>
      </c>
      <c r="P937" s="179">
        <f t="shared" si="608"/>
        <v>0.14305435659322133</v>
      </c>
      <c r="Q937" s="179">
        <f t="shared" si="608"/>
        <v>0.1421124329163321</v>
      </c>
      <c r="R937" s="179">
        <f t="shared" si="608"/>
        <v>0.14156793873799961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9.9896623647730318E-2</v>
      </c>
      <c r="F938" s="179">
        <f t="shared" si="608"/>
        <v>9.527010675407141E-2</v>
      </c>
      <c r="G938" s="179">
        <f t="shared" si="608"/>
        <v>9.0758923023327873E-2</v>
      </c>
      <c r="H938" s="179">
        <f t="shared" si="608"/>
        <v>8.8037787362688566E-2</v>
      </c>
      <c r="I938" s="179">
        <f t="shared" si="608"/>
        <v>9.0423868840376689E-2</v>
      </c>
      <c r="J938" s="179">
        <f t="shared" si="608"/>
        <v>9.7596531945777415E-2</v>
      </c>
      <c r="K938" s="179" t="e">
        <f t="shared" si="608"/>
        <v>#DIV/0!</v>
      </c>
      <c r="L938" s="179">
        <f t="shared" si="608"/>
        <v>7.5266622462187988E-2</v>
      </c>
      <c r="M938" s="179">
        <f t="shared" si="608"/>
        <v>6.9703049392604882E-2</v>
      </c>
      <c r="N938" s="179">
        <f t="shared" si="608"/>
        <v>6.6987685558635657E-2</v>
      </c>
      <c r="O938" s="179">
        <f t="shared" si="608"/>
        <v>6.4499059099771702E-2</v>
      </c>
      <c r="P938" s="179">
        <f t="shared" si="608"/>
        <v>6.2980731310062016E-2</v>
      </c>
      <c r="Q938" s="179">
        <f t="shared" si="608"/>
        <v>6.2173925816999882E-2</v>
      </c>
      <c r="R938" s="179">
        <f t="shared" si="608"/>
        <v>6.1704132127874504E-2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4.0533880828616684E-2</v>
      </c>
      <c r="F939" s="179">
        <f t="shared" si="608"/>
        <v>3.8624782269754035E-2</v>
      </c>
      <c r="G939" s="179">
        <f t="shared" si="608"/>
        <v>3.6676865129350748E-2</v>
      </c>
      <c r="H939" s="179">
        <f t="shared" si="608"/>
        <v>3.514253838777523E-2</v>
      </c>
      <c r="I939" s="179">
        <f t="shared" si="608"/>
        <v>3.4926022350372989E-2</v>
      </c>
      <c r="J939" s="179">
        <f t="shared" si="608"/>
        <v>3.7285527534392141E-2</v>
      </c>
      <c r="K939" s="179">
        <f t="shared" si="608"/>
        <v>3.9973754552473803E-2</v>
      </c>
      <c r="L939" s="179" t="e">
        <f t="shared" si="608"/>
        <v>#DIV/0!</v>
      </c>
      <c r="M939" s="179">
        <f t="shared" si="608"/>
        <v>3.0950572726800688E-2</v>
      </c>
      <c r="N939" s="179">
        <f t="shared" si="608"/>
        <v>2.9251177905347255E-2</v>
      </c>
      <c r="O939" s="179">
        <f t="shared" si="608"/>
        <v>2.7422449816134363E-2</v>
      </c>
      <c r="P939" s="179">
        <f t="shared" si="608"/>
        <v>2.6250093198564264E-2</v>
      </c>
      <c r="Q939" s="179">
        <f t="shared" si="608"/>
        <v>2.5612169833878807E-2</v>
      </c>
      <c r="R939" s="179">
        <f t="shared" si="608"/>
        <v>2.523557526743931E-2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3.2473745006523058E-2</v>
      </c>
      <c r="F940" s="179">
        <f t="shared" si="608"/>
        <v>3.0937877180686739E-2</v>
      </c>
      <c r="G940" s="179">
        <f t="shared" si="608"/>
        <v>2.9353540480742117E-2</v>
      </c>
      <c r="H940" s="179">
        <f t="shared" si="608"/>
        <v>2.803310673398517E-2</v>
      </c>
      <c r="I940" s="179">
        <f t="shared" si="608"/>
        <v>2.7534064782196516E-2</v>
      </c>
      <c r="J940" s="179">
        <f t="shared" si="608"/>
        <v>2.8411339589913442E-2</v>
      </c>
      <c r="K940" s="179">
        <f t="shared" si="608"/>
        <v>3.0096176056892035E-2</v>
      </c>
      <c r="L940" s="179">
        <f t="shared" si="608"/>
        <v>2.9096345966027216E-2</v>
      </c>
      <c r="M940" s="179" t="e">
        <f t="shared" si="608"/>
        <v>#DIV/0!</v>
      </c>
      <c r="N940" s="179">
        <f t="shared" si="608"/>
        <v>2.6279397819266848E-2</v>
      </c>
      <c r="O940" s="179">
        <f t="shared" si="608"/>
        <v>2.3807233107762501E-2</v>
      </c>
      <c r="P940" s="179">
        <f t="shared" si="608"/>
        <v>2.2085599754411451E-2</v>
      </c>
      <c r="Q940" s="179">
        <f t="shared" si="608"/>
        <v>2.1111781895748295E-2</v>
      </c>
      <c r="R940" s="179">
        <f t="shared" si="608"/>
        <v>2.0522604666959578E-2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0.11866145327036899</v>
      </c>
      <c r="F941" s="179">
        <f t="shared" si="611"/>
        <v>0.11304343697740704</v>
      </c>
      <c r="G941" s="179">
        <f t="shared" si="611"/>
        <v>0.10723239854678784</v>
      </c>
      <c r="H941" s="179">
        <f t="shared" si="611"/>
        <v>0.10232310949812265</v>
      </c>
      <c r="I941" s="179">
        <f t="shared" si="611"/>
        <v>0.10018365168693692</v>
      </c>
      <c r="J941" s="179">
        <f t="shared" si="611"/>
        <v>0.10215499479157637</v>
      </c>
      <c r="K941" s="179">
        <f t="shared" si="611"/>
        <v>0.10456444987979877</v>
      </c>
      <c r="L941" s="179">
        <f t="shared" si="611"/>
        <v>0.10173233424493955</v>
      </c>
      <c r="M941" s="179">
        <f t="shared" si="611"/>
        <v>0.10872949652683896</v>
      </c>
      <c r="N941" s="179" t="e">
        <f t="shared" si="611"/>
        <v>#DIV/0!</v>
      </c>
      <c r="O941" s="179">
        <f t="shared" si="611"/>
        <v>9.8712213855180711E-2</v>
      </c>
      <c r="P941" s="179">
        <f t="shared" si="611"/>
        <v>8.7828597232548419E-2</v>
      </c>
      <c r="Q941" s="179">
        <f t="shared" si="611"/>
        <v>8.1283439021231627E-2</v>
      </c>
      <c r="R941" s="179">
        <f t="shared" si="611"/>
        <v>7.7161882517095118E-2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5.9330475890724703E-2</v>
      </c>
      <c r="F942" s="179">
        <f t="shared" si="611"/>
        <v>5.6520749249771997E-2</v>
      </c>
      <c r="G942" s="179">
        <f t="shared" si="611"/>
        <v>5.3612521423857695E-2</v>
      </c>
      <c r="H942" s="179">
        <f t="shared" si="611"/>
        <v>5.1147317498391215E-2</v>
      </c>
      <c r="I942" s="179">
        <f t="shared" si="611"/>
        <v>5.0037592525778177E-2</v>
      </c>
      <c r="J942" s="179">
        <f t="shared" si="611"/>
        <v>5.0860297528811736E-2</v>
      </c>
      <c r="K942" s="179">
        <f t="shared" si="611"/>
        <v>5.1444709621056468E-2</v>
      </c>
      <c r="L942" s="179">
        <f t="shared" si="611"/>
        <v>4.8537751891196586E-2</v>
      </c>
      <c r="M942" s="179">
        <f t="shared" si="611"/>
        <v>5.1795925167060879E-2</v>
      </c>
      <c r="N942" s="179">
        <f t="shared" si="611"/>
        <v>5.9951132522773842E-2</v>
      </c>
      <c r="O942" s="179" t="e">
        <f t="shared" si="611"/>
        <v>#DIV/0!</v>
      </c>
      <c r="P942" s="179">
        <f t="shared" si="611"/>
        <v>5.0193818014974759E-2</v>
      </c>
      <c r="Q942" s="179">
        <f t="shared" si="611"/>
        <v>4.4489348651265671E-2</v>
      </c>
      <c r="R942" s="179">
        <f t="shared" si="611"/>
        <v>4.0661709619661833E-2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7.8130585289722422E-3</v>
      </c>
      <c r="F943" s="179">
        <f t="shared" si="611"/>
        <v>7.443029719901486E-3</v>
      </c>
      <c r="G943" s="179">
        <f t="shared" si="611"/>
        <v>7.0599640325148131E-3</v>
      </c>
      <c r="H943" s="179">
        <f t="shared" si="611"/>
        <v>6.7349802644359148E-3</v>
      </c>
      <c r="I943" s="179">
        <f t="shared" si="611"/>
        <v>6.5875230288412806E-3</v>
      </c>
      <c r="J943" s="179">
        <f t="shared" si="611"/>
        <v>6.6904350602323684E-3</v>
      </c>
      <c r="K943" s="179">
        <f t="shared" si="611"/>
        <v>6.7458581117446851E-3</v>
      </c>
      <c r="L943" s="179">
        <f t="shared" si="611"/>
        <v>6.2893129908598759E-3</v>
      </c>
      <c r="M943" s="179">
        <f t="shared" si="611"/>
        <v>6.5021890941018611E-3</v>
      </c>
      <c r="N943" s="179">
        <f t="shared" si="611"/>
        <v>7.3861290641088657E-3</v>
      </c>
      <c r="O943" s="179">
        <f t="shared" si="611"/>
        <v>8.2642173894996226E-3</v>
      </c>
      <c r="P943" s="179" t="e">
        <f t="shared" si="611"/>
        <v>#DIV/0!</v>
      </c>
      <c r="Q943" s="179">
        <f t="shared" si="611"/>
        <v>6.7617086295257249E-3</v>
      </c>
      <c r="R943" s="179">
        <f t="shared" si="611"/>
        <v>5.8655015092293934E-3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3.9065282381366001E-3</v>
      </c>
      <c r="F944" s="179">
        <f t="shared" si="611"/>
        <v>3.7215108925782903E-3</v>
      </c>
      <c r="G944" s="179">
        <f t="shared" si="611"/>
        <v>3.5299669602901909E-3</v>
      </c>
      <c r="H944" s="179">
        <f t="shared" si="611"/>
        <v>3.3674318197246399E-3</v>
      </c>
      <c r="I944" s="179">
        <f t="shared" si="611"/>
        <v>3.2935388941874714E-3</v>
      </c>
      <c r="J944" s="179">
        <f t="shared" si="611"/>
        <v>3.3443182907912064E-3</v>
      </c>
      <c r="K944" s="179">
        <f t="shared" si="611"/>
        <v>3.3693219152670754E-3</v>
      </c>
      <c r="L944" s="179">
        <f t="shared" si="611"/>
        <v>3.1311269582285058E-3</v>
      </c>
      <c r="M944" s="179">
        <f t="shared" si="611"/>
        <v>3.1992193735871817E-3</v>
      </c>
      <c r="N944" s="179">
        <f t="shared" si="611"/>
        <v>3.510137187604177E-3</v>
      </c>
      <c r="O944" s="179">
        <f t="shared" si="611"/>
        <v>3.8380994699198606E-3</v>
      </c>
      <c r="P944" s="179">
        <f t="shared" si="611"/>
        <v>4.249816619345247E-3</v>
      </c>
      <c r="Q944" s="179" t="e">
        <f t="shared" si="611"/>
        <v>#DIV/0!</v>
      </c>
      <c r="R944" s="179">
        <f t="shared" si="611"/>
        <v>3.3835784343899636E-3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20.25" x14ac:dyDescent="0.35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0.15212850144936491</v>
      </c>
      <c r="F1058" s="199">
        <f t="array" ref="F1058">IF(F33=MAX(IF(ISNUMBER($E$33:$DT$33),$E$33:$DT$33)),0,SUM(IF($D$805:$D$924&gt;=F33+1,IF($D$805:$D$924&lt;=MAX(IF(ISNUMBER($E$33:$DT$33),$E$33:$DT$33)),F$805:F$924))))</f>
        <v>0.12426895487402072</v>
      </c>
      <c r="G1058" s="199">
        <f t="array" ref="G1058">IF(G33=MAX(IF(ISNUMBER($E$33:$DT$33),$E$33:$DT$33)),0,SUM(IF($D$805:$D$924&gt;=G33+1,IF($D$805:$D$924&lt;=MAX(IF(ISNUMBER($E$33:$DT$33),$E$33:$DT$33)),G$805:G$924))))</f>
        <v>7.2959845930896189E-2</v>
      </c>
      <c r="H1058" s="199">
        <f t="array" ref="H1058">IF(H33=MAX(IF(ISNUMBER($E$33:$DT$33),$E$33:$DT$33)),0,SUM(IF($D$805:$D$924&gt;=H33+1,IF($D$805:$D$924&lt;=MAX(IF(ISNUMBER($E$33:$DT$33),$E$33:$DT$33)),H$805:H$924))))</f>
        <v>3.4781208676548755E-2</v>
      </c>
      <c r="I1058" s="199">
        <f t="array" ref="I1058">IF(I33=MAX(IF(ISNUMBER($E$33:$DT$33),$E$33:$DT$33)),0,SUM(IF($D$805:$D$924&gt;=I33+1,IF($D$805:$D$924&lt;=MAX(IF(ISNUMBER($E$33:$DT$33),$E$33:$DT$33)),I$805:I$924))))</f>
        <v>2.1414826933126845E-2</v>
      </c>
      <c r="J1058" s="199">
        <f t="array" ref="J1058">IF(J33=MAX(IF(ISNUMBER($E$33:$DT$33),$E$33:$DT$33)),0,SUM(IF($D$805:$D$924&gt;=J33+1,IF($D$805:$D$924&lt;=MAX(IF(ISNUMBER($E$33:$DT$33),$E$33:$DT$33)),J$805:J$924))))</f>
        <v>2.4625130225049446E-2</v>
      </c>
      <c r="K1058" s="199">
        <f t="array" ref="K1058">IF(K33=MAX(IF(ISNUMBER($E$33:$DT$33),$E$33:$DT$33)),0,SUM(IF($D$805:$D$924&gt;=K33+1,IF($D$805:$D$924&lt;=MAX(IF(ISNUMBER($E$33:$DT$33),$E$33:$DT$33)),K$805:K$924))))</f>
        <v>3.5658257349198232E-2</v>
      </c>
      <c r="L1058" s="199">
        <f t="array" ref="L1058">IF(L33=MAX(IF(ISNUMBER($E$33:$DT$33),$E$33:$DT$33)),0,SUM(IF($D$805:$D$924&gt;=L33+1,IF($D$805:$D$924&lt;=MAX(IF(ISNUMBER($E$33:$DT$33),$E$33:$DT$33)),L$805:L$924))))</f>
        <v>1.5348241443019439E-2</v>
      </c>
      <c r="M1058" s="199">
        <f t="array" ref="M1058">IF(M33=MAX(IF(ISNUMBER($E$33:$DT$33),$E$33:$DT$33)),0,SUM(IF($D$805:$D$924&gt;=M33+1,IF($D$805:$D$924&lt;=MAX(IF(ISNUMBER($E$33:$DT$33),$E$33:$DT$33)),M$805:M$924))))</f>
        <v>2.3172608114422361E-3</v>
      </c>
      <c r="N1058" s="199">
        <f t="array" ref="N1058">IF(N33=MAX(IF(ISNUMBER($E$33:$DT$33),$E$33:$DT$33)),0,SUM(IF($D$805:$D$924&gt;=N33+1,IF($D$805:$D$924&lt;=MAX(IF(ISNUMBER($E$33:$DT$33),$E$33:$DT$33)),N$805:N$924))))</f>
        <v>9.4527250986478314E-4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20.25" x14ac:dyDescent="0.35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2.5179805095441234E-2</v>
      </c>
      <c r="J1065" s="199">
        <f t="array" ref="J1065">IF(J32=MIN($E$12:$DT$12),0,SUM(IF($D$932:$D$1051&gt;=MIN($E$12:$DT$12),IF($D$932:$D$1051&lt;=J32-1,J$932:J$1051))))</f>
        <v>0.20401803532375481</v>
      </c>
      <c r="K1065" s="199">
        <f t="array" ref="K1065">IF(K32=MIN($E$12:$DT$12),0,SUM(IF($D$932:$D$1051&gt;=MIN($E$12:$DT$12),IF($D$932:$D$1051&lt;=K32-1,K$932:K$1051))))</f>
        <v>0.44653866519791663</v>
      </c>
      <c r="L1065" s="199">
        <f t="array" ref="L1065">IF(L32=MIN($E$12:$DT$12),0,SUM(IF($D$932:$D$1051&gt;=MIN($E$12:$DT$12),IF($D$932:$D$1051&lt;=L32-1,L$932:L$1051))))</f>
        <v>0.66374722380302309</v>
      </c>
      <c r="M1065" s="199">
        <f t="array" ref="M1065">IF(M32=MIN($E$12:$DT$12),0,SUM(IF($D$932:$D$1051&gt;=MIN($E$12:$DT$12),IF($D$932:$D$1051&lt;=M32-1,M$932:M$1051))))</f>
        <v>0.80299264658503422</v>
      </c>
      <c r="N1065" s="199">
        <f t="array" ref="N1065">IF(N32=MIN($E$12:$DT$12),0,SUM(IF($D$932:$D$1051&gt;=MIN($E$12:$DT$12),IF($D$932:$D$1051&lt;=N32-1,N$932:N$1051))))</f>
        <v>0.86101827728141944</v>
      </c>
      <c r="O1065" s="199">
        <f t="array" ref="O1065">IF(O32=MIN($E$12:$DT$12),0,SUM(IF($D$932:$D$1051&gt;=MIN($E$12:$DT$12),IF($D$932:$D$1051&lt;=O32-1,O$932:O$1051))))</f>
        <v>0.87867695785909183</v>
      </c>
      <c r="P1065" s="199">
        <f t="array" ref="P1065">IF(P32=MIN($E$12:$DT$12),0,SUM(IF($D$932:$D$1051&gt;=MIN($E$12:$DT$12),IF($D$932:$D$1051&lt;=P32-1,P$932:P$1051))))</f>
        <v>0.89380965338929086</v>
      </c>
      <c r="Q1065" s="199">
        <f t="array" ref="Q1065">IF(Q32=MIN($E$12:$DT$12),0,SUM(IF($D$932:$D$1051&gt;=MIN($E$12:$DT$12),IF($D$932:$D$1051&lt;=Q32-1,Q$932:Q$1051))))</f>
        <v>0.97045082374640823</v>
      </c>
      <c r="R1065" s="199">
        <f t="array" ref="R1065">IF(R32=MIN($E$12:$DT$12),0,SUM(IF($D$932:$D$1051&gt;=MIN($E$12:$DT$12),IF($D$932:$D$1051&lt;=R32-1,R$932:R$1051))))</f>
        <v>1.0042733975726408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20.25" x14ac:dyDescent="0.35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0.30715075524533281</v>
      </c>
      <c r="F1072" s="199">
        <f t="array" ref="F1072">(F$545)*SUM(IF($E$12:$DT$12&gt;=F32,IF($E$12:$DT$12&lt;=F33,$E$15:$DT$15)))</f>
        <v>0.64870563197736197</v>
      </c>
      <c r="G1072" s="199">
        <f t="array" ref="G1072">(G$545)*SUM(IF($E$12:$DT$12&gt;=G32,IF($E$12:$DT$12&lt;=G33,$E$15:$DT$15)))</f>
        <v>0.93830797987525327</v>
      </c>
      <c r="H1072" s="199">
        <f t="array" ref="H1072">(H$545)*SUM(IF($E$12:$DT$12&gt;=H32,IF($E$12:$DT$12&lt;=H33,$E$15:$DT$15)))</f>
        <v>1.0933565717411857</v>
      </c>
      <c r="I1072" s="199">
        <f t="array" ref="I1072">(I$545)*SUM(IF($E$12:$DT$12&gt;=I32,IF($E$12:$DT$12&lt;=I33,$E$15:$DT$15)))</f>
        <v>1.1216300197155329</v>
      </c>
      <c r="J1072" s="199">
        <f t="array" ref="J1072">(J$545)*SUM(IF($E$12:$DT$12&gt;=J32,IF($E$12:$DT$12&lt;=J33,$E$15:$DT$15)))</f>
        <v>0.94301136253606865</v>
      </c>
      <c r="K1072" s="199">
        <f t="array" ref="K1072">(K$545)*SUM(IF($E$12:$DT$12&gt;=K32,IF($E$12:$DT$12&lt;=K33,$E$15:$DT$15)))</f>
        <v>0.65551470288126745</v>
      </c>
      <c r="L1072" s="199">
        <f t="array" ref="L1072">(L$545)*SUM(IF($E$12:$DT$12&gt;=L32,IF($E$12:$DT$12&lt;=L33,$E$15:$DT$15)))</f>
        <v>0.41738180433236455</v>
      </c>
      <c r="M1072" s="199">
        <f t="array" ref="M1072">(M$545)*SUM(IF($E$12:$DT$12&gt;=M32,IF($E$12:$DT$12&lt;=M33,$E$15:$DT$15)))</f>
        <v>0.28564829422209809</v>
      </c>
      <c r="N1072" s="199">
        <f t="array" ref="N1072">(N$545)*SUM(IF($E$12:$DT$12&gt;=N32,IF($E$12:$DT$12&lt;=N33,$E$15:$DT$15)))</f>
        <v>0.22746079901563765</v>
      </c>
      <c r="O1072" s="199">
        <f t="array" ref="O1072">(O$545)*SUM(IF($E$12:$DT$12&gt;=O32,IF($E$12:$DT$12&lt;=O33,$E$15:$DT$15)))</f>
        <v>0.2025610237941988</v>
      </c>
      <c r="P1072" s="199">
        <f t="array" ref="P1072">(P$545)*SUM(IF($E$12:$DT$12&gt;=P32,IF($E$12:$DT$12&lt;=P33,$E$15:$DT$15)))</f>
        <v>0.17688807510674476</v>
      </c>
      <c r="Q1072" s="199">
        <f t="array" ref="Q1072">(Q$545)*SUM(IF($E$12:$DT$12&gt;=Q32,IF($E$12:$DT$12&lt;=Q33,$E$15:$DT$15)))</f>
        <v>6.811603283928544E-2</v>
      </c>
      <c r="R1072" s="199">
        <f t="array" ref="R1072">(R$545)*SUM(IF($E$12:$DT$12&gt;=R32,IF($E$12:$DT$12&lt;=R33,$E$15:$DT$15)))</f>
        <v>1.1339094816357026E-2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75" x14ac:dyDescent="0.25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0.45927925669469771</v>
      </c>
      <c r="F1079" s="199">
        <f t="shared" si="705"/>
        <v>0.77297458685138265</v>
      </c>
      <c r="G1079" s="199">
        <f t="shared" si="705"/>
        <v>1.0112678258061494</v>
      </c>
      <c r="H1079" s="199">
        <f t="shared" si="705"/>
        <v>1.1281377804177344</v>
      </c>
      <c r="I1079" s="199">
        <f t="shared" si="705"/>
        <v>1.1682246517441011</v>
      </c>
      <c r="J1079" s="199">
        <f t="shared" si="705"/>
        <v>1.1716545280848729</v>
      </c>
      <c r="K1079" s="199">
        <f t="shared" si="705"/>
        <v>1.1377116254283823</v>
      </c>
      <c r="L1079" s="199">
        <f t="shared" si="705"/>
        <v>1.0964772695784071</v>
      </c>
      <c r="M1079" s="199">
        <f t="shared" si="705"/>
        <v>1.0909582016185746</v>
      </c>
      <c r="N1079" s="199">
        <f t="shared" si="705"/>
        <v>1.0894243488069217</v>
      </c>
      <c r="O1079" s="199">
        <f t="shared" si="705"/>
        <v>1.0812379816532907</v>
      </c>
      <c r="P1079" s="199">
        <f t="shared" si="705"/>
        <v>1.0706977284960355</v>
      </c>
      <c r="Q1079" s="199">
        <f t="shared" si="705"/>
        <v>1.0385668565856936</v>
      </c>
      <c r="R1079" s="199">
        <f t="shared" si="705"/>
        <v>1.0156124923889978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75" x14ac:dyDescent="0.25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75" x14ac:dyDescent="0.25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1.1716545280848729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0.14650609370788734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6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8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4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1.4142135623730949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0.67544910179640727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0.13622754491017963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1.232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1.4142135623730949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1.4142135623730949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1.232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1.232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2.1397166833695039E-2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baseColWidth="10" defaultColWidth="11.42578125" defaultRowHeight="12.75" x14ac:dyDescent="0.2"/>
  <sheetData>
    <row r="1" spans="1:9" ht="18" x14ac:dyDescent="0.25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8" x14ac:dyDescent="0.25">
      <c r="A2" s="39"/>
      <c r="B2" s="39"/>
      <c r="C2" s="39"/>
      <c r="D2" s="39"/>
      <c r="E2" s="39"/>
      <c r="F2" s="39"/>
      <c r="G2" s="39"/>
      <c r="H2" s="39"/>
      <c r="I2" s="39"/>
    </row>
    <row r="3" spans="1:9" ht="18" x14ac:dyDescent="0.25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8" x14ac:dyDescent="0.25">
      <c r="A4" s="39"/>
      <c r="B4" s="39"/>
      <c r="C4" s="39"/>
      <c r="D4" s="39"/>
      <c r="E4" s="39"/>
      <c r="F4" s="39"/>
      <c r="G4" s="39"/>
      <c r="H4" s="39"/>
      <c r="I4" s="39"/>
    </row>
    <row r="5" spans="1:9" ht="18" x14ac:dyDescent="0.25">
      <c r="A5" s="39"/>
      <c r="B5" s="39"/>
      <c r="C5" s="39"/>
      <c r="D5" s="39"/>
      <c r="E5" s="39"/>
      <c r="F5" s="39"/>
      <c r="G5" s="39"/>
      <c r="H5" s="39"/>
      <c r="I5" s="39"/>
    </row>
    <row r="6" spans="1:9" ht="18" x14ac:dyDescent="0.25">
      <c r="A6" s="39"/>
      <c r="B6" s="39"/>
      <c r="C6" s="39"/>
      <c r="D6" s="39"/>
      <c r="E6" s="39"/>
      <c r="F6" s="39"/>
      <c r="G6" s="39"/>
      <c r="H6" s="39"/>
      <c r="I6" s="39"/>
    </row>
    <row r="7" spans="1:9" ht="18" x14ac:dyDescent="0.25">
      <c r="A7" s="39"/>
      <c r="B7" s="39"/>
      <c r="C7" s="39"/>
      <c r="D7" s="39"/>
      <c r="E7" s="39"/>
      <c r="F7" s="39"/>
      <c r="G7" s="39"/>
      <c r="H7" s="39"/>
      <c r="I7" s="39"/>
    </row>
    <row r="8" spans="1:9" ht="18" x14ac:dyDescent="0.25">
      <c r="A8" s="39"/>
      <c r="B8" s="39"/>
      <c r="C8" s="39"/>
      <c r="D8" s="39"/>
      <c r="E8" s="39"/>
      <c r="F8" s="39"/>
      <c r="G8" s="39"/>
      <c r="H8" s="39"/>
      <c r="I8" s="39"/>
    </row>
    <row r="9" spans="1:9" ht="18" x14ac:dyDescent="0.25">
      <c r="A9" s="39"/>
      <c r="B9" s="39"/>
      <c r="C9" s="39"/>
      <c r="D9" s="39"/>
      <c r="E9" s="39"/>
      <c r="F9" s="39"/>
      <c r="G9" s="39"/>
      <c r="H9" s="39"/>
      <c r="I9" s="39"/>
    </row>
    <row r="10" spans="1:9" ht="18" x14ac:dyDescent="0.25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8" x14ac:dyDescent="0.25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8" x14ac:dyDescent="0.25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8" x14ac:dyDescent="0.25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8" x14ac:dyDescent="0.25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8" x14ac:dyDescent="0.25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8" x14ac:dyDescent="0.25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8" x14ac:dyDescent="0.25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8" x14ac:dyDescent="0.25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8" x14ac:dyDescent="0.25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8" x14ac:dyDescent="0.25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8" x14ac:dyDescent="0.25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8" x14ac:dyDescent="0.25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8" x14ac:dyDescent="0.25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8" x14ac:dyDescent="0.25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8" x14ac:dyDescent="0.25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8" x14ac:dyDescent="0.25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8" x14ac:dyDescent="0.25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8" x14ac:dyDescent="0.25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8" x14ac:dyDescent="0.25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8" x14ac:dyDescent="0.25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8" x14ac:dyDescent="0.25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8" x14ac:dyDescent="0.25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8" x14ac:dyDescent="0.25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8" x14ac:dyDescent="0.25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8" x14ac:dyDescent="0.25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8" x14ac:dyDescent="0.25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8" x14ac:dyDescent="0.25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Ege1 Bel1</cp:lastModifiedBy>
  <dcterms:created xsi:type="dcterms:W3CDTF">2010-02-18T08:39:08Z</dcterms:created>
  <dcterms:modified xsi:type="dcterms:W3CDTF">2021-09-10T14:30:42Z</dcterms:modified>
</cp:coreProperties>
</file>