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lww-027\Data\Abt1\hiwi\Bel1\Transfer_of_Siev_Protocols\transferred\"/>
    </mc:Choice>
  </mc:AlternateContent>
  <bookViews>
    <workbookView xWindow="0" yWindow="0" windowWidth="23040" windowHeight="9195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2" i="13"/>
  <c r="K111" i="13"/>
  <c r="C101" i="13"/>
  <c r="D93" i="13"/>
  <c r="K90" i="13"/>
  <c r="K89" i="13"/>
  <c r="C79" i="13"/>
  <c r="D71" i="13"/>
  <c r="K69" i="13" s="1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K67" i="13" s="1"/>
  <c r="I44" i="13"/>
  <c r="G44" i="13"/>
  <c r="F44" i="13"/>
  <c r="I43" i="13"/>
  <c r="F43" i="13"/>
  <c r="G43" i="13" s="1"/>
  <c r="I42" i="13"/>
  <c r="J42" i="13" s="1"/>
  <c r="F42" i="13"/>
  <c r="G42" i="13" s="1"/>
  <c r="I41" i="13"/>
  <c r="J41" i="13" s="1"/>
  <c r="F41" i="13"/>
  <c r="G41" i="13" s="1"/>
  <c r="I40" i="13"/>
  <c r="F40" i="13"/>
  <c r="G40" i="13" s="1"/>
  <c r="I39" i="13"/>
  <c r="J39" i="13" s="1"/>
  <c r="F39" i="13"/>
  <c r="G39" i="13" s="1"/>
  <c r="I38" i="13"/>
  <c r="J38" i="13" s="1"/>
  <c r="F38" i="13"/>
  <c r="G38" i="13" s="1"/>
  <c r="I37" i="13"/>
  <c r="J37" i="13" s="1"/>
  <c r="F37" i="13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G33" i="13"/>
  <c r="F33" i="13"/>
  <c r="K32" i="13"/>
  <c r="K31" i="13"/>
  <c r="C10" i="13"/>
  <c r="K38" i="13" l="1"/>
  <c r="C16" i="13" s="1"/>
  <c r="K41" i="13"/>
  <c r="C19" i="13" s="1"/>
  <c r="K42" i="13"/>
  <c r="C20" i="13" s="1"/>
  <c r="K68" i="13"/>
  <c r="K34" i="13"/>
  <c r="C12" i="13" s="1"/>
  <c r="J33" i="13"/>
  <c r="K33" i="13" s="1"/>
  <c r="J36" i="13"/>
  <c r="K36" i="13" s="1"/>
  <c r="C14" i="13" s="1"/>
  <c r="K39" i="13"/>
  <c r="C17" i="13" s="1"/>
  <c r="J44" i="13"/>
  <c r="K44" i="13" s="1"/>
  <c r="C22" i="13" s="1"/>
  <c r="J35" i="13"/>
  <c r="K35" i="13" s="1"/>
  <c r="C13" i="13" s="1"/>
  <c r="G37" i="13"/>
  <c r="K37" i="13" s="1"/>
  <c r="C15" i="13" s="1"/>
  <c r="J43" i="13"/>
  <c r="K43" i="13" s="1"/>
  <c r="C21" i="13" s="1"/>
  <c r="J40" i="13"/>
  <c r="K40" i="13" s="1"/>
  <c r="C18" i="13" s="1"/>
  <c r="K45" i="13" l="1"/>
  <c r="K46" i="13" s="1"/>
  <c r="C11" i="13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l="1"/>
  <c r="D23" i="2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20" i="2" s="1"/>
  <c r="J29" i="14"/>
  <c r="E16" i="2" l="1"/>
  <c r="E15" i="2"/>
  <c r="E13" i="2"/>
  <c r="E14" i="2"/>
  <c r="E23" i="2"/>
  <c r="E22" i="2"/>
  <c r="E25" i="2"/>
  <c r="C8" i="2"/>
  <c r="E12" i="2"/>
  <c r="E19" i="2"/>
  <c r="E18" i="2"/>
  <c r="E21" i="2"/>
  <c r="E24" i="2"/>
  <c r="E17" i="2"/>
  <c r="E26" i="2"/>
  <c r="F26" i="2" s="1"/>
  <c r="E11" i="2"/>
  <c r="I31" i="14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826" i="11" s="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840" i="11" s="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864" i="11" s="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836" i="11" s="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<sst xmlns="http://schemas.openxmlformats.org/spreadsheetml/2006/main" count="396" uniqueCount="226">
  <si>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</si>
  <si>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</si>
  <si>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</si>
  <si>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</si>
  <si>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</si>
  <si>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</si>
  <si>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</si>
  <si>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</si>
  <si>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</si>
  <si>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</si>
  <si>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</si>
  <si>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</si>
  <si>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</si>
  <si>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</si>
  <si>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</si>
  <si>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</si>
  <si>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</si>
  <si>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</si>
  <si>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</si>
  <si>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</si>
  <si>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</si>
  <si>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</si>
  <si>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</si>
  <si>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</si>
  <si>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</si>
  <si>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</si>
  <si>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</si>
  <si>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</si>
  <si>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</si>
  <si>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</si>
  <si>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</si>
  <si>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</si>
  <si>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</si>
  <si>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</si>
  <si>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</si>
  <si>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</si>
  <si>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</si>
  <si>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</si>
  <si>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</si>
  <si>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</si>
  <si>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</si>
  <si>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</si>
  <si>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</si>
  <si>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</si>
  <si>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</si>
  <si>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</si>
  <si>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</si>
  <si>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</si>
  <si>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</si>
  <si>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</si>
  <si>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</si>
  <si>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</si>
  <si>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</si>
  <si>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</si>
  <si>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</si>
  <si>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</si>
  <si>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</si>
  <si>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</si>
  <si>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</si>
  <si>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</si>
  <si>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</si>
  <si>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</si>
  <si>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</si>
  <si>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</si>
  <si>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</si>
  <si>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</si>
  <si>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</si>
  <si>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</si>
  <si>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</si>
  <si>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</si>
  <si>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</si>
  <si>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</si>
  <si>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</si>
  <si>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</si>
  <si>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</si>
  <si>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</si>
  <si>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</si>
  <si>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</si>
  <si>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</si>
  <si>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</si>
  <si>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</si>
  <si>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</si>
  <si>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</si>
  <si>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</si>
  <si>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</si>
  <si>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</si>
  <si>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</si>
  <si>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</si>
  <si>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</si>
  <si>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</si>
  <si>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</si>
  <si>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</si>
  <si>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</si>
  <si>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</si>
  <si>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</si>
  <si>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</si>
  <si>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</si>
  <si>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</si>
  <si>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</si>
  <si>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</si>
  <si>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</si>
  <si>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</si>
  <si>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</si>
  <si>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</si>
  <si>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</si>
  <si>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</si>
  <si>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</si>
  <si>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</si>
  <si>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</si>
  <si>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</si>
  <si>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</si>
  <si>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</si>
  <si>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</si>
  <si>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</si>
  <si>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</si>
  <si>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</si>
  <si>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</si>
  <si>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</si>
  <si>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</si>
  <si>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</si>
  <si>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</si>
  <si>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</si>
  <si>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</si>
  <si>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</si>
  <si>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</si>
  <si>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</si>
  <si>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</si>
  <si>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</si>
  <si>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</si>
  <si>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</si>
  <si>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</si>
  <si>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</si>
  <si>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</si>
  <si>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</si>
  <si>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</si>
  <si>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</si>
  <si>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</si>
  <si>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</si>
  <si>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</si>
  <si>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</si>
  <si>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</si>
  <si>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</si>
  <si>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</si>
  <si>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</si>
  <si>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</si>
  <si>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</si>
  <si>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</si>
  <si>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</si>
  <si>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</si>
  <si>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</si>
  <si>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</si>
  <si>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</si>
  <si>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</si>
  <si>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</si>
  <si>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</si>
  <si>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</si>
  <si>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</si>
  <si>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</si>
  <si>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</si>
  <si>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</si>
  <si>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</si>
  <si>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</si>
  <si>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</si>
  <si>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</si>
  <si>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</si>
  <si>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</si>
  <si>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</si>
  <si>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</si>
  <si>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</si>
  <si>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</si>
  <si>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</si>
  <si>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</si>
  <si>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</si>
  <si>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</si>
  <si>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</si>
  <si>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</si>
  <si>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</si>
  <si>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</si>
  <si>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</si>
  <si>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</si>
  <si>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</si>
  <si>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</si>
  <si>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</si>
  <si>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</si>
  <si>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</si>
  <si>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</si>
  <si>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</si>
  <si>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</si>
  <si>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</si>
  <si>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</si>
  <si>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</si>
  <si>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</si>
  <si>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</si>
  <si>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</si>
  <si>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</si>
  <si>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</si>
  <si>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</si>
  <si>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</si>
  <si>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</si>
  <si>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</si>
  <si>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</si>
  <si>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</si>
  <si>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</si>
  <si>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</si>
  <si>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</si>
  <si>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</si>
  <si>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</si>
  <si>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</si>
  <si>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</si>
  <si>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</si>
  <si>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</si>
  <si>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</si>
  <si>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</si>
  <si>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</si>
  <si>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</si>
  <si>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</si>
  <si>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</si>
  <si>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</si>
  <si>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</si>
  <si>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</si>
  <si>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</si>
  <si>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</si>
  <si>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</si>
  <si>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</si>
  <si>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MS3_FC1-2</t>
  </si>
  <si>
    <t>Sampling date: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</si>
</sst>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5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0" fontId="8" fillId="0" borderId="0" xfId="1" applyNumberFormat="1" applyFont="1" applyFill="1" applyBorder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</cellXfs>
  <cellStyles count="11">
    <cellStyle name="Normal 2" xfId="7"/>
    <cellStyle name="Normal 3" xfId="4"/>
    <cellStyle name="Normal 4" xfId="9"/>
    <cellStyle name="Normal 5" xfId="10"/>
    <cellStyle name="Percent 2" xfId="8"/>
    <cellStyle name="Prozent" xfId="1" builtinId="5"/>
    <cellStyle name="Prozent 2" xfId="6"/>
    <cellStyle name="Standard" xfId="0" builtinId="0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MS3_FC1-2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0.17566331198536139</c:v>
                </c:pt>
                <c:pt idx="2">
                  <c:v>0.2006709362610552</c:v>
                </c:pt>
                <c:pt idx="3">
                  <c:v>0.16773406526379994</c:v>
                </c:pt>
                <c:pt idx="4">
                  <c:v>0.13830436108569685</c:v>
                </c:pt>
                <c:pt idx="5">
                  <c:v>7.8072583104605062E-2</c:v>
                </c:pt>
                <c:pt idx="6">
                  <c:v>3.7816407441293075E-2</c:v>
                </c:pt>
                <c:pt idx="7">
                  <c:v>2.0433058859408357E-2</c:v>
                </c:pt>
                <c:pt idx="8">
                  <c:v>2.5160109789569989E-2</c:v>
                </c:pt>
                <c:pt idx="9">
                  <c:v>6.4043915827996345E-2</c:v>
                </c:pt>
                <c:pt idx="10">
                  <c:v>4.4220799024092712E-2</c:v>
                </c:pt>
                <c:pt idx="11">
                  <c:v>2.6227508386703263E-2</c:v>
                </c:pt>
                <c:pt idx="12">
                  <c:v>2.165294297041781E-2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MS3_FC1-2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0.82433668801463855</c:v>
                </c:pt>
                <c:pt idx="3">
                  <c:v>0.62366575175358341</c:v>
                </c:pt>
                <c:pt idx="4">
                  <c:v>0.45593168648978344</c:v>
                </c:pt>
                <c:pt idx="5">
                  <c:v>0.31762732540408661</c:v>
                </c:pt>
                <c:pt idx="6">
                  <c:v>0.23955474229948154</c:v>
                </c:pt>
                <c:pt idx="7">
                  <c:v>0.20173833485818846</c:v>
                </c:pt>
                <c:pt idx="8">
                  <c:v>0.1813052759987801</c:v>
                </c:pt>
                <c:pt idx="9">
                  <c:v>0.15614516620921012</c:v>
                </c:pt>
                <c:pt idx="10">
                  <c:v>9.2101250381213778E-2</c:v>
                </c:pt>
                <c:pt idx="11">
                  <c:v>4.7880451357121073E-2</c:v>
                </c:pt>
                <c:pt idx="12">
                  <c:v>2.165294297041781E-2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0.17566331198536139</c:v>
                </c:pt>
                <c:pt idx="2">
                  <c:v>0.2006709362610552</c:v>
                </c:pt>
                <c:pt idx="3">
                  <c:v>0.16773406526379994</c:v>
                </c:pt>
                <c:pt idx="4">
                  <c:v>0.13830436108569685</c:v>
                </c:pt>
                <c:pt idx="5">
                  <c:v>7.8072583104605062E-2</c:v>
                </c:pt>
                <c:pt idx="6">
                  <c:v>3.7816407441293075E-2</c:v>
                </c:pt>
                <c:pt idx="7">
                  <c:v>2.0433058859408357E-2</c:v>
                </c:pt>
                <c:pt idx="8">
                  <c:v>2.5160109789569989E-2</c:v>
                </c:pt>
                <c:pt idx="9">
                  <c:v>6.4043915827996345E-2</c:v>
                </c:pt>
                <c:pt idx="10">
                  <c:v>4.4220799024092712E-2</c:v>
                </c:pt>
                <c:pt idx="11">
                  <c:v>2.6227508386703263E-2</c:v>
                </c:pt>
                <c:pt idx="12">
                  <c:v>2.165294297041781E-2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4.4192759587968707E-2</c:v>
                </c:pt>
                <c:pt idx="1">
                  <c:v>4.4192759587968707E-2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0.17566331198536139</c:v>
                </c:pt>
                <c:pt idx="2">
                  <c:v>0.2006709362610552</c:v>
                </c:pt>
                <c:pt idx="3">
                  <c:v>0.16773406526379994</c:v>
                </c:pt>
                <c:pt idx="4">
                  <c:v>0.13830436108569685</c:v>
                </c:pt>
                <c:pt idx="5">
                  <c:v>7.8072583104605062E-2</c:v>
                </c:pt>
                <c:pt idx="6">
                  <c:v>3.7816407441293075E-2</c:v>
                </c:pt>
                <c:pt idx="7">
                  <c:v>2.0433058859408357E-2</c:v>
                </c:pt>
                <c:pt idx="8">
                  <c:v>2.5160109789569989E-2</c:v>
                </c:pt>
                <c:pt idx="9">
                  <c:v>6.4043915827996345E-2</c:v>
                </c:pt>
                <c:pt idx="10">
                  <c:v>4.4220799024092712E-2</c:v>
                </c:pt>
                <c:pt idx="11">
                  <c:v>2.6227508386703263E-2</c:v>
                </c:pt>
                <c:pt idx="12">
                  <c:v>2.165294297041781E-2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0.17566331198536139</c:v>
                </c:pt>
                <c:pt idx="2">
                  <c:v>0.2006709362610552</c:v>
                </c:pt>
                <c:pt idx="3">
                  <c:v>0.16773406526379994</c:v>
                </c:pt>
                <c:pt idx="4">
                  <c:v>0.13830436108569685</c:v>
                </c:pt>
                <c:pt idx="5">
                  <c:v>7.8072583104605062E-2</c:v>
                </c:pt>
                <c:pt idx="6">
                  <c:v>3.7816407441293075E-2</c:v>
                </c:pt>
                <c:pt idx="7">
                  <c:v>2.0433058859408357E-2</c:v>
                </c:pt>
                <c:pt idx="8">
                  <c:v>2.5160109789569989E-2</c:v>
                </c:pt>
                <c:pt idx="9">
                  <c:v>6.4043915827996345E-2</c:v>
                </c:pt>
                <c:pt idx="10">
                  <c:v>4.4220799024092712E-2</c:v>
                </c:pt>
                <c:pt idx="11">
                  <c:v>2.6227508386703263E-2</c:v>
                </c:pt>
                <c:pt idx="12">
                  <c:v>2.165294297041781E-2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4.4192759587968707E-2</c:v>
                </c:pt>
                <c:pt idx="1">
                  <c:v>4.4192759587968707E-2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3.85E-2</c:v>
                </c:pt>
                <c:pt idx="1">
                  <c:v>3.85E-2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6.6157822715723659E-3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Normal="100" workbookViewId="0">
      <selection activeCell="E6" sqref="E6"/>
    </sheetView>
  </sheetViews>
  <sheetFormatPr baseColWidth="10" defaultColWidth="9.140625" defaultRowHeight="11.25" x14ac:dyDescent="0.2"/>
  <cols>
    <col min="1" max="1" width="5.140625" style="255" customWidth="1"/>
    <col min="2" max="2" width="30.42578125" style="255" bestFit="1" customWidth="1"/>
    <col min="3" max="3" width="15.7109375" style="256" customWidth="1"/>
    <col min="4" max="8" width="15.7109375" style="255" customWidth="1"/>
    <col min="9" max="9" width="15.7109375" style="279" customWidth="1"/>
    <col min="10" max="10" width="15.7109375" style="255" customWidth="1"/>
    <col min="11" max="11" width="20.7109375" style="255" customWidth="1"/>
    <col min="12" max="16384" width="9.14062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25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3">
      <c r="B3" s="261" t="s">
        <v>3</v>
      </c>
      <c r="C3" s="368" t="s">
        <v>5</v>
      </c>
      <c r="D3" s="262"/>
      <c r="E3" s="297" t="s">
        <v>199</v>
      </c>
      <c r="F3" s="297" t="s">
        <v>200</v>
      </c>
      <c r="I3" s="263"/>
      <c r="J3" s="263"/>
      <c r="K3" s="262"/>
    </row>
    <row r="4" spans="1:11" ht="17.25" customHeight="1" x14ac:dyDescent="0.25">
      <c r="B4" s="369" t="s">
        <v>1</v>
      </c>
      <c r="C4" s="370">
        <v>44412</v>
      </c>
      <c r="D4" s="262"/>
      <c r="E4" s="297"/>
      <c r="F4" s="297"/>
      <c r="I4" s="263"/>
      <c r="J4" s="263"/>
      <c r="K4" s="262"/>
    </row>
    <row r="5" spans="1:11" ht="17.25" customHeight="1" x14ac:dyDescent="0.25">
      <c r="B5" s="371" t="s">
        <v>42</v>
      </c>
      <c r="C5" s="372"/>
      <c r="D5" s="262"/>
      <c r="E5" s="297"/>
      <c r="F5" s="297"/>
      <c r="I5" s="263"/>
      <c r="J5" s="263"/>
      <c r="K5" s="262"/>
    </row>
    <row r="6" spans="1:11" ht="17.25" customHeight="1" thickBot="1" x14ac:dyDescent="0.3">
      <c r="B6" s="300" t="s">
        <v>201</v>
      </c>
      <c r="C6" s="373"/>
      <c r="D6" s="373"/>
      <c r="E6" s="299"/>
      <c r="F6" s="1"/>
      <c r="G6" s="1"/>
      <c r="I6" s="263"/>
      <c r="J6" s="263"/>
      <c r="K6" s="262"/>
    </row>
    <row r="7" spans="1:11" ht="17.25" customHeight="1" x14ac:dyDescent="0.25">
      <c r="B7" s="374" t="s">
        <v>187</v>
      </c>
      <c r="C7" s="375" t="s">
        <v>224</v>
      </c>
      <c r="D7" s="374" t="s">
        <v>225</v>
      </c>
      <c r="E7" s="370">
        <v>44250</v>
      </c>
      <c r="F7" s="297"/>
      <c r="I7" s="263"/>
      <c r="J7" s="263"/>
      <c r="K7" s="262"/>
    </row>
    <row r="8" spans="1:11" ht="17.25" customHeight="1" x14ac:dyDescent="0.25">
      <c r="B8" s="376" t="s">
        <v>4</v>
      </c>
      <c r="C8" s="377"/>
      <c r="D8" s="262"/>
      <c r="E8" s="297"/>
      <c r="F8" s="297"/>
      <c r="I8" s="263"/>
      <c r="J8" s="263"/>
      <c r="K8" s="262"/>
    </row>
    <row r="9" spans="1:11" ht="17.25" customHeight="1" thickBot="1" x14ac:dyDescent="0.3">
      <c r="B9" s="378" t="s">
        <v>21</v>
      </c>
      <c r="C9" s="379">
        <f>C35+C57+C79+C101</f>
        <v>32810</v>
      </c>
      <c r="D9" s="262"/>
      <c r="E9" s="297"/>
      <c r="F9" s="297"/>
      <c r="I9" s="263"/>
      <c r="J9" s="263"/>
      <c r="K9" s="262"/>
    </row>
    <row r="10" spans="1:11" ht="17.25" customHeight="1" thickBot="1" x14ac:dyDescent="0.3">
      <c r="A10" s="384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3">
      <c r="A11" s="385"/>
      <c r="B11" s="266">
        <v>125</v>
      </c>
      <c r="C11" s="265">
        <f t="shared" ref="C11:C22" si="0">K33+K55+K77+K99</f>
        <v>5760</v>
      </c>
      <c r="D11" s="262"/>
      <c r="E11" s="297"/>
      <c r="F11" s="297"/>
      <c r="I11" s="263"/>
      <c r="J11" s="263"/>
      <c r="K11" s="262"/>
    </row>
    <row r="12" spans="1:11" ht="17.25" customHeight="1" thickBot="1" x14ac:dyDescent="0.3">
      <c r="A12" s="385"/>
      <c r="B12" s="266">
        <v>63</v>
      </c>
      <c r="C12" s="265">
        <f t="shared" si="0"/>
        <v>6580</v>
      </c>
      <c r="D12" s="262"/>
      <c r="E12" s="297"/>
      <c r="F12" s="297"/>
      <c r="I12" s="263"/>
      <c r="J12" s="263"/>
      <c r="K12" s="262"/>
    </row>
    <row r="13" spans="1:11" ht="17.25" customHeight="1" thickBot="1" x14ac:dyDescent="0.3">
      <c r="A13" s="386"/>
      <c r="B13" s="267">
        <v>31.5</v>
      </c>
      <c r="C13" s="265">
        <f t="shared" si="0"/>
        <v>5500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87" t="s">
        <v>45</v>
      </c>
      <c r="B14" s="268">
        <v>16</v>
      </c>
      <c r="C14" s="265">
        <f t="shared" si="0"/>
        <v>4535</v>
      </c>
      <c r="D14" s="262"/>
      <c r="I14" s="256"/>
      <c r="J14" s="256"/>
      <c r="K14" s="262"/>
    </row>
    <row r="15" spans="1:11" ht="17.25" customHeight="1" thickBot="1" x14ac:dyDescent="0.25">
      <c r="A15" s="387"/>
      <c r="B15" s="269">
        <v>8</v>
      </c>
      <c r="C15" s="265">
        <f t="shared" si="0"/>
        <v>2560</v>
      </c>
      <c r="D15" s="262"/>
      <c r="I15" s="263"/>
      <c r="J15" s="263"/>
      <c r="K15" s="262"/>
    </row>
    <row r="16" spans="1:11" ht="17.25" customHeight="1" thickBot="1" x14ac:dyDescent="0.25">
      <c r="A16" s="387"/>
      <c r="B16" s="269">
        <v>4</v>
      </c>
      <c r="C16" s="265">
        <f t="shared" si="0"/>
        <v>1240</v>
      </c>
      <c r="D16" s="262"/>
      <c r="I16" s="263"/>
      <c r="J16" s="263"/>
      <c r="K16" s="262"/>
    </row>
    <row r="17" spans="1:11" ht="17.25" customHeight="1" thickBot="1" x14ac:dyDescent="0.25">
      <c r="A17" s="387"/>
      <c r="B17" s="269">
        <v>2</v>
      </c>
      <c r="C17" s="265">
        <f t="shared" si="0"/>
        <v>670</v>
      </c>
      <c r="D17" s="262"/>
      <c r="I17" s="263"/>
      <c r="J17" s="263"/>
      <c r="K17" s="262"/>
    </row>
    <row r="18" spans="1:11" ht="17.25" customHeight="1" thickBot="1" x14ac:dyDescent="0.25">
      <c r="A18" s="387"/>
      <c r="B18" s="269">
        <v>1</v>
      </c>
      <c r="C18" s="265">
        <f t="shared" si="0"/>
        <v>825</v>
      </c>
      <c r="I18" s="270"/>
      <c r="K18" s="271"/>
    </row>
    <row r="19" spans="1:11" ht="17.25" customHeight="1" thickBot="1" x14ac:dyDescent="0.25">
      <c r="A19" s="388"/>
      <c r="B19" s="265">
        <v>0.5</v>
      </c>
      <c r="C19" s="265">
        <f t="shared" si="0"/>
        <v>2100</v>
      </c>
      <c r="I19" s="270"/>
      <c r="K19" s="272"/>
    </row>
    <row r="20" spans="1:11" ht="17.25" customHeight="1" thickBot="1" x14ac:dyDescent="0.25">
      <c r="A20" s="389" t="s">
        <v>44</v>
      </c>
      <c r="B20" s="273">
        <v>0.25</v>
      </c>
      <c r="C20" s="265">
        <f t="shared" si="0"/>
        <v>1450</v>
      </c>
      <c r="I20" s="270"/>
    </row>
    <row r="21" spans="1:11" ht="17.25" customHeight="1" thickBot="1" x14ac:dyDescent="0.25">
      <c r="A21" s="390"/>
      <c r="B21" s="274">
        <v>0.125</v>
      </c>
      <c r="C21" s="265">
        <f t="shared" si="0"/>
        <v>860</v>
      </c>
      <c r="I21" s="270"/>
      <c r="K21" s="271"/>
    </row>
    <row r="22" spans="1:11" ht="17.25" customHeight="1" thickBot="1" x14ac:dyDescent="0.25">
      <c r="A22" s="390"/>
      <c r="B22" s="274">
        <v>6.3E-2</v>
      </c>
      <c r="C22" s="265">
        <f t="shared" si="0"/>
        <v>710</v>
      </c>
      <c r="I22" s="270"/>
      <c r="K22" s="271"/>
    </row>
    <row r="23" spans="1:11" ht="17.25" customHeight="1" thickBot="1" x14ac:dyDescent="0.25">
      <c r="A23" s="391"/>
      <c r="B23" s="275">
        <v>3.1E-2</v>
      </c>
      <c r="C23" s="265">
        <v>0</v>
      </c>
      <c r="I23" s="270"/>
      <c r="K23" s="271"/>
    </row>
    <row r="24" spans="1:11" ht="17.25" customHeight="1" thickBot="1" x14ac:dyDescent="0.25">
      <c r="A24" s="391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25">
      <c r="A25" s="392"/>
      <c r="B25" s="277">
        <v>6.0000000000000002E-5</v>
      </c>
      <c r="C25" s="265">
        <v>0</v>
      </c>
      <c r="I25" s="270"/>
      <c r="K25" s="271"/>
    </row>
    <row r="26" spans="1:11" ht="17.25" customHeight="1" x14ac:dyDescent="0.2">
      <c r="B26" s="262"/>
      <c r="C26" s="278"/>
      <c r="I26" s="270"/>
      <c r="K26" s="271"/>
    </row>
    <row r="27" spans="1:11" ht="17.25" customHeight="1" x14ac:dyDescent="0.2">
      <c r="C27" s="255"/>
      <c r="I27" s="270"/>
    </row>
    <row r="28" spans="1:11" ht="25.5" customHeight="1" x14ac:dyDescent="0.2">
      <c r="B28" s="262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2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2" thickBot="1" x14ac:dyDescent="0.25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7305</v>
      </c>
      <c r="I33" s="283">
        <f>H33</f>
        <v>7305</v>
      </c>
      <c r="J33" s="283">
        <f>I33</f>
        <v>7305</v>
      </c>
      <c r="K33" s="284">
        <f t="shared" si="1"/>
        <v>5760</v>
      </c>
    </row>
    <row r="34" spans="2:11" ht="12" thickBot="1" x14ac:dyDescent="0.25">
      <c r="B34" s="258" t="s">
        <v>26</v>
      </c>
      <c r="C34" s="287"/>
      <c r="D34" s="286">
        <v>31.5</v>
      </c>
      <c r="E34" s="282">
        <v>1715</v>
      </c>
      <c r="F34" s="282">
        <f t="shared" ref="F34:G44" si="2">E34</f>
        <v>1715</v>
      </c>
      <c r="G34" s="282">
        <f t="shared" si="2"/>
        <v>1715</v>
      </c>
      <c r="H34" s="283">
        <v>8295</v>
      </c>
      <c r="I34" s="283">
        <f t="shared" ref="I34:J44" si="3">H34</f>
        <v>8295</v>
      </c>
      <c r="J34" s="283">
        <f t="shared" si="3"/>
        <v>8295</v>
      </c>
      <c r="K34" s="284">
        <f>AVERAGE(H34:J34)-AVERAGE(E34:G34)</f>
        <v>6580</v>
      </c>
    </row>
    <row r="35" spans="2:11" ht="12" thickBot="1" x14ac:dyDescent="0.25">
      <c r="B35" s="258" t="s">
        <v>27</v>
      </c>
      <c r="C35" s="288">
        <f>D47-D45</f>
        <v>32810</v>
      </c>
      <c r="D35" s="286">
        <v>16</v>
      </c>
      <c r="E35" s="282">
        <v>1755</v>
      </c>
      <c r="F35" s="282">
        <f t="shared" si="2"/>
        <v>1755</v>
      </c>
      <c r="G35" s="282">
        <f t="shared" si="2"/>
        <v>1755</v>
      </c>
      <c r="H35" s="283">
        <v>7255</v>
      </c>
      <c r="I35" s="283">
        <f t="shared" si="3"/>
        <v>7255</v>
      </c>
      <c r="J35" s="283">
        <f t="shared" si="3"/>
        <v>7255</v>
      </c>
      <c r="K35" s="284">
        <f t="shared" ref="K35:K44" si="4">AVERAGE(H35:J35)-AVERAGE(E35:G35)</f>
        <v>5500</v>
      </c>
    </row>
    <row r="36" spans="2:11" x14ac:dyDescent="0.2">
      <c r="B36" s="258" t="s">
        <v>28</v>
      </c>
      <c r="C36" s="256" t="s">
        <v>29</v>
      </c>
      <c r="D36" s="281">
        <v>8</v>
      </c>
      <c r="E36" s="282">
        <v>1495</v>
      </c>
      <c r="F36" s="282">
        <f t="shared" si="2"/>
        <v>1495</v>
      </c>
      <c r="G36" s="282">
        <f t="shared" si="2"/>
        <v>1495</v>
      </c>
      <c r="H36" s="283">
        <v>6030</v>
      </c>
      <c r="I36" s="283">
        <f t="shared" si="3"/>
        <v>6030</v>
      </c>
      <c r="J36" s="283">
        <f t="shared" si="3"/>
        <v>6030</v>
      </c>
      <c r="K36" s="284">
        <f t="shared" si="4"/>
        <v>4535</v>
      </c>
    </row>
    <row r="37" spans="2:11" x14ac:dyDescent="0.2">
      <c r="D37" s="281">
        <v>4</v>
      </c>
      <c r="E37" s="282">
        <v>1560</v>
      </c>
      <c r="F37" s="282">
        <f t="shared" si="2"/>
        <v>1560</v>
      </c>
      <c r="G37" s="282">
        <f t="shared" si="2"/>
        <v>1560</v>
      </c>
      <c r="H37" s="283">
        <v>4120</v>
      </c>
      <c r="I37" s="283">
        <f t="shared" si="3"/>
        <v>4120</v>
      </c>
      <c r="J37" s="283">
        <f t="shared" si="3"/>
        <v>4120</v>
      </c>
      <c r="K37" s="284">
        <f t="shared" si="4"/>
        <v>2560</v>
      </c>
    </row>
    <row r="38" spans="2:11" x14ac:dyDescent="0.2">
      <c r="B38" s="258"/>
      <c r="C38" s="255"/>
      <c r="D38" s="281">
        <v>2</v>
      </c>
      <c r="E38" s="282">
        <v>1390</v>
      </c>
      <c r="F38" s="282">
        <f t="shared" si="2"/>
        <v>1390</v>
      </c>
      <c r="G38" s="282">
        <f t="shared" si="2"/>
        <v>1390</v>
      </c>
      <c r="H38" s="283">
        <v>2630</v>
      </c>
      <c r="I38" s="283">
        <f t="shared" si="3"/>
        <v>2630</v>
      </c>
      <c r="J38" s="283">
        <f t="shared" si="3"/>
        <v>2630</v>
      </c>
      <c r="K38" s="284">
        <f t="shared" si="4"/>
        <v>1240</v>
      </c>
    </row>
    <row r="39" spans="2:11" x14ac:dyDescent="0.2">
      <c r="C39" s="255"/>
      <c r="D39" s="281">
        <v>1</v>
      </c>
      <c r="E39" s="282">
        <v>1205</v>
      </c>
      <c r="F39" s="282">
        <f t="shared" si="2"/>
        <v>1205</v>
      </c>
      <c r="G39" s="282">
        <f t="shared" si="2"/>
        <v>1205</v>
      </c>
      <c r="H39" s="283">
        <v>1875</v>
      </c>
      <c r="I39" s="283">
        <f t="shared" si="3"/>
        <v>1875</v>
      </c>
      <c r="J39" s="283">
        <f t="shared" si="3"/>
        <v>1875</v>
      </c>
      <c r="K39" s="284">
        <f t="shared" si="4"/>
        <v>670</v>
      </c>
    </row>
    <row r="40" spans="2:11" x14ac:dyDescent="0.2">
      <c r="C40" s="255"/>
      <c r="D40" s="281">
        <v>0.5</v>
      </c>
      <c r="E40" s="282">
        <v>1045</v>
      </c>
      <c r="F40" s="282">
        <f t="shared" si="2"/>
        <v>1045</v>
      </c>
      <c r="G40" s="282">
        <f t="shared" si="2"/>
        <v>1045</v>
      </c>
      <c r="H40" s="283">
        <v>1870</v>
      </c>
      <c r="I40" s="283">
        <f t="shared" si="3"/>
        <v>1870</v>
      </c>
      <c r="J40" s="283">
        <f t="shared" si="3"/>
        <v>1870</v>
      </c>
      <c r="K40" s="284">
        <f t="shared" si="4"/>
        <v>825</v>
      </c>
    </row>
    <row r="41" spans="2:11" x14ac:dyDescent="0.2">
      <c r="C41" s="255"/>
      <c r="D41" s="281">
        <v>0.25</v>
      </c>
      <c r="E41" s="282">
        <v>980</v>
      </c>
      <c r="F41" s="282">
        <f t="shared" si="2"/>
        <v>980</v>
      </c>
      <c r="G41" s="282">
        <f t="shared" si="2"/>
        <v>980</v>
      </c>
      <c r="H41" s="283">
        <v>3080</v>
      </c>
      <c r="I41" s="283">
        <f t="shared" si="3"/>
        <v>3080</v>
      </c>
      <c r="J41" s="283">
        <f t="shared" si="3"/>
        <v>3080</v>
      </c>
      <c r="K41" s="284">
        <f t="shared" si="4"/>
        <v>2100</v>
      </c>
    </row>
    <row r="42" spans="2:11" x14ac:dyDescent="0.2">
      <c r="C42" s="255"/>
      <c r="D42" s="281">
        <v>0.125</v>
      </c>
      <c r="E42" s="282">
        <v>945</v>
      </c>
      <c r="F42" s="282">
        <f t="shared" si="2"/>
        <v>945</v>
      </c>
      <c r="G42" s="282">
        <f t="shared" si="2"/>
        <v>945</v>
      </c>
      <c r="H42" s="283">
        <v>2395</v>
      </c>
      <c r="I42" s="283">
        <f t="shared" si="3"/>
        <v>2395</v>
      </c>
      <c r="J42" s="283">
        <f t="shared" si="3"/>
        <v>2395</v>
      </c>
      <c r="K42" s="284">
        <f t="shared" si="4"/>
        <v>1450</v>
      </c>
    </row>
    <row r="43" spans="2:11" x14ac:dyDescent="0.2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1770</v>
      </c>
      <c r="I43" s="283">
        <f t="shared" si="3"/>
        <v>1770</v>
      </c>
      <c r="J43" s="283">
        <f t="shared" si="3"/>
        <v>1770</v>
      </c>
      <c r="K43" s="284">
        <f t="shared" si="4"/>
        <v>860</v>
      </c>
    </row>
    <row r="44" spans="2:11" ht="12" thickBot="1" x14ac:dyDescent="0.25">
      <c r="C44" s="255"/>
      <c r="D44" s="281" t="s">
        <v>196</v>
      </c>
      <c r="E44" s="282">
        <v>1690</v>
      </c>
      <c r="F44" s="282">
        <f t="shared" si="2"/>
        <v>1690</v>
      </c>
      <c r="G44" s="282">
        <f t="shared" si="2"/>
        <v>1690</v>
      </c>
      <c r="H44" s="283">
        <v>2400</v>
      </c>
      <c r="I44" s="283">
        <f t="shared" si="3"/>
        <v>2400</v>
      </c>
      <c r="J44" s="283">
        <f t="shared" si="3"/>
        <v>2400</v>
      </c>
      <c r="K44" s="284">
        <f t="shared" si="4"/>
        <v>710</v>
      </c>
    </row>
    <row r="45" spans="2:11" ht="12" thickBot="1" x14ac:dyDescent="0.25">
      <c r="C45" s="290" t="s">
        <v>30</v>
      </c>
      <c r="D45" s="380">
        <f>3325+3320</f>
        <v>6645</v>
      </c>
      <c r="I45" s="270"/>
      <c r="J45" s="255" t="s">
        <v>31</v>
      </c>
      <c r="K45" s="271">
        <f>SUM(K31:K44)</f>
        <v>32790</v>
      </c>
    </row>
    <row r="46" spans="2:11" ht="12" thickBot="1" x14ac:dyDescent="0.25">
      <c r="B46" s="279" t="s">
        <v>32</v>
      </c>
      <c r="C46" s="255"/>
      <c r="I46" s="270"/>
      <c r="J46" s="255" t="s">
        <v>41</v>
      </c>
      <c r="K46" s="383">
        <f>((C35-K45)/C35)</f>
        <v>6.0957025297165494E-4</v>
      </c>
    </row>
    <row r="47" spans="2:11" ht="12" thickBot="1" x14ac:dyDescent="0.25">
      <c r="B47" s="290" t="s">
        <v>33</v>
      </c>
      <c r="C47" s="290"/>
      <c r="D47" s="381">
        <f>20450+19005</f>
        <v>39455</v>
      </c>
      <c r="E47" s="293" t="s">
        <v>195</v>
      </c>
      <c r="G47" s="271"/>
      <c r="I47" s="270"/>
      <c r="K47" s="294"/>
    </row>
    <row r="48" spans="2:11" ht="12" thickBot="1" x14ac:dyDescent="0.25">
      <c r="B48" s="255" t="s">
        <v>34</v>
      </c>
      <c r="C48" s="255"/>
      <c r="D48" s="292"/>
      <c r="E48" s="382"/>
      <c r="I48" s="270"/>
    </row>
    <row r="49" spans="2:11" ht="12" thickBot="1" x14ac:dyDescent="0.25">
      <c r="B49" s="255" t="s">
        <v>35</v>
      </c>
      <c r="D49" s="291"/>
      <c r="I49" s="270"/>
    </row>
    <row r="50" spans="2:11" ht="27.75" customHeight="1" x14ac:dyDescent="0.2">
      <c r="B50" s="256"/>
      <c r="C50" s="255"/>
      <c r="H50" s="270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2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2" thickBot="1" x14ac:dyDescent="0.25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2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2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2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2" thickBot="1" x14ac:dyDescent="0.25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2" thickBot="1" x14ac:dyDescent="0.25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2" thickBot="1" x14ac:dyDescent="0.25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2" thickBot="1" x14ac:dyDescent="0.25">
      <c r="B70" s="255" t="s">
        <v>34</v>
      </c>
      <c r="C70" s="255"/>
      <c r="D70" s="291"/>
      <c r="I70" s="270"/>
    </row>
    <row r="71" spans="2:11" ht="12" thickBot="1" x14ac:dyDescent="0.25">
      <c r="B71" s="255" t="s">
        <v>37</v>
      </c>
      <c r="D71" s="291">
        <f>D70-D67</f>
        <v>0</v>
      </c>
      <c r="I71" s="270"/>
    </row>
    <row r="72" spans="2:11" ht="29.25" customHeight="1" x14ac:dyDescent="0.2">
      <c r="I72" s="270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2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2" thickBot="1" x14ac:dyDescent="0.25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2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2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2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2" thickBot="1" x14ac:dyDescent="0.25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2" thickBot="1" x14ac:dyDescent="0.25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2" thickBot="1" x14ac:dyDescent="0.25">
      <c r="B91" s="255" t="s">
        <v>33</v>
      </c>
      <c r="C91" s="255"/>
      <c r="D91" s="291"/>
      <c r="I91" s="270"/>
    </row>
    <row r="92" spans="2:11" ht="12" thickBot="1" x14ac:dyDescent="0.25">
      <c r="B92" s="255" t="s">
        <v>39</v>
      </c>
      <c r="C92" s="255"/>
      <c r="D92" s="291"/>
      <c r="I92" s="270"/>
    </row>
    <row r="93" spans="2:11" ht="12" thickBot="1" x14ac:dyDescent="0.25">
      <c r="B93" s="255" t="s">
        <v>37</v>
      </c>
      <c r="D93" s="291">
        <f>D92-D89</f>
        <v>0</v>
      </c>
      <c r="I93" s="270"/>
    </row>
    <row r="94" spans="2:11" ht="33.75" customHeight="1" x14ac:dyDescent="0.2">
      <c r="I94" s="270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2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2" thickBot="1" x14ac:dyDescent="0.25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2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2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2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2" thickBot="1" x14ac:dyDescent="0.25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2" thickBot="1" x14ac:dyDescent="0.25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2" thickBot="1" x14ac:dyDescent="0.25">
      <c r="B113" s="255" t="s">
        <v>33</v>
      </c>
      <c r="C113" s="255"/>
      <c r="D113" s="291"/>
      <c r="I113" s="270"/>
    </row>
    <row r="114" spans="2:9" ht="12" thickBot="1" x14ac:dyDescent="0.25">
      <c r="B114" s="255" t="s">
        <v>34</v>
      </c>
      <c r="C114" s="255"/>
      <c r="D114" s="291"/>
      <c r="I114" s="270"/>
    </row>
    <row r="115" spans="2:9" ht="12" thickBot="1" x14ac:dyDescent="0.25">
      <c r="B115" s="255" t="s">
        <v>35</v>
      </c>
      <c r="D115" s="291">
        <f>D114-D111</f>
        <v>0</v>
      </c>
      <c r="I115" s="270"/>
    </row>
    <row r="116" spans="2:9" x14ac:dyDescent="0.2">
      <c r="I116" s="270"/>
    </row>
    <row r="117" spans="2:9" x14ac:dyDescent="0.2">
      <c r="I117" s="270"/>
    </row>
    <row r="118" spans="2:9" x14ac:dyDescent="0.2">
      <c r="I118" s="270"/>
    </row>
    <row r="119" spans="2:9" x14ac:dyDescent="0.2">
      <c r="I119" s="270"/>
    </row>
    <row r="120" spans="2:9" x14ac:dyDescent="0.2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L27" sqref="L27"/>
    </sheetView>
  </sheetViews>
  <sheetFormatPr baseColWidth="10" defaultColWidth="9.140625" defaultRowHeight="12.75" x14ac:dyDescent="0.2"/>
  <cols>
    <col min="1" max="1" width="11.7109375" customWidth="1"/>
    <col min="2" max="2" width="25.5703125" customWidth="1"/>
    <col min="3" max="3" width="13.140625" customWidth="1"/>
    <col min="4" max="4" width="15" customWidth="1"/>
    <col min="5" max="5" width="15.42578125" customWidth="1"/>
    <col min="6" max="6" width="16.5703125" customWidth="1"/>
    <col min="8" max="8" width="14.42578125" customWidth="1"/>
    <col min="9" max="9" width="6.42578125" customWidth="1"/>
    <col min="10" max="10" width="7" customWidth="1"/>
    <col min="11" max="11" width="6.7109375" customWidth="1"/>
  </cols>
  <sheetData>
    <row r="1" spans="1:11" ht="15.75" x14ac:dyDescent="0.25">
      <c r="B1" s="21" t="s">
        <v>2</v>
      </c>
      <c r="C1" s="451" t="s">
        <v>20</v>
      </c>
      <c r="D1" s="452"/>
      <c r="E1" s="452"/>
      <c r="F1" s="453"/>
    </row>
    <row r="2" spans="1:11" ht="16.5" thickBot="1" x14ac:dyDescent="0.3">
      <c r="B2" s="22" t="s">
        <v>3</v>
      </c>
      <c r="C2" s="454" t="s">
        <v>5</v>
      </c>
      <c r="D2" s="455"/>
      <c r="E2" s="455"/>
      <c r="F2" s="456"/>
    </row>
    <row r="3" spans="1:11" x14ac:dyDescent="0.2">
      <c r="B3" s="19" t="s">
        <v>1</v>
      </c>
      <c r="C3" s="457">
        <f>'Input-data'!C4</f>
        <v>44412</v>
      </c>
      <c r="D3" s="458"/>
      <c r="E3" s="458"/>
      <c r="F3" s="459"/>
    </row>
    <row r="4" spans="1:11" x14ac:dyDescent="0.2">
      <c r="B4" s="20" t="s">
        <v>42</v>
      </c>
      <c r="C4" s="442">
        <f>'Input-data'!C5</f>
        <v>0</v>
      </c>
      <c r="D4" s="443"/>
      <c r="E4" s="443"/>
      <c r="F4" s="444"/>
    </row>
    <row r="5" spans="1:11" x14ac:dyDescent="0.2">
      <c r="B5" s="20" t="s">
        <v>43</v>
      </c>
      <c r="C5" s="445">
        <f>'Input-data'!C6</f>
        <v>0</v>
      </c>
      <c r="D5" s="446"/>
      <c r="E5" s="446"/>
      <c r="F5" s="447"/>
    </row>
    <row r="6" spans="1:11" x14ac:dyDescent="0.2">
      <c r="B6" s="20" t="s">
        <v>0</v>
      </c>
      <c r="C6" s="460" t="str">
        <f>'Input-data'!C7</f>
        <v>MS3_FC1-2</v>
      </c>
      <c r="D6" s="461"/>
      <c r="E6" s="461"/>
      <c r="F6" s="462"/>
      <c r="G6" s="7"/>
    </row>
    <row r="7" spans="1:11" x14ac:dyDescent="0.2">
      <c r="B7" s="20" t="s">
        <v>4</v>
      </c>
      <c r="C7" s="439">
        <f>'Input-data'!C8</f>
        <v>0</v>
      </c>
      <c r="D7" s="440"/>
      <c r="E7" s="440"/>
      <c r="F7" s="441"/>
      <c r="G7" s="7"/>
    </row>
    <row r="8" spans="1:11" x14ac:dyDescent="0.2">
      <c r="B8" s="20" t="s">
        <v>11</v>
      </c>
      <c r="C8" s="448">
        <f>(C9-D12)/D12</f>
        <v>6.0994205550472704E-4</v>
      </c>
      <c r="D8" s="449"/>
      <c r="E8" s="449"/>
      <c r="F8" s="450"/>
      <c r="G8" s="7"/>
    </row>
    <row r="9" spans="1:11" ht="13.5" thickBot="1" x14ac:dyDescent="0.25">
      <c r="B9" s="224" t="s">
        <v>6</v>
      </c>
      <c r="C9" s="463">
        <f>'Input-data'!C9</f>
        <v>32810</v>
      </c>
      <c r="D9" s="464"/>
      <c r="E9" s="464"/>
      <c r="F9" s="465"/>
      <c r="G9" s="7"/>
    </row>
    <row r="10" spans="1:11" ht="30.75" customHeight="1" thickBot="1" x14ac:dyDescent="0.25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">
      <c r="A11" s="432" t="s">
        <v>52</v>
      </c>
      <c r="B11" s="230">
        <v>250</v>
      </c>
      <c r="C11" s="242">
        <f>'Input-data'!C10</f>
        <v>0</v>
      </c>
      <c r="D11" s="243">
        <f t="shared" ref="D11:D24" si="0">D12+C11</f>
        <v>32790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">
      <c r="A12" s="433"/>
      <c r="B12" s="231">
        <v>125</v>
      </c>
      <c r="C12" s="242">
        <f>'Input-data'!C11</f>
        <v>5760</v>
      </c>
      <c r="D12" s="244">
        <f t="shared" si="0"/>
        <v>32790</v>
      </c>
      <c r="E12" s="246">
        <f t="shared" ref="E12:E26" si="2">C12/$D$11</f>
        <v>0.17566331198536139</v>
      </c>
      <c r="F12" s="248">
        <f t="shared" si="1"/>
        <v>1</v>
      </c>
      <c r="G12" s="7"/>
    </row>
    <row r="13" spans="1:11" ht="17.25" customHeight="1" x14ac:dyDescent="0.2">
      <c r="A13" s="434"/>
      <c r="B13" s="231">
        <v>63</v>
      </c>
      <c r="C13" s="242">
        <f>'Input-data'!C12</f>
        <v>6580</v>
      </c>
      <c r="D13" s="244">
        <f t="shared" si="0"/>
        <v>27030</v>
      </c>
      <c r="E13" s="246">
        <f t="shared" si="2"/>
        <v>0.2006709362610552</v>
      </c>
      <c r="F13" s="248">
        <f t="shared" si="1"/>
        <v>0.82433668801463855</v>
      </c>
      <c r="G13" s="7"/>
    </row>
    <row r="14" spans="1:11" ht="17.25" customHeight="1" x14ac:dyDescent="0.2">
      <c r="A14" s="436" t="s">
        <v>53</v>
      </c>
      <c r="B14" s="232">
        <v>31.5</v>
      </c>
      <c r="C14" s="242">
        <f>'Input-data'!C13</f>
        <v>5500</v>
      </c>
      <c r="D14" s="244">
        <f t="shared" si="0"/>
        <v>20450</v>
      </c>
      <c r="E14" s="246">
        <f t="shared" si="2"/>
        <v>0.16773406526379994</v>
      </c>
      <c r="F14" s="248">
        <f t="shared" si="1"/>
        <v>0.62366575175358341</v>
      </c>
      <c r="G14" s="7"/>
    </row>
    <row r="15" spans="1:11" ht="17.25" customHeight="1" x14ac:dyDescent="0.2">
      <c r="A15" s="437"/>
      <c r="B15" s="232">
        <v>16</v>
      </c>
      <c r="C15" s="242">
        <f>'Input-data'!C14</f>
        <v>4535</v>
      </c>
      <c r="D15" s="244">
        <f t="shared" si="0"/>
        <v>14950</v>
      </c>
      <c r="E15" s="246">
        <f t="shared" si="2"/>
        <v>0.13830436108569685</v>
      </c>
      <c r="F15" s="248">
        <f t="shared" si="1"/>
        <v>0.45593168648978344</v>
      </c>
      <c r="G15" s="7"/>
    </row>
    <row r="16" spans="1:11" ht="17.25" customHeight="1" x14ac:dyDescent="0.2">
      <c r="A16" s="437"/>
      <c r="B16" s="232">
        <v>8</v>
      </c>
      <c r="C16" s="242">
        <f>'Input-data'!C15</f>
        <v>2560</v>
      </c>
      <c r="D16" s="244">
        <f t="shared" si="0"/>
        <v>10415</v>
      </c>
      <c r="E16" s="246">
        <f t="shared" si="2"/>
        <v>7.8072583104605062E-2</v>
      </c>
      <c r="F16" s="248">
        <f t="shared" si="1"/>
        <v>0.31762732540408661</v>
      </c>
      <c r="G16" s="7"/>
      <c r="H16" s="43"/>
      <c r="I16" s="43"/>
      <c r="J16" s="43"/>
      <c r="K16" s="43"/>
    </row>
    <row r="17" spans="1:8" ht="17.25" customHeight="1" x14ac:dyDescent="0.2">
      <c r="A17" s="437"/>
      <c r="B17" s="232">
        <v>4</v>
      </c>
      <c r="C17" s="242">
        <f>'Input-data'!C16</f>
        <v>1240</v>
      </c>
      <c r="D17" s="244">
        <f t="shared" si="0"/>
        <v>7855</v>
      </c>
      <c r="E17" s="246">
        <f>C17/$D$11</f>
        <v>3.7816407441293075E-2</v>
      </c>
      <c r="F17" s="248">
        <f t="shared" si="1"/>
        <v>0.23955474229948154</v>
      </c>
      <c r="G17" s="7"/>
    </row>
    <row r="18" spans="1:8" ht="17.25" customHeight="1" x14ac:dyDescent="0.2">
      <c r="A18" s="438"/>
      <c r="B18" s="232">
        <v>2</v>
      </c>
      <c r="C18" s="242">
        <f>'Input-data'!C17</f>
        <v>670</v>
      </c>
      <c r="D18" s="244">
        <f t="shared" si="0"/>
        <v>6615</v>
      </c>
      <c r="E18" s="246">
        <f t="shared" si="2"/>
        <v>2.0433058859408357E-2</v>
      </c>
      <c r="F18" s="248">
        <f t="shared" si="1"/>
        <v>0.20173833485818846</v>
      </c>
      <c r="G18" s="7"/>
      <c r="H18" s="12"/>
    </row>
    <row r="19" spans="1:8" ht="17.25" customHeight="1" x14ac:dyDescent="0.2">
      <c r="A19" s="435" t="s">
        <v>54</v>
      </c>
      <c r="B19" s="231">
        <v>1</v>
      </c>
      <c r="C19" s="242">
        <f>'Input-data'!C18</f>
        <v>825</v>
      </c>
      <c r="D19" s="244">
        <f t="shared" si="0"/>
        <v>5945</v>
      </c>
      <c r="E19" s="246">
        <f t="shared" si="2"/>
        <v>2.5160109789569989E-2</v>
      </c>
      <c r="F19" s="248">
        <f t="shared" si="1"/>
        <v>0.1813052759987801</v>
      </c>
      <c r="G19" s="7"/>
    </row>
    <row r="20" spans="1:8" ht="17.25" customHeight="1" x14ac:dyDescent="0.2">
      <c r="A20" s="433"/>
      <c r="B20" s="231">
        <v>0.5</v>
      </c>
      <c r="C20" s="242">
        <f>'Input-data'!C19</f>
        <v>2100</v>
      </c>
      <c r="D20" s="244">
        <f t="shared" si="0"/>
        <v>5120</v>
      </c>
      <c r="E20" s="246">
        <f t="shared" si="2"/>
        <v>6.4043915827996345E-2</v>
      </c>
      <c r="F20" s="248">
        <f t="shared" si="1"/>
        <v>0.15614516620921012</v>
      </c>
      <c r="G20" s="7"/>
    </row>
    <row r="21" spans="1:8" ht="17.25" customHeight="1" x14ac:dyDescent="0.2">
      <c r="A21" s="433"/>
      <c r="B21" s="233">
        <v>0.25</v>
      </c>
      <c r="C21" s="242">
        <f>'Input-data'!C20</f>
        <v>1450</v>
      </c>
      <c r="D21" s="244">
        <f t="shared" si="0"/>
        <v>3020</v>
      </c>
      <c r="E21" s="246">
        <f t="shared" si="2"/>
        <v>4.4220799024092712E-2</v>
      </c>
      <c r="F21" s="248">
        <f t="shared" si="1"/>
        <v>9.2101250381213778E-2</v>
      </c>
    </row>
    <row r="22" spans="1:8" ht="17.25" customHeight="1" x14ac:dyDescent="0.2">
      <c r="A22" s="433"/>
      <c r="B22" s="233">
        <v>0.125</v>
      </c>
      <c r="C22" s="242">
        <f>'Input-data'!C21</f>
        <v>860</v>
      </c>
      <c r="D22" s="244">
        <f t="shared" si="0"/>
        <v>1570</v>
      </c>
      <c r="E22" s="246">
        <f t="shared" si="2"/>
        <v>2.6227508386703263E-2</v>
      </c>
      <c r="F22" s="248">
        <f t="shared" si="1"/>
        <v>4.7880451357121073E-2</v>
      </c>
    </row>
    <row r="23" spans="1:8" ht="17.25" customHeight="1" x14ac:dyDescent="0.2">
      <c r="A23" s="434"/>
      <c r="B23" s="233">
        <v>6.3E-2</v>
      </c>
      <c r="C23" s="242">
        <f>'Input-data'!C22</f>
        <v>710</v>
      </c>
      <c r="D23" s="244">
        <f t="shared" si="0"/>
        <v>710</v>
      </c>
      <c r="E23" s="246">
        <f t="shared" si="2"/>
        <v>2.165294297041781E-2</v>
      </c>
      <c r="F23" s="248">
        <f t="shared" si="1"/>
        <v>2.165294297041781E-2</v>
      </c>
    </row>
    <row r="24" spans="1:8" ht="17.25" customHeight="1" x14ac:dyDescent="0.2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25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">
      <c r="C27" s="1"/>
      <c r="D27" s="1"/>
      <c r="E27" s="1"/>
      <c r="F27" s="1"/>
    </row>
    <row r="28" spans="1:8" ht="19.5" customHeight="1" x14ac:dyDescent="0.25">
      <c r="A28" s="41" t="s">
        <v>62</v>
      </c>
      <c r="C28" s="1"/>
      <c r="D28" s="1"/>
      <c r="E28" s="1"/>
      <c r="F28" s="1"/>
    </row>
    <row r="29" spans="1:8" ht="13.5" thickBot="1" x14ac:dyDescent="0.25"/>
    <row r="30" spans="1:8" ht="20.25" customHeight="1" x14ac:dyDescent="0.2">
      <c r="A30" s="422" t="s">
        <v>63</v>
      </c>
      <c r="B30" s="423"/>
      <c r="C30" s="412">
        <f ca="1">SUM(Interpolation!E3:E403)*0.0025</f>
        <v>32.647101691827999</v>
      </c>
      <c r="D30" s="413"/>
      <c r="E30" s="241" t="s">
        <v>197</v>
      </c>
      <c r="F30" s="241"/>
      <c r="G30" s="241"/>
      <c r="H30" s="241"/>
    </row>
    <row r="31" spans="1:8" ht="20.25" customHeight="1" x14ac:dyDescent="0.2">
      <c r="A31" s="424" t="s">
        <v>68</v>
      </c>
      <c r="B31" s="425"/>
      <c r="C31" s="408">
        <f ca="1">(C45*C39)^0.5</f>
        <v>6.3276412938340885</v>
      </c>
      <c r="D31" s="409"/>
    </row>
    <row r="32" spans="1:8" ht="20.25" customHeight="1" x14ac:dyDescent="0.2">
      <c r="A32" s="420" t="s">
        <v>15</v>
      </c>
      <c r="B32" s="421"/>
      <c r="C32" s="408">
        <f ca="1">C31/C33</f>
        <v>0.57660606060606057</v>
      </c>
      <c r="D32" s="409"/>
    </row>
    <row r="33" spans="1:6" ht="20.25" customHeight="1" x14ac:dyDescent="0.2">
      <c r="A33" s="418" t="s">
        <v>69</v>
      </c>
      <c r="B33" s="419"/>
      <c r="C33" s="408">
        <f ca="1">(C45/C39)^0.5</f>
        <v>10.973941701520125</v>
      </c>
      <c r="D33" s="409"/>
    </row>
    <row r="34" spans="1:6" ht="20.25" customHeight="1" x14ac:dyDescent="0.2">
      <c r="A34" s="420" t="s">
        <v>12</v>
      </c>
      <c r="B34" s="421"/>
      <c r="C34" s="408">
        <f ca="1">STDEV(Interpolation!E3:E403)</f>
        <v>34.296097545607765</v>
      </c>
      <c r="D34" s="409"/>
    </row>
    <row r="35" spans="1:6" ht="20.25" customHeight="1" x14ac:dyDescent="0.2">
      <c r="A35" s="416" t="s">
        <v>76</v>
      </c>
      <c r="B35" s="417"/>
      <c r="C35" s="414">
        <f>geometric_std_dev!G21</f>
        <v>3.0244457354773999</v>
      </c>
      <c r="D35" s="415"/>
      <c r="E35" s="228"/>
    </row>
    <row r="36" spans="1:6" ht="20.25" customHeight="1" x14ac:dyDescent="0.2">
      <c r="A36" s="420" t="s">
        <v>10</v>
      </c>
      <c r="B36" s="421"/>
      <c r="C36" s="408">
        <f ca="1">SKEW(Interpolation!E3:E403)</f>
        <v>1.0874419751131132</v>
      </c>
      <c r="D36" s="409"/>
      <c r="E36" s="228"/>
      <c r="F36" s="228"/>
    </row>
    <row r="37" spans="1:6" ht="20.25" customHeight="1" x14ac:dyDescent="0.2">
      <c r="A37" s="420" t="s">
        <v>9</v>
      </c>
      <c r="B37" s="421"/>
      <c r="C37" s="408">
        <f ca="1">KURT(Interpolation!E3:E403)</f>
        <v>0.13699733027603855</v>
      </c>
      <c r="D37" s="409"/>
      <c r="E37" s="228"/>
      <c r="F37" s="228"/>
    </row>
    <row r="38" spans="1:6" ht="20.25" customHeight="1" x14ac:dyDescent="0.2">
      <c r="A38" s="420" t="s">
        <v>7</v>
      </c>
      <c r="B38" s="421"/>
      <c r="C38" s="408">
        <f ca="1">Interpolation!E363</f>
        <v>0.28083333333333332</v>
      </c>
      <c r="D38" s="409"/>
      <c r="E38" s="228"/>
      <c r="F38" s="228"/>
    </row>
    <row r="39" spans="1:6" ht="20.25" customHeight="1" x14ac:dyDescent="0.2">
      <c r="A39" s="420" t="s">
        <v>16</v>
      </c>
      <c r="B39" s="421"/>
      <c r="C39" s="408">
        <f ca="1">Interpolation!E339</f>
        <v>0.57660606060606057</v>
      </c>
      <c r="D39" s="409"/>
      <c r="E39" s="228"/>
      <c r="F39" s="228"/>
    </row>
    <row r="40" spans="1:6" ht="20.25" customHeight="1" x14ac:dyDescent="0.2">
      <c r="A40" s="420" t="s">
        <v>18</v>
      </c>
      <c r="B40" s="421"/>
      <c r="C40" s="408">
        <f ca="1">Interpolation!E303</f>
        <v>4.53515625</v>
      </c>
      <c r="D40" s="409"/>
      <c r="E40" s="228"/>
      <c r="F40" s="228"/>
    </row>
    <row r="41" spans="1:6" ht="20.25" customHeight="1" x14ac:dyDescent="0.2">
      <c r="A41" s="418" t="s">
        <v>50</v>
      </c>
      <c r="B41" s="419"/>
      <c r="C41" s="408">
        <f ca="1">Interpolation!E283</f>
        <v>7.0968750000000007</v>
      </c>
      <c r="D41" s="409"/>
      <c r="E41" s="228"/>
      <c r="F41" s="228"/>
    </row>
    <row r="42" spans="1:6" ht="20.25" customHeight="1" x14ac:dyDescent="0.25">
      <c r="A42" s="416" t="s">
        <v>51</v>
      </c>
      <c r="B42" s="417"/>
      <c r="C42" s="414">
        <f ca="1">Interpolation!E203</f>
        <v>20.072272727272725</v>
      </c>
      <c r="D42" s="415"/>
      <c r="E42" s="295">
        <f ca="1">17.5*(C42/1000)^(-1/6)</f>
        <v>33.569016985127185</v>
      </c>
      <c r="F42" s="228"/>
    </row>
    <row r="43" spans="1:6" ht="20.25" customHeight="1" x14ac:dyDescent="0.2">
      <c r="A43" s="418" t="s">
        <v>47</v>
      </c>
      <c r="B43" s="419"/>
      <c r="C43" s="408">
        <f ca="1">Interpolation!E163</f>
        <v>29.313090909090903</v>
      </c>
      <c r="D43" s="409"/>
      <c r="E43" s="296"/>
      <c r="F43" s="228"/>
    </row>
    <row r="44" spans="1:6" ht="20.25" customHeight="1" x14ac:dyDescent="0.2">
      <c r="A44" s="420" t="s">
        <v>19</v>
      </c>
      <c r="B44" s="421"/>
      <c r="C44" s="408">
        <f ca="1">Interpolation!E103</f>
        <v>51.960676291793305</v>
      </c>
      <c r="D44" s="409"/>
      <c r="E44" s="296"/>
      <c r="F44" s="228"/>
    </row>
    <row r="45" spans="1:6" ht="20.25" customHeight="1" x14ac:dyDescent="0.2">
      <c r="A45" s="426" t="s">
        <v>17</v>
      </c>
      <c r="B45" s="427"/>
      <c r="C45" s="408">
        <f ca="1">Interpolation!E67</f>
        <v>69.439166666666665</v>
      </c>
      <c r="D45" s="409"/>
      <c r="E45" s="296"/>
      <c r="F45" s="228"/>
    </row>
    <row r="46" spans="1:6" ht="20.25" customHeight="1" x14ac:dyDescent="0.2">
      <c r="A46" s="426" t="s">
        <v>8</v>
      </c>
      <c r="B46" s="427"/>
      <c r="C46" s="408">
        <f ca="1">Interpolation!E43</f>
        <v>90.274479166666652</v>
      </c>
      <c r="D46" s="409"/>
      <c r="E46" s="296">
        <f ca="1">23.5*(2*C46/1000)^(-1/6)</f>
        <v>31.258540596490494</v>
      </c>
      <c r="F46" s="228"/>
    </row>
    <row r="47" spans="1:6" ht="20.25" customHeight="1" x14ac:dyDescent="0.2">
      <c r="A47" s="428" t="s">
        <v>48</v>
      </c>
      <c r="B47" s="429"/>
      <c r="C47" s="408">
        <f ca="1">C43/C38</f>
        <v>104.37895872673319</v>
      </c>
      <c r="D47" s="409"/>
      <c r="E47" s="228"/>
      <c r="F47" s="228"/>
    </row>
    <row r="48" spans="1:6" ht="20.25" customHeight="1" thickBot="1" x14ac:dyDescent="0.25">
      <c r="A48" s="430" t="s">
        <v>49</v>
      </c>
      <c r="B48" s="431"/>
      <c r="C48" s="410">
        <f ca="1">C41^2/(C43*C38)</f>
        <v>6.1182052462508461</v>
      </c>
      <c r="D48" s="411"/>
      <c r="E48" s="228"/>
      <c r="F48" s="228"/>
    </row>
    <row r="49" spans="1:5" ht="20.25" customHeight="1" x14ac:dyDescent="0.2">
      <c r="A49" s="393" t="s">
        <v>184</v>
      </c>
      <c r="B49" s="394"/>
      <c r="C49" s="394"/>
      <c r="D49" s="395"/>
    </row>
    <row r="50" spans="1:5" ht="20.25" customHeight="1" x14ac:dyDescent="0.2">
      <c r="A50" s="398" t="s">
        <v>179</v>
      </c>
      <c r="B50" s="399"/>
      <c r="C50" s="396">
        <f ca="1">-0.0333+(0.4665/((1000*C42/1000)^0.21))</f>
        <v>0.21518854478737806</v>
      </c>
      <c r="D50" s="397"/>
    </row>
    <row r="51" spans="1:5" ht="20.25" customHeight="1" x14ac:dyDescent="0.2">
      <c r="A51" s="400" t="s">
        <v>180</v>
      </c>
      <c r="B51" s="401"/>
      <c r="C51" s="404">
        <f ca="1">0.13+(0.21/((1000*C42/1000+0.002)^0.21))</f>
        <v>0.24185745462459274</v>
      </c>
      <c r="D51" s="405"/>
    </row>
    <row r="52" spans="1:5" ht="20.25" customHeight="1" x14ac:dyDescent="0.2">
      <c r="A52" s="398" t="s">
        <v>181</v>
      </c>
      <c r="B52" s="399"/>
      <c r="C52" s="396">
        <f>0.621*EXP(-0.457*C35)</f>
        <v>0.15589136412074575</v>
      </c>
      <c r="D52" s="397"/>
    </row>
    <row r="53" spans="1:5" ht="20.25" customHeight="1" x14ac:dyDescent="0.2">
      <c r="A53" s="400" t="s">
        <v>182</v>
      </c>
      <c r="B53" s="401"/>
      <c r="C53" s="404">
        <f>'Berechnung_Yu&amp;Stand'!J1086</f>
        <v>7.0040366951099428E-2</v>
      </c>
      <c r="D53" s="405"/>
    </row>
    <row r="54" spans="1:5" ht="20.25" customHeight="1" thickBot="1" x14ac:dyDescent="0.25">
      <c r="A54" s="402" t="s">
        <v>183</v>
      </c>
      <c r="B54" s="403"/>
      <c r="C54" s="406">
        <f>0.353-0.068*C35+0.146*F20</f>
        <v>0.17013488425408144</v>
      </c>
      <c r="D54" s="407"/>
    </row>
    <row r="61" spans="1:5" x14ac:dyDescent="0.2">
      <c r="C61" s="13" t="s">
        <v>64</v>
      </c>
      <c r="E61" s="13" t="s">
        <v>65</v>
      </c>
    </row>
    <row r="64" spans="1:5" x14ac:dyDescent="0.2">
      <c r="C64" s="13" t="s">
        <v>64</v>
      </c>
      <c r="E64" s="13" t="s">
        <v>66</v>
      </c>
    </row>
    <row r="68" spans="3:5" x14ac:dyDescent="0.2">
      <c r="C68" s="13" t="s">
        <v>64</v>
      </c>
      <c r="E68" s="13" t="s">
        <v>67</v>
      </c>
    </row>
    <row r="71" spans="3:5" x14ac:dyDescent="0.2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baseColWidth="10"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baseColWidth="10"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baseColWidth="10" defaultColWidth="9.140625" defaultRowHeight="12.75" x14ac:dyDescent="0.2"/>
  <cols>
    <col min="1" max="1" width="25.42578125" customWidth="1"/>
    <col min="2" max="2" width="18.42578125" customWidth="1"/>
    <col min="3" max="3" width="9.140625" customWidth="1"/>
    <col min="4" max="4" width="24.7109375" customWidth="1"/>
    <col min="5" max="5" width="20.42578125" customWidth="1"/>
  </cols>
  <sheetData>
    <row r="1" spans="1:5" x14ac:dyDescent="0.2">
      <c r="A1" s="8" t="e">
        <f>#REF!</f>
        <v>#REF!</v>
      </c>
      <c r="B1" s="4"/>
      <c r="D1" s="3"/>
      <c r="E1" t="e">
        <f>#REF!</f>
        <v>#REF!</v>
      </c>
    </row>
    <row r="2" spans="1:5" ht="13.5" thickBot="1" x14ac:dyDescent="0.25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5" thickBot="1" x14ac:dyDescent="0.25">
      <c r="D3" s="2">
        <v>100</v>
      </c>
      <c r="E3" s="6">
        <f ca="1">E4</f>
        <v>124.13186197916667</v>
      </c>
    </row>
    <row r="4" spans="1:5" x14ac:dyDescent="0.2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124.13186197916667</v>
      </c>
    </row>
    <row r="5" spans="1:5" x14ac:dyDescent="0.2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123.26372395833329</v>
      </c>
    </row>
    <row r="6" spans="1:5" x14ac:dyDescent="0.2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122.39558593749996</v>
      </c>
    </row>
    <row r="7" spans="1:5" x14ac:dyDescent="0.2">
      <c r="A7" s="16">
        <f>Statistik!F23*100</f>
        <v>2.1652942970417808</v>
      </c>
      <c r="B7" s="18">
        <f>'Input-data'!B22</f>
        <v>6.3E-2</v>
      </c>
      <c r="D7" s="2">
        <v>99</v>
      </c>
      <c r="E7" s="6">
        <f t="shared" ca="1" si="0"/>
        <v>121.52744791666663</v>
      </c>
    </row>
    <row r="8" spans="1:5" x14ac:dyDescent="0.2">
      <c r="A8" s="16">
        <f>Statistik!F22*100</f>
        <v>4.7880451357121077</v>
      </c>
      <c r="B8" s="18">
        <v>0.125</v>
      </c>
      <c r="D8" s="2">
        <v>98.75</v>
      </c>
      <c r="E8" s="6">
        <f t="shared" ca="1" si="0"/>
        <v>120.6593098958333</v>
      </c>
    </row>
    <row r="9" spans="1:5" x14ac:dyDescent="0.2">
      <c r="A9" s="16">
        <f>Statistik!F21*100</f>
        <v>9.2101250381213777</v>
      </c>
      <c r="B9" s="18">
        <f>'Input-data'!B20</f>
        <v>0.25</v>
      </c>
      <c r="D9" s="2">
        <v>98.5</v>
      </c>
      <c r="E9" s="6">
        <f t="shared" ca="1" si="0"/>
        <v>119.79117187499997</v>
      </c>
    </row>
    <row r="10" spans="1:5" x14ac:dyDescent="0.2">
      <c r="A10" s="16">
        <f>Statistik!F20*100</f>
        <v>15.614516620921012</v>
      </c>
      <c r="B10" s="18">
        <f>'Input-data'!B19</f>
        <v>0.5</v>
      </c>
      <c r="D10" s="2">
        <v>98.25</v>
      </c>
      <c r="E10" s="6">
        <f t="shared" ca="1" si="0"/>
        <v>118.92303385416665</v>
      </c>
    </row>
    <row r="11" spans="1:5" x14ac:dyDescent="0.2">
      <c r="A11" s="16">
        <f>Statistik!F19*100</f>
        <v>18.130527599878011</v>
      </c>
      <c r="B11" s="18">
        <f>'Input-data'!B18</f>
        <v>1</v>
      </c>
      <c r="D11" s="2">
        <v>98</v>
      </c>
      <c r="E11" s="6">
        <f t="shared" ca="1" si="0"/>
        <v>118.05489583333332</v>
      </c>
    </row>
    <row r="12" spans="1:5" x14ac:dyDescent="0.2">
      <c r="A12" s="16">
        <f>Statistik!F18*100</f>
        <v>20.173833485818847</v>
      </c>
      <c r="B12" s="18">
        <f>'Input-data'!B17</f>
        <v>2</v>
      </c>
      <c r="D12" s="2">
        <v>97.75</v>
      </c>
      <c r="E12" s="6">
        <f t="shared" ca="1" si="0"/>
        <v>117.18675781249999</v>
      </c>
    </row>
    <row r="13" spans="1:5" x14ac:dyDescent="0.2">
      <c r="A13" s="16">
        <f>Statistik!F17*100</f>
        <v>23.955474229948155</v>
      </c>
      <c r="B13" s="18">
        <f>'Input-data'!B16</f>
        <v>4</v>
      </c>
      <c r="D13" s="2">
        <v>97.5</v>
      </c>
      <c r="E13" s="6">
        <f t="shared" ca="1" si="0"/>
        <v>116.31861979166666</v>
      </c>
    </row>
    <row r="14" spans="1:5" x14ac:dyDescent="0.2">
      <c r="A14" s="16">
        <f>Statistik!F16*100</f>
        <v>31.76273254040866</v>
      </c>
      <c r="B14" s="18">
        <f>'Input-data'!B15</f>
        <v>8</v>
      </c>
      <c r="D14" s="2">
        <v>97.25</v>
      </c>
      <c r="E14" s="6">
        <f t="shared" ca="1" si="0"/>
        <v>115.45048177083333</v>
      </c>
    </row>
    <row r="15" spans="1:5" x14ac:dyDescent="0.2">
      <c r="A15" s="16">
        <f>Statistik!F15*100</f>
        <v>45.593168648978342</v>
      </c>
      <c r="B15" s="18">
        <f>'Input-data'!B14</f>
        <v>16</v>
      </c>
      <c r="D15" s="2">
        <v>97</v>
      </c>
      <c r="E15" s="6">
        <f t="shared" ca="1" si="0"/>
        <v>114.58234375000001</v>
      </c>
    </row>
    <row r="16" spans="1:5" x14ac:dyDescent="0.2">
      <c r="A16" s="16">
        <f>Statistik!F14*100</f>
        <v>62.366575175358342</v>
      </c>
      <c r="B16" s="18">
        <f>'Input-data'!B13</f>
        <v>31.5</v>
      </c>
      <c r="D16" s="2">
        <v>96.75</v>
      </c>
      <c r="E16" s="6">
        <f t="shared" ca="1" si="0"/>
        <v>113.71420572916668</v>
      </c>
    </row>
    <row r="17" spans="1:5" x14ac:dyDescent="0.2">
      <c r="A17" s="16">
        <f>Statistik!F13*100</f>
        <v>82.433668801463853</v>
      </c>
      <c r="B17" s="18">
        <v>64</v>
      </c>
      <c r="D17" s="2">
        <v>96.5</v>
      </c>
      <c r="E17" s="6">
        <f t="shared" ca="1" si="0"/>
        <v>112.84606770833329</v>
      </c>
    </row>
    <row r="18" spans="1:5" x14ac:dyDescent="0.2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111.97792968749997</v>
      </c>
    </row>
    <row r="19" spans="1:5" ht="13.5" thickBot="1" x14ac:dyDescent="0.25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111.10979166666664</v>
      </c>
    </row>
    <row r="20" spans="1:5" x14ac:dyDescent="0.2">
      <c r="D20" s="2">
        <v>95.75</v>
      </c>
      <c r="E20" s="6">
        <f t="shared" ca="1" si="0"/>
        <v>110.24165364583331</v>
      </c>
    </row>
    <row r="21" spans="1:5" x14ac:dyDescent="0.2">
      <c r="D21" s="2">
        <v>95.5</v>
      </c>
      <c r="E21" s="6">
        <f t="shared" ca="1" si="0"/>
        <v>109.37351562499998</v>
      </c>
    </row>
    <row r="22" spans="1:5" x14ac:dyDescent="0.2">
      <c r="D22" s="2">
        <v>95.25</v>
      </c>
      <c r="E22" s="6">
        <f t="shared" ca="1" si="0"/>
        <v>108.50537760416665</v>
      </c>
    </row>
    <row r="23" spans="1:5" x14ac:dyDescent="0.2">
      <c r="D23" s="2">
        <v>95</v>
      </c>
      <c r="E23" s="6">
        <f t="shared" ca="1" si="0"/>
        <v>107.63723958333333</v>
      </c>
    </row>
    <row r="24" spans="1:5" x14ac:dyDescent="0.2">
      <c r="D24" s="2">
        <v>94.75</v>
      </c>
      <c r="E24" s="6">
        <f t="shared" ca="1" si="0"/>
        <v>106.7691015625</v>
      </c>
    </row>
    <row r="25" spans="1:5" x14ac:dyDescent="0.2">
      <c r="D25" s="2">
        <v>94.5</v>
      </c>
      <c r="E25" s="6">
        <f t="shared" ca="1" si="0"/>
        <v>105.90096354166667</v>
      </c>
    </row>
    <row r="26" spans="1:5" x14ac:dyDescent="0.2">
      <c r="D26" s="2">
        <v>94.25</v>
      </c>
      <c r="E26" s="6">
        <f t="shared" ca="1" si="0"/>
        <v>105.03282552083334</v>
      </c>
    </row>
    <row r="27" spans="1:5" x14ac:dyDescent="0.2">
      <c r="D27" s="2">
        <v>94</v>
      </c>
      <c r="E27" s="6">
        <f t="shared" ca="1" si="0"/>
        <v>104.16468750000001</v>
      </c>
    </row>
    <row r="28" spans="1:5" x14ac:dyDescent="0.2">
      <c r="D28" s="2">
        <v>93.75</v>
      </c>
      <c r="E28" s="6">
        <f t="shared" ca="1" si="0"/>
        <v>103.29654947916663</v>
      </c>
    </row>
    <row r="29" spans="1:5" x14ac:dyDescent="0.2">
      <c r="D29" s="2">
        <v>93.5</v>
      </c>
      <c r="E29" s="6">
        <f t="shared" ca="1" si="0"/>
        <v>102.4284114583333</v>
      </c>
    </row>
    <row r="30" spans="1:5" x14ac:dyDescent="0.2">
      <c r="D30" s="2">
        <v>93.25</v>
      </c>
      <c r="E30" s="6">
        <f t="shared" ca="1" si="0"/>
        <v>101.56027343749997</v>
      </c>
    </row>
    <row r="31" spans="1:5" x14ac:dyDescent="0.2">
      <c r="D31" s="2">
        <v>93</v>
      </c>
      <c r="E31" s="6">
        <f t="shared" ca="1" si="0"/>
        <v>100.69213541666664</v>
      </c>
    </row>
    <row r="32" spans="1:5" x14ac:dyDescent="0.2">
      <c r="D32" s="2">
        <v>92.75</v>
      </c>
      <c r="E32" s="6">
        <f t="shared" ca="1" si="0"/>
        <v>99.823997395833317</v>
      </c>
    </row>
    <row r="33" spans="4:5" x14ac:dyDescent="0.2">
      <c r="D33" s="2">
        <v>92.5</v>
      </c>
      <c r="E33" s="6">
        <f t="shared" ca="1" si="0"/>
        <v>98.955859374999989</v>
      </c>
    </row>
    <row r="34" spans="4:5" x14ac:dyDescent="0.2">
      <c r="D34" s="2">
        <v>92.25</v>
      </c>
      <c r="E34" s="6">
        <f t="shared" ca="1" si="0"/>
        <v>98.087721354166661</v>
      </c>
    </row>
    <row r="35" spans="4:5" x14ac:dyDescent="0.2">
      <c r="D35" s="2">
        <v>92</v>
      </c>
      <c r="E35" s="6">
        <f t="shared" ca="1" si="0"/>
        <v>97.219583333333333</v>
      </c>
    </row>
    <row r="36" spans="4:5" x14ac:dyDescent="0.2">
      <c r="D36" s="2">
        <v>91.75</v>
      </c>
      <c r="E36" s="6">
        <f t="shared" ca="1" si="0"/>
        <v>96.351445312500005</v>
      </c>
    </row>
    <row r="37" spans="4:5" x14ac:dyDescent="0.2">
      <c r="D37" s="2">
        <v>91.5</v>
      </c>
      <c r="E37" s="6">
        <f t="shared" ca="1" si="0"/>
        <v>95.483307291666677</v>
      </c>
    </row>
    <row r="38" spans="4:5" x14ac:dyDescent="0.2">
      <c r="D38" s="2">
        <v>91.25</v>
      </c>
      <c r="E38" s="6">
        <f t="shared" ca="1" si="0"/>
        <v>94.615169270833348</v>
      </c>
    </row>
    <row r="39" spans="4:5" x14ac:dyDescent="0.2">
      <c r="D39" s="2">
        <v>91</v>
      </c>
      <c r="E39" s="6">
        <f t="shared" ca="1" si="0"/>
        <v>93.74703125000002</v>
      </c>
    </row>
    <row r="40" spans="4:5" x14ac:dyDescent="0.2">
      <c r="D40" s="2">
        <v>90.75</v>
      </c>
      <c r="E40" s="6">
        <f t="shared" ca="1" si="0"/>
        <v>92.878893229166636</v>
      </c>
    </row>
    <row r="41" spans="4:5" x14ac:dyDescent="0.2">
      <c r="D41" s="2">
        <v>90.5</v>
      </c>
      <c r="E41" s="6">
        <f t="shared" ca="1" si="0"/>
        <v>92.010755208333308</v>
      </c>
    </row>
    <row r="42" spans="4:5" x14ac:dyDescent="0.2">
      <c r="D42" s="2">
        <v>90.25</v>
      </c>
      <c r="E42" s="6">
        <f t="shared" ca="1" si="0"/>
        <v>91.14261718749998</v>
      </c>
    </row>
    <row r="43" spans="4:5" x14ac:dyDescent="0.2">
      <c r="D43" s="2">
        <v>90</v>
      </c>
      <c r="E43" s="6">
        <f t="shared" ca="1" si="0"/>
        <v>90.274479166666652</v>
      </c>
    </row>
    <row r="44" spans="4:5" x14ac:dyDescent="0.2">
      <c r="D44" s="2">
        <v>89.75</v>
      </c>
      <c r="E44" s="6">
        <f t="shared" ca="1" si="0"/>
        <v>89.406341145833323</v>
      </c>
    </row>
    <row r="45" spans="4:5" x14ac:dyDescent="0.2">
      <c r="D45" s="2">
        <v>89.5</v>
      </c>
      <c r="E45" s="6">
        <f t="shared" ca="1" si="0"/>
        <v>88.538203124999995</v>
      </c>
    </row>
    <row r="46" spans="4:5" x14ac:dyDescent="0.2">
      <c r="D46" s="2">
        <v>89.25</v>
      </c>
      <c r="E46" s="6">
        <f t="shared" ca="1" si="0"/>
        <v>87.670065104166667</v>
      </c>
    </row>
    <row r="47" spans="4:5" x14ac:dyDescent="0.2">
      <c r="D47" s="2">
        <v>89</v>
      </c>
      <c r="E47" s="6">
        <f t="shared" ca="1" si="0"/>
        <v>86.801927083333339</v>
      </c>
    </row>
    <row r="48" spans="4:5" x14ac:dyDescent="0.2">
      <c r="D48" s="2">
        <v>88.75</v>
      </c>
      <c r="E48" s="6">
        <f t="shared" ca="1" si="0"/>
        <v>85.933789062500011</v>
      </c>
    </row>
    <row r="49" spans="4:5" x14ac:dyDescent="0.2">
      <c r="D49" s="2">
        <v>88.5</v>
      </c>
      <c r="E49" s="6">
        <f t="shared" ca="1" si="0"/>
        <v>85.065651041666683</v>
      </c>
    </row>
    <row r="50" spans="4:5" x14ac:dyDescent="0.2">
      <c r="D50" s="2">
        <v>88.25</v>
      </c>
      <c r="E50" s="6">
        <f t="shared" ca="1" si="0"/>
        <v>84.197513020833355</v>
      </c>
    </row>
    <row r="51" spans="4:5" x14ac:dyDescent="0.2">
      <c r="D51" s="2">
        <v>88</v>
      </c>
      <c r="E51" s="6">
        <f t="shared" ca="1" si="0"/>
        <v>83.329375000000027</v>
      </c>
    </row>
    <row r="52" spans="4:5" x14ac:dyDescent="0.2">
      <c r="D52" s="2">
        <v>87.75</v>
      </c>
      <c r="E52" s="6">
        <f t="shared" ca="1" si="0"/>
        <v>82.461236979166642</v>
      </c>
    </row>
    <row r="53" spans="4:5" x14ac:dyDescent="0.2">
      <c r="D53" s="2">
        <v>87.5</v>
      </c>
      <c r="E53" s="6">
        <f t="shared" ca="1" si="0"/>
        <v>81.593098958333314</v>
      </c>
    </row>
    <row r="54" spans="4:5" x14ac:dyDescent="0.2">
      <c r="D54" s="2">
        <v>87.25</v>
      </c>
      <c r="E54" s="6">
        <f t="shared" ca="1" si="0"/>
        <v>80.724960937499986</v>
      </c>
    </row>
    <row r="55" spans="4:5" x14ac:dyDescent="0.2">
      <c r="D55" s="2">
        <v>87</v>
      </c>
      <c r="E55" s="6">
        <f t="shared" ca="1" si="0"/>
        <v>79.856822916666658</v>
      </c>
    </row>
    <row r="56" spans="4:5" x14ac:dyDescent="0.2">
      <c r="D56" s="2">
        <v>86.75</v>
      </c>
      <c r="E56" s="6">
        <f t="shared" ca="1" si="0"/>
        <v>78.98868489583333</v>
      </c>
    </row>
    <row r="57" spans="4:5" x14ac:dyDescent="0.2">
      <c r="D57" s="2">
        <v>86.5</v>
      </c>
      <c r="E57" s="6">
        <f t="shared" ca="1" si="0"/>
        <v>78.120546875000002</v>
      </c>
    </row>
    <row r="58" spans="4:5" x14ac:dyDescent="0.2">
      <c r="D58" s="2">
        <v>86.25</v>
      </c>
      <c r="E58" s="6">
        <f t="shared" ca="1" si="0"/>
        <v>77.252408854166674</v>
      </c>
    </row>
    <row r="59" spans="4:5" x14ac:dyDescent="0.2">
      <c r="D59" s="2">
        <v>86</v>
      </c>
      <c r="E59" s="6">
        <f t="shared" ca="1" si="0"/>
        <v>76.384270833333346</v>
      </c>
    </row>
    <row r="60" spans="4:5" x14ac:dyDescent="0.2">
      <c r="D60" s="2">
        <v>85.75</v>
      </c>
      <c r="E60" s="6">
        <f t="shared" ca="1" si="0"/>
        <v>75.516132812500018</v>
      </c>
    </row>
    <row r="61" spans="4:5" x14ac:dyDescent="0.2">
      <c r="D61" s="2">
        <v>85.5</v>
      </c>
      <c r="E61" s="6">
        <f t="shared" ca="1" si="0"/>
        <v>74.64799479166669</v>
      </c>
    </row>
    <row r="62" spans="4:5" x14ac:dyDescent="0.2">
      <c r="D62" s="2">
        <v>85.25</v>
      </c>
      <c r="E62" s="6">
        <f t="shared" ca="1" si="0"/>
        <v>73.779856770833362</v>
      </c>
    </row>
    <row r="63" spans="4:5" x14ac:dyDescent="0.2">
      <c r="D63" s="2">
        <v>85</v>
      </c>
      <c r="E63" s="6">
        <f t="shared" ca="1" si="0"/>
        <v>72.911718750000034</v>
      </c>
    </row>
    <row r="64" spans="4:5" x14ac:dyDescent="0.2">
      <c r="D64" s="2">
        <v>84.75</v>
      </c>
      <c r="E64" s="6">
        <f t="shared" ca="1" si="0"/>
        <v>72.043580729166649</v>
      </c>
    </row>
    <row r="65" spans="4:5" x14ac:dyDescent="0.2">
      <c r="D65" s="2">
        <v>84.5</v>
      </c>
      <c r="E65" s="6">
        <f t="shared" ca="1" si="0"/>
        <v>71.175442708333321</v>
      </c>
    </row>
    <row r="66" spans="4:5" x14ac:dyDescent="0.2">
      <c r="D66" s="2">
        <v>84.25</v>
      </c>
      <c r="E66" s="6">
        <f t="shared" ca="1" si="0"/>
        <v>70.307304687499993</v>
      </c>
    </row>
    <row r="67" spans="4:5" x14ac:dyDescent="0.2">
      <c r="D67" s="2">
        <v>84</v>
      </c>
      <c r="E67" s="6">
        <f t="shared" ca="1" si="0"/>
        <v>69.439166666666665</v>
      </c>
    </row>
    <row r="68" spans="4:5" x14ac:dyDescent="0.2">
      <c r="D68" s="2">
        <v>83.75</v>
      </c>
      <c r="E68" s="6">
        <f t="shared" ca="1" si="0"/>
        <v>68.571028645833337</v>
      </c>
    </row>
    <row r="69" spans="4:5" x14ac:dyDescent="0.2">
      <c r="D69" s="2">
        <v>83.5</v>
      </c>
      <c r="E69" s="6">
        <f t="shared" ref="E69:E132" ca="1" si="1">FORECAST(D69,OFFSET($B$4:$B$19,MATCH(D69,$A$4:$A$19,1)-1,0,2),OFFSET($A$4:$A$19,MATCH(D69,$A$4:$A$19,1)-1,0,2))</f>
        <v>67.702890625000009</v>
      </c>
    </row>
    <row r="70" spans="4:5" x14ac:dyDescent="0.2">
      <c r="D70" s="2">
        <v>83.25</v>
      </c>
      <c r="E70" s="6">
        <f t="shared" ca="1" si="1"/>
        <v>66.834752604166681</v>
      </c>
    </row>
    <row r="71" spans="4:5" x14ac:dyDescent="0.2">
      <c r="D71" s="2">
        <v>83</v>
      </c>
      <c r="E71" s="6">
        <f t="shared" ca="1" si="1"/>
        <v>65.966614583333353</v>
      </c>
    </row>
    <row r="72" spans="4:5" x14ac:dyDescent="0.2">
      <c r="D72" s="2">
        <v>82.75</v>
      </c>
      <c r="E72" s="6">
        <f t="shared" ca="1" si="1"/>
        <v>65.098476562500025</v>
      </c>
    </row>
    <row r="73" spans="4:5" x14ac:dyDescent="0.2">
      <c r="D73" s="2">
        <v>82.5</v>
      </c>
      <c r="E73" s="6">
        <f t="shared" ca="1" si="1"/>
        <v>64.230338541666697</v>
      </c>
    </row>
    <row r="74" spans="4:5" x14ac:dyDescent="0.2">
      <c r="D74" s="2">
        <v>82.25</v>
      </c>
      <c r="E74" s="6">
        <f t="shared" ca="1" si="1"/>
        <v>63.702536094224911</v>
      </c>
    </row>
    <row r="75" spans="4:5" x14ac:dyDescent="0.2">
      <c r="D75" s="2">
        <v>82</v>
      </c>
      <c r="E75" s="6">
        <f t="shared" ca="1" si="1"/>
        <v>63.297644376899683</v>
      </c>
    </row>
    <row r="76" spans="4:5" x14ac:dyDescent="0.2">
      <c r="D76" s="2">
        <v>81.75</v>
      </c>
      <c r="E76" s="6">
        <f t="shared" ca="1" si="1"/>
        <v>62.892752659574455</v>
      </c>
    </row>
    <row r="77" spans="4:5" x14ac:dyDescent="0.2">
      <c r="D77" s="2">
        <v>81.5</v>
      </c>
      <c r="E77" s="6">
        <f t="shared" ca="1" si="1"/>
        <v>62.487860942249227</v>
      </c>
    </row>
    <row r="78" spans="4:5" x14ac:dyDescent="0.2">
      <c r="D78" s="2">
        <v>81.25</v>
      </c>
      <c r="E78" s="6">
        <f t="shared" ca="1" si="1"/>
        <v>62.082969224924</v>
      </c>
    </row>
    <row r="79" spans="4:5" x14ac:dyDescent="0.2">
      <c r="D79" s="2">
        <v>81</v>
      </c>
      <c r="E79" s="6">
        <f t="shared" ca="1" si="1"/>
        <v>61.678077507598772</v>
      </c>
    </row>
    <row r="80" spans="4:5" x14ac:dyDescent="0.2">
      <c r="D80" s="2">
        <v>80.75</v>
      </c>
      <c r="E80" s="6">
        <f t="shared" ca="1" si="1"/>
        <v>61.273185790273544</v>
      </c>
    </row>
    <row r="81" spans="4:5" x14ac:dyDescent="0.2">
      <c r="D81" s="2">
        <v>80.5</v>
      </c>
      <c r="E81" s="6">
        <f t="shared" ca="1" si="1"/>
        <v>60.868294072948316</v>
      </c>
    </row>
    <row r="82" spans="4:5" x14ac:dyDescent="0.2">
      <c r="D82" s="2">
        <v>80.25</v>
      </c>
      <c r="E82" s="6">
        <f t="shared" ca="1" si="1"/>
        <v>60.463402355623089</v>
      </c>
    </row>
    <row r="83" spans="4:5" x14ac:dyDescent="0.2">
      <c r="D83" s="2">
        <v>80</v>
      </c>
      <c r="E83" s="6">
        <f t="shared" ca="1" si="1"/>
        <v>60.058510638297861</v>
      </c>
    </row>
    <row r="84" spans="4:5" x14ac:dyDescent="0.2">
      <c r="D84" s="2">
        <v>79.75</v>
      </c>
      <c r="E84" s="6">
        <f t="shared" ca="1" si="1"/>
        <v>59.653618920972633</v>
      </c>
    </row>
    <row r="85" spans="4:5" x14ac:dyDescent="0.2">
      <c r="D85" s="2">
        <v>79.5</v>
      </c>
      <c r="E85" s="6">
        <f t="shared" ca="1" si="1"/>
        <v>59.248727203647405</v>
      </c>
    </row>
    <row r="86" spans="4:5" x14ac:dyDescent="0.2">
      <c r="D86" s="2">
        <v>79.25</v>
      </c>
      <c r="E86" s="6">
        <f t="shared" ca="1" si="1"/>
        <v>58.843835486322178</v>
      </c>
    </row>
    <row r="87" spans="4:5" x14ac:dyDescent="0.2">
      <c r="D87" s="2">
        <v>79</v>
      </c>
      <c r="E87" s="6">
        <f t="shared" ca="1" si="1"/>
        <v>58.438943768996964</v>
      </c>
    </row>
    <row r="88" spans="4:5" x14ac:dyDescent="0.2">
      <c r="D88" s="2">
        <v>78.75</v>
      </c>
      <c r="E88" s="6">
        <f t="shared" ca="1" si="1"/>
        <v>58.034052051671736</v>
      </c>
    </row>
    <row r="89" spans="4:5" x14ac:dyDescent="0.2">
      <c r="D89" s="2">
        <v>78.5</v>
      </c>
      <c r="E89" s="6">
        <f t="shared" ca="1" si="1"/>
        <v>57.629160334346508</v>
      </c>
    </row>
    <row r="90" spans="4:5" x14ac:dyDescent="0.2">
      <c r="D90" s="2">
        <v>78.25</v>
      </c>
      <c r="E90" s="6">
        <f t="shared" ca="1" si="1"/>
        <v>57.224268617021281</v>
      </c>
    </row>
    <row r="91" spans="4:5" x14ac:dyDescent="0.2">
      <c r="D91" s="2">
        <v>78</v>
      </c>
      <c r="E91" s="6">
        <f t="shared" ca="1" si="1"/>
        <v>56.819376899696053</v>
      </c>
    </row>
    <row r="92" spans="4:5" x14ac:dyDescent="0.2">
      <c r="D92" s="2">
        <v>77.75</v>
      </c>
      <c r="E92" s="6">
        <f t="shared" ca="1" si="1"/>
        <v>56.414485182370825</v>
      </c>
    </row>
    <row r="93" spans="4:5" x14ac:dyDescent="0.2">
      <c r="D93" s="2">
        <v>77.5</v>
      </c>
      <c r="E93" s="6">
        <f t="shared" ca="1" si="1"/>
        <v>56.009593465045583</v>
      </c>
    </row>
    <row r="94" spans="4:5" x14ac:dyDescent="0.2">
      <c r="D94" s="2">
        <v>77.25</v>
      </c>
      <c r="E94" s="6">
        <f t="shared" ca="1" si="1"/>
        <v>55.604701747720355</v>
      </c>
    </row>
    <row r="95" spans="4:5" x14ac:dyDescent="0.2">
      <c r="D95" s="2">
        <v>77</v>
      </c>
      <c r="E95" s="6">
        <f t="shared" ca="1" si="1"/>
        <v>55.199810030395128</v>
      </c>
    </row>
    <row r="96" spans="4:5" x14ac:dyDescent="0.2">
      <c r="D96" s="2">
        <v>76.75</v>
      </c>
      <c r="E96" s="6">
        <f t="shared" ca="1" si="1"/>
        <v>54.7949183130699</v>
      </c>
    </row>
    <row r="97" spans="4:5" x14ac:dyDescent="0.2">
      <c r="D97" s="2">
        <v>76.5</v>
      </c>
      <c r="E97" s="6">
        <f t="shared" ca="1" si="1"/>
        <v>54.390026595744672</v>
      </c>
    </row>
    <row r="98" spans="4:5" x14ac:dyDescent="0.2">
      <c r="D98" s="2">
        <v>76.25</v>
      </c>
      <c r="E98" s="6">
        <f t="shared" ca="1" si="1"/>
        <v>53.985134878419444</v>
      </c>
    </row>
    <row r="99" spans="4:5" x14ac:dyDescent="0.2">
      <c r="D99" s="2">
        <v>76</v>
      </c>
      <c r="E99" s="6">
        <f t="shared" ca="1" si="1"/>
        <v>53.580243161094216</v>
      </c>
    </row>
    <row r="100" spans="4:5" x14ac:dyDescent="0.2">
      <c r="D100" s="2">
        <v>75.75</v>
      </c>
      <c r="E100" s="6">
        <f t="shared" ca="1" si="1"/>
        <v>53.175351443768989</v>
      </c>
    </row>
    <row r="101" spans="4:5" x14ac:dyDescent="0.2">
      <c r="D101" s="2">
        <v>75.5</v>
      </c>
      <c r="E101" s="6">
        <f t="shared" ca="1" si="1"/>
        <v>52.770459726443761</v>
      </c>
    </row>
    <row r="102" spans="4:5" x14ac:dyDescent="0.2">
      <c r="D102" s="2">
        <v>75.25</v>
      </c>
      <c r="E102" s="6">
        <f t="shared" ca="1" si="1"/>
        <v>52.365568009118533</v>
      </c>
    </row>
    <row r="103" spans="4:5" x14ac:dyDescent="0.2">
      <c r="D103" s="2">
        <v>75</v>
      </c>
      <c r="E103" s="6">
        <f t="shared" ca="1" si="1"/>
        <v>51.960676291793305</v>
      </c>
    </row>
    <row r="104" spans="4:5" x14ac:dyDescent="0.2">
      <c r="D104" s="2">
        <v>74.75</v>
      </c>
      <c r="E104" s="6">
        <f t="shared" ca="1" si="1"/>
        <v>51.555784574468078</v>
      </c>
    </row>
    <row r="105" spans="4:5" x14ac:dyDescent="0.2">
      <c r="D105" s="2">
        <v>74.5</v>
      </c>
      <c r="E105" s="6">
        <f t="shared" ca="1" si="1"/>
        <v>51.15089285714285</v>
      </c>
    </row>
    <row r="106" spans="4:5" x14ac:dyDescent="0.2">
      <c r="D106" s="2">
        <v>74.25</v>
      </c>
      <c r="E106" s="6">
        <f t="shared" ca="1" si="1"/>
        <v>50.746001139817622</v>
      </c>
    </row>
    <row r="107" spans="4:5" x14ac:dyDescent="0.2">
      <c r="D107" s="2">
        <v>74</v>
      </c>
      <c r="E107" s="6">
        <f t="shared" ca="1" si="1"/>
        <v>50.341109422492394</v>
      </c>
    </row>
    <row r="108" spans="4:5" x14ac:dyDescent="0.2">
      <c r="D108" s="2">
        <v>73.75</v>
      </c>
      <c r="E108" s="6">
        <f t="shared" ca="1" si="1"/>
        <v>49.936217705167167</v>
      </c>
    </row>
    <row r="109" spans="4:5" x14ac:dyDescent="0.2">
      <c r="D109" s="2">
        <v>73.5</v>
      </c>
      <c r="E109" s="6">
        <f t="shared" ca="1" si="1"/>
        <v>49.531325987841939</v>
      </c>
    </row>
    <row r="110" spans="4:5" x14ac:dyDescent="0.2">
      <c r="D110" s="2">
        <v>73.25</v>
      </c>
      <c r="E110" s="6">
        <f t="shared" ca="1" si="1"/>
        <v>49.126434270516711</v>
      </c>
    </row>
    <row r="111" spans="4:5" x14ac:dyDescent="0.2">
      <c r="D111" s="2">
        <v>73</v>
      </c>
      <c r="E111" s="6">
        <f t="shared" ca="1" si="1"/>
        <v>48.721542553191483</v>
      </c>
    </row>
    <row r="112" spans="4:5" x14ac:dyDescent="0.2">
      <c r="D112" s="2">
        <v>72.75</v>
      </c>
      <c r="E112" s="6">
        <f t="shared" ca="1" si="1"/>
        <v>48.316650835866255</v>
      </c>
    </row>
    <row r="113" spans="4:5" x14ac:dyDescent="0.2">
      <c r="D113" s="2">
        <v>72.5</v>
      </c>
      <c r="E113" s="6">
        <f t="shared" ca="1" si="1"/>
        <v>47.911759118541028</v>
      </c>
    </row>
    <row r="114" spans="4:5" x14ac:dyDescent="0.2">
      <c r="D114" s="2">
        <v>72.25</v>
      </c>
      <c r="E114" s="6">
        <f t="shared" ca="1" si="1"/>
        <v>47.5068674012158</v>
      </c>
    </row>
    <row r="115" spans="4:5" x14ac:dyDescent="0.2">
      <c r="D115" s="2">
        <v>72</v>
      </c>
      <c r="E115" s="6">
        <f t="shared" ca="1" si="1"/>
        <v>47.101975683890572</v>
      </c>
    </row>
    <row r="116" spans="4:5" x14ac:dyDescent="0.2">
      <c r="D116" s="2">
        <v>71.75</v>
      </c>
      <c r="E116" s="6">
        <f t="shared" ca="1" si="1"/>
        <v>46.697083966565344</v>
      </c>
    </row>
    <row r="117" spans="4:5" x14ac:dyDescent="0.2">
      <c r="D117" s="2">
        <v>71.5</v>
      </c>
      <c r="E117" s="6">
        <f t="shared" ca="1" si="1"/>
        <v>46.292192249240117</v>
      </c>
    </row>
    <row r="118" spans="4:5" x14ac:dyDescent="0.2">
      <c r="D118" s="2">
        <v>71.25</v>
      </c>
      <c r="E118" s="6">
        <f t="shared" ca="1" si="1"/>
        <v>45.887300531914889</v>
      </c>
    </row>
    <row r="119" spans="4:5" x14ac:dyDescent="0.2">
      <c r="D119" s="2">
        <v>71</v>
      </c>
      <c r="E119" s="6">
        <f t="shared" ca="1" si="1"/>
        <v>45.482408814589661</v>
      </c>
    </row>
    <row r="120" spans="4:5" x14ac:dyDescent="0.2">
      <c r="D120" s="2">
        <v>70.75</v>
      </c>
      <c r="E120" s="6">
        <f t="shared" ca="1" si="1"/>
        <v>45.077517097264433</v>
      </c>
    </row>
    <row r="121" spans="4:5" x14ac:dyDescent="0.2">
      <c r="D121" s="2">
        <v>70.5</v>
      </c>
      <c r="E121" s="6">
        <f t="shared" ca="1" si="1"/>
        <v>44.672625379939205</v>
      </c>
    </row>
    <row r="122" spans="4:5" x14ac:dyDescent="0.2">
      <c r="D122" s="2">
        <v>70.25</v>
      </c>
      <c r="E122" s="6">
        <f t="shared" ca="1" si="1"/>
        <v>44.267733662613978</v>
      </c>
    </row>
    <row r="123" spans="4:5" x14ac:dyDescent="0.2">
      <c r="D123" s="2">
        <v>70</v>
      </c>
      <c r="E123" s="6">
        <f t="shared" ca="1" si="1"/>
        <v>43.86284194528875</v>
      </c>
    </row>
    <row r="124" spans="4:5" x14ac:dyDescent="0.2">
      <c r="D124" s="2">
        <v>69.75</v>
      </c>
      <c r="E124" s="6">
        <f t="shared" ca="1" si="1"/>
        <v>43.457950227963522</v>
      </c>
    </row>
    <row r="125" spans="4:5" x14ac:dyDescent="0.2">
      <c r="D125" s="2">
        <v>69.5</v>
      </c>
      <c r="E125" s="6">
        <f t="shared" ca="1" si="1"/>
        <v>43.053058510638294</v>
      </c>
    </row>
    <row r="126" spans="4:5" x14ac:dyDescent="0.2">
      <c r="D126" s="2">
        <v>69.25</v>
      </c>
      <c r="E126" s="6">
        <f t="shared" ca="1" si="1"/>
        <v>42.648166793313067</v>
      </c>
    </row>
    <row r="127" spans="4:5" x14ac:dyDescent="0.2">
      <c r="D127" s="2">
        <v>69</v>
      </c>
      <c r="E127" s="6">
        <f t="shared" ca="1" si="1"/>
        <v>42.243275075987839</v>
      </c>
    </row>
    <row r="128" spans="4:5" x14ac:dyDescent="0.2">
      <c r="D128" s="2">
        <v>68.75</v>
      </c>
      <c r="E128" s="6">
        <f t="shared" ca="1" si="1"/>
        <v>41.838383358662611</v>
      </c>
    </row>
    <row r="129" spans="4:5" x14ac:dyDescent="0.2">
      <c r="D129" s="2">
        <v>68.5</v>
      </c>
      <c r="E129" s="6">
        <f t="shared" ca="1" si="1"/>
        <v>41.433491641337369</v>
      </c>
    </row>
    <row r="130" spans="4:5" x14ac:dyDescent="0.2">
      <c r="D130" s="2">
        <v>68.25</v>
      </c>
      <c r="E130" s="6">
        <f t="shared" ca="1" si="1"/>
        <v>41.028599924012141</v>
      </c>
    </row>
    <row r="131" spans="4:5" x14ac:dyDescent="0.2">
      <c r="D131" s="2">
        <v>68</v>
      </c>
      <c r="E131" s="6">
        <f t="shared" ca="1" si="1"/>
        <v>40.623708206686914</v>
      </c>
    </row>
    <row r="132" spans="4:5" x14ac:dyDescent="0.2">
      <c r="D132" s="2">
        <v>67.75</v>
      </c>
      <c r="E132" s="6">
        <f t="shared" ca="1" si="1"/>
        <v>40.218816489361686</v>
      </c>
    </row>
    <row r="133" spans="4:5" x14ac:dyDescent="0.2">
      <c r="D133" s="2">
        <v>67.5</v>
      </c>
      <c r="E133" s="6">
        <f t="shared" ref="E133:E196" ca="1" si="2">FORECAST(D133,OFFSET($B$4:$B$19,MATCH(D133,$A$4:$A$19,1)-1,0,2),OFFSET($A$4:$A$19,MATCH(D133,$A$4:$A$19,1)-1,0,2))</f>
        <v>39.813924772036458</v>
      </c>
    </row>
    <row r="134" spans="4:5" x14ac:dyDescent="0.2">
      <c r="D134" s="2">
        <v>67.25</v>
      </c>
      <c r="E134" s="6">
        <f t="shared" ca="1" si="2"/>
        <v>39.40903305471123</v>
      </c>
    </row>
    <row r="135" spans="4:5" x14ac:dyDescent="0.2">
      <c r="D135" s="2">
        <v>67</v>
      </c>
      <c r="E135" s="6">
        <f t="shared" ca="1" si="2"/>
        <v>39.004141337386002</v>
      </c>
    </row>
    <row r="136" spans="4:5" x14ac:dyDescent="0.2">
      <c r="D136" s="2">
        <v>66.75</v>
      </c>
      <c r="E136" s="6">
        <f t="shared" ca="1" si="2"/>
        <v>38.599249620060775</v>
      </c>
    </row>
    <row r="137" spans="4:5" x14ac:dyDescent="0.2">
      <c r="D137" s="2">
        <v>66.5</v>
      </c>
      <c r="E137" s="6">
        <f t="shared" ca="1" si="2"/>
        <v>38.194357902735547</v>
      </c>
    </row>
    <row r="138" spans="4:5" x14ac:dyDescent="0.2">
      <c r="D138" s="2">
        <v>66.25</v>
      </c>
      <c r="E138" s="6">
        <f t="shared" ca="1" si="2"/>
        <v>37.789466185410319</v>
      </c>
    </row>
    <row r="139" spans="4:5" x14ac:dyDescent="0.2">
      <c r="D139" s="2">
        <v>66</v>
      </c>
      <c r="E139" s="6">
        <f t="shared" ca="1" si="2"/>
        <v>37.384574468085091</v>
      </c>
    </row>
    <row r="140" spans="4:5" x14ac:dyDescent="0.2">
      <c r="D140" s="2">
        <v>65.75</v>
      </c>
      <c r="E140" s="6">
        <f t="shared" ca="1" si="2"/>
        <v>36.979682750759864</v>
      </c>
    </row>
    <row r="141" spans="4:5" x14ac:dyDescent="0.2">
      <c r="D141" s="2">
        <v>65.5</v>
      </c>
      <c r="E141" s="6">
        <f t="shared" ca="1" si="2"/>
        <v>36.574791033434636</v>
      </c>
    </row>
    <row r="142" spans="4:5" x14ac:dyDescent="0.2">
      <c r="D142" s="2">
        <v>65.25</v>
      </c>
      <c r="E142" s="6">
        <f t="shared" ca="1" si="2"/>
        <v>36.169899316109408</v>
      </c>
    </row>
    <row r="143" spans="4:5" x14ac:dyDescent="0.2">
      <c r="D143" s="2">
        <v>65</v>
      </c>
      <c r="E143" s="6">
        <f t="shared" ca="1" si="2"/>
        <v>35.76500759878418</v>
      </c>
    </row>
    <row r="144" spans="4:5" x14ac:dyDescent="0.2">
      <c r="D144" s="2">
        <v>64.75</v>
      </c>
      <c r="E144" s="6">
        <f t="shared" ca="1" si="2"/>
        <v>35.360115881458952</v>
      </c>
    </row>
    <row r="145" spans="4:5" x14ac:dyDescent="0.2">
      <c r="D145" s="2">
        <v>64.5</v>
      </c>
      <c r="E145" s="6">
        <f t="shared" ca="1" si="2"/>
        <v>34.955224164133725</v>
      </c>
    </row>
    <row r="146" spans="4:5" x14ac:dyDescent="0.2">
      <c r="D146" s="2">
        <v>64.25</v>
      </c>
      <c r="E146" s="6">
        <f t="shared" ca="1" si="2"/>
        <v>34.550332446808497</v>
      </c>
    </row>
    <row r="147" spans="4:5" x14ac:dyDescent="0.2">
      <c r="D147" s="2">
        <v>64</v>
      </c>
      <c r="E147" s="6">
        <f t="shared" ca="1" si="2"/>
        <v>34.145440729483269</v>
      </c>
    </row>
    <row r="148" spans="4:5" x14ac:dyDescent="0.2">
      <c r="D148" s="2">
        <v>63.75</v>
      </c>
      <c r="E148" s="6">
        <f t="shared" ca="1" si="2"/>
        <v>33.740549012158041</v>
      </c>
    </row>
    <row r="149" spans="4:5" x14ac:dyDescent="0.2">
      <c r="D149" s="2">
        <v>63.5</v>
      </c>
      <c r="E149" s="6">
        <f t="shared" ca="1" si="2"/>
        <v>33.335657294832814</v>
      </c>
    </row>
    <row r="150" spans="4:5" x14ac:dyDescent="0.2">
      <c r="D150" s="2">
        <v>63.25</v>
      </c>
      <c r="E150" s="6">
        <f t="shared" ca="1" si="2"/>
        <v>32.930765577507586</v>
      </c>
    </row>
    <row r="151" spans="4:5" x14ac:dyDescent="0.2">
      <c r="D151" s="2">
        <v>63</v>
      </c>
      <c r="E151" s="6">
        <f t="shared" ca="1" si="2"/>
        <v>32.525873860182358</v>
      </c>
    </row>
    <row r="152" spans="4:5" x14ac:dyDescent="0.2">
      <c r="D152" s="2">
        <v>62.75</v>
      </c>
      <c r="E152" s="6">
        <f t="shared" ca="1" si="2"/>
        <v>32.12098214285713</v>
      </c>
    </row>
    <row r="153" spans="4:5" x14ac:dyDescent="0.2">
      <c r="D153" s="2">
        <v>62.5</v>
      </c>
      <c r="E153" s="6">
        <f t="shared" ca="1" si="2"/>
        <v>31.716090425531902</v>
      </c>
    </row>
    <row r="154" spans="4:5" x14ac:dyDescent="0.2">
      <c r="D154" s="2">
        <v>62.25</v>
      </c>
      <c r="E154" s="6">
        <f t="shared" ca="1" si="2"/>
        <v>31.392274999999998</v>
      </c>
    </row>
    <row r="155" spans="4:5" x14ac:dyDescent="0.2">
      <c r="D155" s="2">
        <v>62</v>
      </c>
      <c r="E155" s="6">
        <f t="shared" ca="1" si="2"/>
        <v>31.16125454545454</v>
      </c>
    </row>
    <row r="156" spans="4:5" x14ac:dyDescent="0.2">
      <c r="D156" s="2">
        <v>61.75</v>
      </c>
      <c r="E156" s="6">
        <f t="shared" ca="1" si="2"/>
        <v>30.930234090909089</v>
      </c>
    </row>
    <row r="157" spans="4:5" x14ac:dyDescent="0.2">
      <c r="D157" s="2">
        <v>61.5</v>
      </c>
      <c r="E157" s="6">
        <f t="shared" ca="1" si="2"/>
        <v>30.699213636363631</v>
      </c>
    </row>
    <row r="158" spans="4:5" x14ac:dyDescent="0.2">
      <c r="D158" s="2">
        <v>61.25</v>
      </c>
      <c r="E158" s="6">
        <f t="shared" ca="1" si="2"/>
        <v>30.468193181818179</v>
      </c>
    </row>
    <row r="159" spans="4:5" x14ac:dyDescent="0.2">
      <c r="D159" s="2">
        <v>61</v>
      </c>
      <c r="E159" s="6">
        <f t="shared" ca="1" si="2"/>
        <v>30.237172727272721</v>
      </c>
    </row>
    <row r="160" spans="4:5" x14ac:dyDescent="0.2">
      <c r="D160" s="2">
        <v>60.75</v>
      </c>
      <c r="E160" s="6">
        <f t="shared" ca="1" si="2"/>
        <v>30.00615227272727</v>
      </c>
    </row>
    <row r="161" spans="4:5" x14ac:dyDescent="0.2">
      <c r="D161" s="2">
        <v>60.5</v>
      </c>
      <c r="E161" s="6">
        <f t="shared" ca="1" si="2"/>
        <v>29.775131818181812</v>
      </c>
    </row>
    <row r="162" spans="4:5" x14ac:dyDescent="0.2">
      <c r="D162" s="2">
        <v>60.25</v>
      </c>
      <c r="E162" s="6">
        <f t="shared" ca="1" si="2"/>
        <v>29.544111363636361</v>
      </c>
    </row>
    <row r="163" spans="4:5" x14ac:dyDescent="0.2">
      <c r="D163" s="2">
        <v>60</v>
      </c>
      <c r="E163" s="6">
        <f t="shared" ca="1" si="2"/>
        <v>29.313090909090903</v>
      </c>
    </row>
    <row r="164" spans="4:5" x14ac:dyDescent="0.2">
      <c r="D164" s="2">
        <v>59.75</v>
      </c>
      <c r="E164" s="6">
        <f t="shared" ca="1" si="2"/>
        <v>29.082070454545452</v>
      </c>
    </row>
    <row r="165" spans="4:5" x14ac:dyDescent="0.2">
      <c r="D165" s="2">
        <v>59.5</v>
      </c>
      <c r="E165" s="6">
        <f t="shared" ca="1" si="2"/>
        <v>28.851049999999994</v>
      </c>
    </row>
    <row r="166" spans="4:5" x14ac:dyDescent="0.2">
      <c r="D166" s="2">
        <v>59.25</v>
      </c>
      <c r="E166" s="6">
        <f t="shared" ca="1" si="2"/>
        <v>28.620029545454543</v>
      </c>
    </row>
    <row r="167" spans="4:5" x14ac:dyDescent="0.2">
      <c r="D167" s="2">
        <v>59</v>
      </c>
      <c r="E167" s="6">
        <f t="shared" ca="1" si="2"/>
        <v>28.389009090909084</v>
      </c>
    </row>
    <row r="168" spans="4:5" x14ac:dyDescent="0.2">
      <c r="D168" s="2">
        <v>58.75</v>
      </c>
      <c r="E168" s="6">
        <f t="shared" ca="1" si="2"/>
        <v>28.157988636363633</v>
      </c>
    </row>
    <row r="169" spans="4:5" x14ac:dyDescent="0.2">
      <c r="D169" s="2">
        <v>58.5</v>
      </c>
      <c r="E169" s="6">
        <f t="shared" ca="1" si="2"/>
        <v>27.926968181818182</v>
      </c>
    </row>
    <row r="170" spans="4:5" x14ac:dyDescent="0.2">
      <c r="D170" s="2">
        <v>58.25</v>
      </c>
      <c r="E170" s="6">
        <f t="shared" ca="1" si="2"/>
        <v>27.695947727272724</v>
      </c>
    </row>
    <row r="171" spans="4:5" x14ac:dyDescent="0.2">
      <c r="D171" s="2">
        <v>58</v>
      </c>
      <c r="E171" s="6">
        <f t="shared" ca="1" si="2"/>
        <v>27.464927272727273</v>
      </c>
    </row>
    <row r="172" spans="4:5" x14ac:dyDescent="0.2">
      <c r="D172" s="2">
        <v>57.75</v>
      </c>
      <c r="E172" s="6">
        <f t="shared" ca="1" si="2"/>
        <v>27.233906818181815</v>
      </c>
    </row>
    <row r="173" spans="4:5" x14ac:dyDescent="0.2">
      <c r="D173" s="2">
        <v>57.5</v>
      </c>
      <c r="E173" s="6">
        <f t="shared" ca="1" si="2"/>
        <v>27.002886363636364</v>
      </c>
    </row>
    <row r="174" spans="4:5" x14ac:dyDescent="0.2">
      <c r="D174" s="2">
        <v>57.25</v>
      </c>
      <c r="E174" s="6">
        <f t="shared" ca="1" si="2"/>
        <v>26.771865909090906</v>
      </c>
    </row>
    <row r="175" spans="4:5" x14ac:dyDescent="0.2">
      <c r="D175" s="2">
        <v>57</v>
      </c>
      <c r="E175" s="6">
        <f t="shared" ca="1" si="2"/>
        <v>26.540845454545455</v>
      </c>
    </row>
    <row r="176" spans="4:5" x14ac:dyDescent="0.2">
      <c r="D176" s="2">
        <v>56.75</v>
      </c>
      <c r="E176" s="6">
        <f t="shared" ca="1" si="2"/>
        <v>26.309824999999996</v>
      </c>
    </row>
    <row r="177" spans="4:5" x14ac:dyDescent="0.2">
      <c r="D177" s="2">
        <v>56.5</v>
      </c>
      <c r="E177" s="6">
        <f t="shared" ca="1" si="2"/>
        <v>26.078804545454545</v>
      </c>
    </row>
    <row r="178" spans="4:5" x14ac:dyDescent="0.2">
      <c r="D178" s="2">
        <v>56.25</v>
      </c>
      <c r="E178" s="6">
        <f t="shared" ca="1" si="2"/>
        <v>25.847784090909087</v>
      </c>
    </row>
    <row r="179" spans="4:5" x14ac:dyDescent="0.2">
      <c r="D179" s="2">
        <v>56</v>
      </c>
      <c r="E179" s="6">
        <f t="shared" ca="1" si="2"/>
        <v>25.616763636363636</v>
      </c>
    </row>
    <row r="180" spans="4:5" x14ac:dyDescent="0.2">
      <c r="D180" s="2">
        <v>55.75</v>
      </c>
      <c r="E180" s="6">
        <f t="shared" ca="1" si="2"/>
        <v>25.385743181818178</v>
      </c>
    </row>
    <row r="181" spans="4:5" x14ac:dyDescent="0.2">
      <c r="D181" s="2">
        <v>55.5</v>
      </c>
      <c r="E181" s="6">
        <f t="shared" ca="1" si="2"/>
        <v>25.154722727272727</v>
      </c>
    </row>
    <row r="182" spans="4:5" x14ac:dyDescent="0.2">
      <c r="D182" s="2">
        <v>55.25</v>
      </c>
      <c r="E182" s="6">
        <f t="shared" ca="1" si="2"/>
        <v>24.923702272727269</v>
      </c>
    </row>
    <row r="183" spans="4:5" x14ac:dyDescent="0.2">
      <c r="D183" s="2">
        <v>55</v>
      </c>
      <c r="E183" s="6">
        <f t="shared" ca="1" si="2"/>
        <v>24.692681818181818</v>
      </c>
    </row>
    <row r="184" spans="4:5" x14ac:dyDescent="0.2">
      <c r="D184" s="2">
        <v>54.75</v>
      </c>
      <c r="E184" s="6">
        <f t="shared" ca="1" si="2"/>
        <v>24.46166136363636</v>
      </c>
    </row>
    <row r="185" spans="4:5" x14ac:dyDescent="0.2">
      <c r="D185" s="2">
        <v>54.5</v>
      </c>
      <c r="E185" s="6">
        <f t="shared" ca="1" si="2"/>
        <v>24.230640909090909</v>
      </c>
    </row>
    <row r="186" spans="4:5" x14ac:dyDescent="0.2">
      <c r="D186" s="2">
        <v>54.25</v>
      </c>
      <c r="E186" s="6">
        <f t="shared" ca="1" si="2"/>
        <v>23.99962045454545</v>
      </c>
    </row>
    <row r="187" spans="4:5" x14ac:dyDescent="0.2">
      <c r="D187" s="2">
        <v>54</v>
      </c>
      <c r="E187" s="6">
        <f t="shared" ca="1" si="2"/>
        <v>23.768599999999999</v>
      </c>
    </row>
    <row r="188" spans="4:5" x14ac:dyDescent="0.2">
      <c r="D188" s="2">
        <v>53.75</v>
      </c>
      <c r="E188" s="6">
        <f t="shared" ca="1" si="2"/>
        <v>23.537579545454541</v>
      </c>
    </row>
    <row r="189" spans="4:5" x14ac:dyDescent="0.2">
      <c r="D189" s="2">
        <v>53.5</v>
      </c>
      <c r="E189" s="6">
        <f t="shared" ca="1" si="2"/>
        <v>23.30655909090909</v>
      </c>
    </row>
    <row r="190" spans="4:5" x14ac:dyDescent="0.2">
      <c r="D190" s="2">
        <v>53.25</v>
      </c>
      <c r="E190" s="6">
        <f t="shared" ca="1" si="2"/>
        <v>23.075538636363639</v>
      </c>
    </row>
    <row r="191" spans="4:5" x14ac:dyDescent="0.2">
      <c r="D191" s="2">
        <v>53</v>
      </c>
      <c r="E191" s="6">
        <f t="shared" ca="1" si="2"/>
        <v>22.844518181818181</v>
      </c>
    </row>
    <row r="192" spans="4:5" x14ac:dyDescent="0.2">
      <c r="D192" s="2">
        <v>52.75</v>
      </c>
      <c r="E192" s="6">
        <f t="shared" ca="1" si="2"/>
        <v>22.61349772727273</v>
      </c>
    </row>
    <row r="193" spans="4:5" x14ac:dyDescent="0.2">
      <c r="D193" s="2">
        <v>52.5</v>
      </c>
      <c r="E193" s="6">
        <f t="shared" ca="1" si="2"/>
        <v>22.382477272727272</v>
      </c>
    </row>
    <row r="194" spans="4:5" x14ac:dyDescent="0.2">
      <c r="D194" s="2">
        <v>52.25</v>
      </c>
      <c r="E194" s="6">
        <f t="shared" ca="1" si="2"/>
        <v>22.151456818181821</v>
      </c>
    </row>
    <row r="195" spans="4:5" x14ac:dyDescent="0.2">
      <c r="D195" s="2">
        <v>52</v>
      </c>
      <c r="E195" s="6">
        <f t="shared" ca="1" si="2"/>
        <v>21.920436363636362</v>
      </c>
    </row>
    <row r="196" spans="4:5" x14ac:dyDescent="0.2">
      <c r="D196" s="2">
        <v>51.75</v>
      </c>
      <c r="E196" s="6">
        <f t="shared" ca="1" si="2"/>
        <v>21.689415909090911</v>
      </c>
    </row>
    <row r="197" spans="4:5" x14ac:dyDescent="0.2">
      <c r="D197" s="2">
        <v>51.5</v>
      </c>
      <c r="E197" s="6">
        <f t="shared" ref="E197:E260" ca="1" si="3">FORECAST(D197,OFFSET($B$4:$B$19,MATCH(D197,$A$4:$A$19,1)-1,0,2),OFFSET($A$4:$A$19,MATCH(D197,$A$4:$A$19,1)-1,0,2))</f>
        <v>21.458395454545453</v>
      </c>
    </row>
    <row r="198" spans="4:5" x14ac:dyDescent="0.2">
      <c r="D198" s="2">
        <v>51.25</v>
      </c>
      <c r="E198" s="6">
        <f t="shared" ca="1" si="3"/>
        <v>21.227375000000002</v>
      </c>
    </row>
    <row r="199" spans="4:5" x14ac:dyDescent="0.2">
      <c r="D199" s="2">
        <v>51</v>
      </c>
      <c r="E199" s="6">
        <f t="shared" ca="1" si="3"/>
        <v>20.996354545454544</v>
      </c>
    </row>
    <row r="200" spans="4:5" x14ac:dyDescent="0.2">
      <c r="D200" s="2">
        <v>50.75</v>
      </c>
      <c r="E200" s="6">
        <f t="shared" ca="1" si="3"/>
        <v>20.765334090909093</v>
      </c>
    </row>
    <row r="201" spans="4:5" x14ac:dyDescent="0.2">
      <c r="D201" s="2">
        <v>50.5</v>
      </c>
      <c r="E201" s="6">
        <f t="shared" ca="1" si="3"/>
        <v>20.534313636363635</v>
      </c>
    </row>
    <row r="202" spans="4:5" x14ac:dyDescent="0.2">
      <c r="D202" s="2">
        <v>50.25</v>
      </c>
      <c r="E202" s="6">
        <f t="shared" ca="1" si="3"/>
        <v>20.303293181818184</v>
      </c>
    </row>
    <row r="203" spans="4:5" x14ac:dyDescent="0.2">
      <c r="D203" s="2">
        <v>50</v>
      </c>
      <c r="E203" s="6">
        <f t="shared" ca="1" si="3"/>
        <v>20.072272727272725</v>
      </c>
    </row>
    <row r="204" spans="4:5" x14ac:dyDescent="0.2">
      <c r="D204" s="2">
        <v>49.75</v>
      </c>
      <c r="E204" s="6">
        <f t="shared" ca="1" si="3"/>
        <v>19.841252272727274</v>
      </c>
    </row>
    <row r="205" spans="4:5" x14ac:dyDescent="0.2">
      <c r="D205" s="2">
        <v>49.5</v>
      </c>
      <c r="E205" s="6">
        <f t="shared" ca="1" si="3"/>
        <v>19.610231818181816</v>
      </c>
    </row>
    <row r="206" spans="4:5" x14ac:dyDescent="0.2">
      <c r="D206" s="2">
        <v>49.25</v>
      </c>
      <c r="E206" s="6">
        <f t="shared" ca="1" si="3"/>
        <v>19.379211363636365</v>
      </c>
    </row>
    <row r="207" spans="4:5" x14ac:dyDescent="0.2">
      <c r="D207" s="2">
        <v>49</v>
      </c>
      <c r="E207" s="6">
        <f t="shared" ca="1" si="3"/>
        <v>19.148190909090907</v>
      </c>
    </row>
    <row r="208" spans="4:5" x14ac:dyDescent="0.2">
      <c r="D208" s="2">
        <v>48.75</v>
      </c>
      <c r="E208" s="6">
        <f t="shared" ca="1" si="3"/>
        <v>18.917170454545456</v>
      </c>
    </row>
    <row r="209" spans="4:5" x14ac:dyDescent="0.2">
      <c r="D209" s="2">
        <v>48.5</v>
      </c>
      <c r="E209" s="6">
        <f t="shared" ca="1" si="3"/>
        <v>18.686149999999998</v>
      </c>
    </row>
    <row r="210" spans="4:5" x14ac:dyDescent="0.2">
      <c r="D210" s="2">
        <v>48.25</v>
      </c>
      <c r="E210" s="6">
        <f t="shared" ca="1" si="3"/>
        <v>18.455129545454547</v>
      </c>
    </row>
    <row r="211" spans="4:5" x14ac:dyDescent="0.2">
      <c r="D211" s="2">
        <v>48</v>
      </c>
      <c r="E211" s="6">
        <f t="shared" ca="1" si="3"/>
        <v>18.224109090909096</v>
      </c>
    </row>
    <row r="212" spans="4:5" x14ac:dyDescent="0.2">
      <c r="D212" s="2">
        <v>47.75</v>
      </c>
      <c r="E212" s="6">
        <f t="shared" ca="1" si="3"/>
        <v>17.993088636363638</v>
      </c>
    </row>
    <row r="213" spans="4:5" x14ac:dyDescent="0.2">
      <c r="D213" s="2">
        <v>47.5</v>
      </c>
      <c r="E213" s="6">
        <f t="shared" ca="1" si="3"/>
        <v>17.762068181818186</v>
      </c>
    </row>
    <row r="214" spans="4:5" x14ac:dyDescent="0.2">
      <c r="D214" s="2">
        <v>47.25</v>
      </c>
      <c r="E214" s="6">
        <f t="shared" ca="1" si="3"/>
        <v>17.531047727272728</v>
      </c>
    </row>
    <row r="215" spans="4:5" x14ac:dyDescent="0.2">
      <c r="D215" s="2">
        <v>47</v>
      </c>
      <c r="E215" s="6">
        <f t="shared" ca="1" si="3"/>
        <v>17.300027272727277</v>
      </c>
    </row>
    <row r="216" spans="4:5" x14ac:dyDescent="0.2">
      <c r="D216" s="2">
        <v>46.75</v>
      </c>
      <c r="E216" s="6">
        <f t="shared" ca="1" si="3"/>
        <v>17.069006818181819</v>
      </c>
    </row>
    <row r="217" spans="4:5" x14ac:dyDescent="0.2">
      <c r="D217" s="2">
        <v>46.5</v>
      </c>
      <c r="E217" s="6">
        <f t="shared" ca="1" si="3"/>
        <v>16.837986363636368</v>
      </c>
    </row>
    <row r="218" spans="4:5" x14ac:dyDescent="0.2">
      <c r="D218" s="2">
        <v>46.25</v>
      </c>
      <c r="E218" s="6">
        <f t="shared" ca="1" si="3"/>
        <v>16.60696590909091</v>
      </c>
    </row>
    <row r="219" spans="4:5" x14ac:dyDescent="0.2">
      <c r="D219" s="2">
        <v>46</v>
      </c>
      <c r="E219" s="6">
        <f t="shared" ca="1" si="3"/>
        <v>16.375945454545459</v>
      </c>
    </row>
    <row r="220" spans="4:5" x14ac:dyDescent="0.2">
      <c r="D220" s="2">
        <v>45.75</v>
      </c>
      <c r="E220" s="6">
        <f t="shared" ca="1" si="3"/>
        <v>16.144925000000001</v>
      </c>
    </row>
    <row r="221" spans="4:5" x14ac:dyDescent="0.2">
      <c r="D221" s="2">
        <v>45.5</v>
      </c>
      <c r="E221" s="6">
        <f t="shared" ca="1" si="3"/>
        <v>15.946108048511583</v>
      </c>
    </row>
    <row r="222" spans="4:5" x14ac:dyDescent="0.2">
      <c r="D222" s="2">
        <v>45.25</v>
      </c>
      <c r="E222" s="6">
        <f t="shared" ca="1" si="3"/>
        <v>15.801499448732088</v>
      </c>
    </row>
    <row r="223" spans="4:5" x14ac:dyDescent="0.2">
      <c r="D223" s="2">
        <v>45</v>
      </c>
      <c r="E223" s="6">
        <f t="shared" ca="1" si="3"/>
        <v>15.656890848952596</v>
      </c>
    </row>
    <row r="224" spans="4:5" x14ac:dyDescent="0.2">
      <c r="D224" s="2">
        <v>44.75</v>
      </c>
      <c r="E224" s="6">
        <f t="shared" ca="1" si="3"/>
        <v>15.512282249173104</v>
      </c>
    </row>
    <row r="225" spans="4:5" x14ac:dyDescent="0.2">
      <c r="D225" s="2">
        <v>44.5</v>
      </c>
      <c r="E225" s="6">
        <f t="shared" ca="1" si="3"/>
        <v>15.367673649393609</v>
      </c>
    </row>
    <row r="226" spans="4:5" x14ac:dyDescent="0.2">
      <c r="D226" s="2">
        <v>44.25</v>
      </c>
      <c r="E226" s="6">
        <f t="shared" ca="1" si="3"/>
        <v>15.223065049614117</v>
      </c>
    </row>
    <row r="227" spans="4:5" x14ac:dyDescent="0.2">
      <c r="D227" s="2">
        <v>44</v>
      </c>
      <c r="E227" s="6">
        <f t="shared" ca="1" si="3"/>
        <v>15.078456449834626</v>
      </c>
    </row>
    <row r="228" spans="4:5" x14ac:dyDescent="0.2">
      <c r="D228" s="2">
        <v>43.75</v>
      </c>
      <c r="E228" s="6">
        <f t="shared" ca="1" si="3"/>
        <v>14.93384785005513</v>
      </c>
    </row>
    <row r="229" spans="4:5" x14ac:dyDescent="0.2">
      <c r="D229" s="2">
        <v>43.5</v>
      </c>
      <c r="E229" s="6">
        <f t="shared" ca="1" si="3"/>
        <v>14.789239250275639</v>
      </c>
    </row>
    <row r="230" spans="4:5" x14ac:dyDescent="0.2">
      <c r="D230" s="2">
        <v>43.25</v>
      </c>
      <c r="E230" s="6">
        <f t="shared" ca="1" si="3"/>
        <v>14.644630650496147</v>
      </c>
    </row>
    <row r="231" spans="4:5" x14ac:dyDescent="0.2">
      <c r="D231" s="2">
        <v>43</v>
      </c>
      <c r="E231" s="6">
        <f t="shared" ca="1" si="3"/>
        <v>14.500022050716652</v>
      </c>
    </row>
    <row r="232" spans="4:5" x14ac:dyDescent="0.2">
      <c r="D232" s="2">
        <v>42.75</v>
      </c>
      <c r="E232" s="6">
        <f t="shared" ca="1" si="3"/>
        <v>14.35541345093716</v>
      </c>
    </row>
    <row r="233" spans="4:5" x14ac:dyDescent="0.2">
      <c r="D233" s="2">
        <v>42.5</v>
      </c>
      <c r="E233" s="6">
        <f t="shared" ca="1" si="3"/>
        <v>14.210804851157668</v>
      </c>
    </row>
    <row r="234" spans="4:5" x14ac:dyDescent="0.2">
      <c r="D234" s="2">
        <v>42.25</v>
      </c>
      <c r="E234" s="6">
        <f t="shared" ca="1" si="3"/>
        <v>14.066196251378173</v>
      </c>
    </row>
    <row r="235" spans="4:5" x14ac:dyDescent="0.2">
      <c r="D235" s="2">
        <v>42</v>
      </c>
      <c r="E235" s="6">
        <f t="shared" ca="1" si="3"/>
        <v>13.921587651598681</v>
      </c>
    </row>
    <row r="236" spans="4:5" x14ac:dyDescent="0.2">
      <c r="D236" s="2">
        <v>41.75</v>
      </c>
      <c r="E236" s="6">
        <f t="shared" ca="1" si="3"/>
        <v>13.77697905181919</v>
      </c>
    </row>
    <row r="237" spans="4:5" x14ac:dyDescent="0.2">
      <c r="D237" s="2">
        <v>41.5</v>
      </c>
      <c r="E237" s="6">
        <f t="shared" ca="1" si="3"/>
        <v>13.632370452039694</v>
      </c>
    </row>
    <row r="238" spans="4:5" x14ac:dyDescent="0.2">
      <c r="D238" s="2">
        <v>41.25</v>
      </c>
      <c r="E238" s="6">
        <f t="shared" ca="1" si="3"/>
        <v>13.487761852260203</v>
      </c>
    </row>
    <row r="239" spans="4:5" x14ac:dyDescent="0.2">
      <c r="D239" s="2">
        <v>41</v>
      </c>
      <c r="E239" s="6">
        <f t="shared" ca="1" si="3"/>
        <v>13.343153252480711</v>
      </c>
    </row>
    <row r="240" spans="4:5" x14ac:dyDescent="0.2">
      <c r="D240" s="2">
        <v>40.75</v>
      </c>
      <c r="E240" s="6">
        <f t="shared" ca="1" si="3"/>
        <v>13.198544652701216</v>
      </c>
    </row>
    <row r="241" spans="4:5" x14ac:dyDescent="0.2">
      <c r="D241" s="2">
        <v>40.5</v>
      </c>
      <c r="E241" s="6">
        <f t="shared" ca="1" si="3"/>
        <v>13.053936052921724</v>
      </c>
    </row>
    <row r="242" spans="4:5" x14ac:dyDescent="0.2">
      <c r="D242" s="2">
        <v>40.25</v>
      </c>
      <c r="E242" s="6">
        <f t="shared" ca="1" si="3"/>
        <v>12.909327453142232</v>
      </c>
    </row>
    <row r="243" spans="4:5" x14ac:dyDescent="0.2">
      <c r="D243" s="2">
        <v>40</v>
      </c>
      <c r="E243" s="6">
        <f t="shared" ca="1" si="3"/>
        <v>12.764718853362737</v>
      </c>
    </row>
    <row r="244" spans="4:5" x14ac:dyDescent="0.2">
      <c r="D244" s="2">
        <v>39.75</v>
      </c>
      <c r="E244" s="6">
        <f t="shared" ca="1" si="3"/>
        <v>12.620110253583245</v>
      </c>
    </row>
    <row r="245" spans="4:5" x14ac:dyDescent="0.2">
      <c r="D245" s="2">
        <v>39.5</v>
      </c>
      <c r="E245" s="6">
        <f t="shared" ca="1" si="3"/>
        <v>12.475501653803754</v>
      </c>
    </row>
    <row r="246" spans="4:5" x14ac:dyDescent="0.2">
      <c r="D246" s="2">
        <v>39.25</v>
      </c>
      <c r="E246" s="6">
        <f t="shared" ca="1" si="3"/>
        <v>12.330893054024262</v>
      </c>
    </row>
    <row r="247" spans="4:5" x14ac:dyDescent="0.2">
      <c r="D247" s="2">
        <v>39</v>
      </c>
      <c r="E247" s="6">
        <f t="shared" ca="1" si="3"/>
        <v>12.186284454244767</v>
      </c>
    </row>
    <row r="248" spans="4:5" x14ac:dyDescent="0.2">
      <c r="D248" s="2">
        <v>38.75</v>
      </c>
      <c r="E248" s="6">
        <f t="shared" ca="1" si="3"/>
        <v>12.041675854465275</v>
      </c>
    </row>
    <row r="249" spans="4:5" x14ac:dyDescent="0.2">
      <c r="D249" s="2">
        <v>38.5</v>
      </c>
      <c r="E249" s="6">
        <f t="shared" ca="1" si="3"/>
        <v>11.897067254685783</v>
      </c>
    </row>
    <row r="250" spans="4:5" x14ac:dyDescent="0.2">
      <c r="D250" s="2">
        <v>38.25</v>
      </c>
      <c r="E250" s="6">
        <f t="shared" ca="1" si="3"/>
        <v>11.752458654906288</v>
      </c>
    </row>
    <row r="251" spans="4:5" x14ac:dyDescent="0.2">
      <c r="D251" s="2">
        <v>38</v>
      </c>
      <c r="E251" s="6">
        <f t="shared" ca="1" si="3"/>
        <v>11.607850055126796</v>
      </c>
    </row>
    <row r="252" spans="4:5" x14ac:dyDescent="0.2">
      <c r="D252" s="2">
        <v>37.75</v>
      </c>
      <c r="E252" s="6">
        <f t="shared" ca="1" si="3"/>
        <v>11.463241455347305</v>
      </c>
    </row>
    <row r="253" spans="4:5" x14ac:dyDescent="0.2">
      <c r="D253" s="2">
        <v>37.5</v>
      </c>
      <c r="E253" s="6">
        <f t="shared" ca="1" si="3"/>
        <v>11.31863285556781</v>
      </c>
    </row>
    <row r="254" spans="4:5" x14ac:dyDescent="0.2">
      <c r="D254" s="2">
        <v>37.25</v>
      </c>
      <c r="E254" s="6">
        <f t="shared" ca="1" si="3"/>
        <v>11.174024255788318</v>
      </c>
    </row>
    <row r="255" spans="4:5" x14ac:dyDescent="0.2">
      <c r="D255" s="2">
        <v>37</v>
      </c>
      <c r="E255" s="6">
        <f t="shared" ca="1" si="3"/>
        <v>11.029415656008826</v>
      </c>
    </row>
    <row r="256" spans="4:5" x14ac:dyDescent="0.2">
      <c r="D256" s="2">
        <v>36.75</v>
      </c>
      <c r="E256" s="6">
        <f t="shared" ca="1" si="3"/>
        <v>10.884807056229331</v>
      </c>
    </row>
    <row r="257" spans="4:5" x14ac:dyDescent="0.2">
      <c r="D257" s="2">
        <v>36.5</v>
      </c>
      <c r="E257" s="6">
        <f t="shared" ca="1" si="3"/>
        <v>10.740198456449839</v>
      </c>
    </row>
    <row r="258" spans="4:5" x14ac:dyDescent="0.2">
      <c r="D258" s="2">
        <v>36.25</v>
      </c>
      <c r="E258" s="6">
        <f t="shared" ca="1" si="3"/>
        <v>10.595589856670347</v>
      </c>
    </row>
    <row r="259" spans="4:5" x14ac:dyDescent="0.2">
      <c r="D259" s="2">
        <v>36</v>
      </c>
      <c r="E259" s="6">
        <f t="shared" ca="1" si="3"/>
        <v>10.450981256890852</v>
      </c>
    </row>
    <row r="260" spans="4:5" x14ac:dyDescent="0.2">
      <c r="D260" s="2">
        <v>35.75</v>
      </c>
      <c r="E260" s="6">
        <f t="shared" ca="1" si="3"/>
        <v>10.306372657111361</v>
      </c>
    </row>
    <row r="261" spans="4:5" x14ac:dyDescent="0.2">
      <c r="D261" s="2">
        <v>35.5</v>
      </c>
      <c r="E261" s="6">
        <f t="shared" ref="E261:E324" ca="1" si="4">FORECAST(D261,OFFSET($B$4:$B$19,MATCH(D261,$A$4:$A$19,1)-1,0,2),OFFSET($A$4:$A$19,MATCH(D261,$A$4:$A$19,1)-1,0,2))</f>
        <v>10.161764057331869</v>
      </c>
    </row>
    <row r="262" spans="4:5" x14ac:dyDescent="0.2">
      <c r="D262" s="2">
        <v>35.25</v>
      </c>
      <c r="E262" s="6">
        <f t="shared" ca="1" si="4"/>
        <v>10.017155457552374</v>
      </c>
    </row>
    <row r="263" spans="4:5" x14ac:dyDescent="0.2">
      <c r="D263" s="2">
        <v>35</v>
      </c>
      <c r="E263" s="6">
        <f t="shared" ca="1" si="4"/>
        <v>9.8725468577728819</v>
      </c>
    </row>
    <row r="264" spans="4:5" x14ac:dyDescent="0.2">
      <c r="D264" s="2">
        <v>34.75</v>
      </c>
      <c r="E264" s="6">
        <f t="shared" ca="1" si="4"/>
        <v>9.7279382579933902</v>
      </c>
    </row>
    <row r="265" spans="4:5" x14ac:dyDescent="0.2">
      <c r="D265" s="2">
        <v>34.5</v>
      </c>
      <c r="E265" s="6">
        <f t="shared" ca="1" si="4"/>
        <v>9.5833296582138949</v>
      </c>
    </row>
    <row r="266" spans="4:5" x14ac:dyDescent="0.2">
      <c r="D266" s="2">
        <v>34.25</v>
      </c>
      <c r="E266" s="6">
        <f t="shared" ca="1" si="4"/>
        <v>9.4387210584344032</v>
      </c>
    </row>
    <row r="267" spans="4:5" x14ac:dyDescent="0.2">
      <c r="D267" s="2">
        <v>34</v>
      </c>
      <c r="E267" s="6">
        <f t="shared" ca="1" si="4"/>
        <v>9.2941124586549115</v>
      </c>
    </row>
    <row r="268" spans="4:5" x14ac:dyDescent="0.2">
      <c r="D268" s="2">
        <v>33.75</v>
      </c>
      <c r="E268" s="6">
        <f t="shared" ca="1" si="4"/>
        <v>9.1495038588754163</v>
      </c>
    </row>
    <row r="269" spans="4:5" x14ac:dyDescent="0.2">
      <c r="D269" s="2">
        <v>33.5</v>
      </c>
      <c r="E269" s="6">
        <f t="shared" ca="1" si="4"/>
        <v>9.0048952590959246</v>
      </c>
    </row>
    <row r="270" spans="4:5" x14ac:dyDescent="0.2">
      <c r="D270" s="2">
        <v>33.25</v>
      </c>
      <c r="E270" s="6">
        <f t="shared" ca="1" si="4"/>
        <v>8.8602866593164329</v>
      </c>
    </row>
    <row r="271" spans="4:5" x14ac:dyDescent="0.2">
      <c r="D271" s="2">
        <v>33</v>
      </c>
      <c r="E271" s="6">
        <f t="shared" ca="1" si="4"/>
        <v>8.7156780595369376</v>
      </c>
    </row>
    <row r="272" spans="4:5" x14ac:dyDescent="0.2">
      <c r="D272" s="2">
        <v>32.75</v>
      </c>
      <c r="E272" s="6">
        <f t="shared" ca="1" si="4"/>
        <v>8.5710694597574459</v>
      </c>
    </row>
    <row r="273" spans="4:5" x14ac:dyDescent="0.2">
      <c r="D273" s="2">
        <v>32.5</v>
      </c>
      <c r="E273" s="6">
        <f t="shared" ca="1" si="4"/>
        <v>8.4264608599779542</v>
      </c>
    </row>
    <row r="274" spans="4:5" x14ac:dyDescent="0.2">
      <c r="D274" s="2">
        <v>32.25</v>
      </c>
      <c r="E274" s="6">
        <f t="shared" ca="1" si="4"/>
        <v>8.281852260198459</v>
      </c>
    </row>
    <row r="275" spans="4:5" x14ac:dyDescent="0.2">
      <c r="D275" s="2">
        <v>32</v>
      </c>
      <c r="E275" s="6">
        <f t="shared" ca="1" si="4"/>
        <v>8.1372436604189673</v>
      </c>
    </row>
    <row r="276" spans="4:5" x14ac:dyDescent="0.2">
      <c r="D276" s="2">
        <v>31.75</v>
      </c>
      <c r="E276" s="6">
        <f t="shared" ca="1" si="4"/>
        <v>7.9934765625000015</v>
      </c>
    </row>
    <row r="277" spans="4:5" x14ac:dyDescent="0.2">
      <c r="D277" s="2">
        <v>31.5</v>
      </c>
      <c r="E277" s="6">
        <f t="shared" ca="1" si="4"/>
        <v>7.8653906250000016</v>
      </c>
    </row>
    <row r="278" spans="4:5" x14ac:dyDescent="0.2">
      <c r="D278" s="2">
        <v>31.25</v>
      </c>
      <c r="E278" s="6">
        <f t="shared" ca="1" si="4"/>
        <v>7.7373046875000018</v>
      </c>
    </row>
    <row r="279" spans="4:5" x14ac:dyDescent="0.2">
      <c r="D279" s="2">
        <v>31</v>
      </c>
      <c r="E279" s="6">
        <f t="shared" ca="1" si="4"/>
        <v>7.6092187500000019</v>
      </c>
    </row>
    <row r="280" spans="4:5" x14ac:dyDescent="0.2">
      <c r="D280" s="2">
        <v>30.75</v>
      </c>
      <c r="E280" s="6">
        <f t="shared" ca="1" si="4"/>
        <v>7.4811328125000021</v>
      </c>
    </row>
    <row r="281" spans="4:5" x14ac:dyDescent="0.2">
      <c r="D281" s="2">
        <v>30.5</v>
      </c>
      <c r="E281" s="6">
        <f t="shared" ca="1" si="4"/>
        <v>7.3530468750000004</v>
      </c>
    </row>
    <row r="282" spans="4:5" x14ac:dyDescent="0.2">
      <c r="D282" s="2">
        <v>30.25</v>
      </c>
      <c r="E282" s="6">
        <f t="shared" ca="1" si="4"/>
        <v>7.2249609375000006</v>
      </c>
    </row>
    <row r="283" spans="4:5" x14ac:dyDescent="0.2">
      <c r="D283" s="2">
        <v>30</v>
      </c>
      <c r="E283" s="6">
        <f t="shared" ca="1" si="4"/>
        <v>7.0968750000000007</v>
      </c>
    </row>
    <row r="284" spans="4:5" x14ac:dyDescent="0.2">
      <c r="D284" s="2">
        <v>29.75</v>
      </c>
      <c r="E284" s="6">
        <f t="shared" ca="1" si="4"/>
        <v>6.9687890625000009</v>
      </c>
    </row>
    <row r="285" spans="4:5" x14ac:dyDescent="0.2">
      <c r="D285" s="2">
        <v>29.5</v>
      </c>
      <c r="E285" s="6">
        <f t="shared" ca="1" si="4"/>
        <v>6.840703125000001</v>
      </c>
    </row>
    <row r="286" spans="4:5" x14ac:dyDescent="0.2">
      <c r="D286" s="2">
        <v>29.25</v>
      </c>
      <c r="E286" s="6">
        <f t="shared" ca="1" si="4"/>
        <v>6.7126171875000011</v>
      </c>
    </row>
    <row r="287" spans="4:5" x14ac:dyDescent="0.2">
      <c r="D287" s="2">
        <v>29</v>
      </c>
      <c r="E287" s="6">
        <f t="shared" ca="1" si="4"/>
        <v>6.5845312500000013</v>
      </c>
    </row>
    <row r="288" spans="4:5" x14ac:dyDescent="0.2">
      <c r="D288" s="2">
        <v>28.75</v>
      </c>
      <c r="E288" s="6">
        <f t="shared" ca="1" si="4"/>
        <v>6.4564453125000014</v>
      </c>
    </row>
    <row r="289" spans="4:5" x14ac:dyDescent="0.2">
      <c r="D289" s="2">
        <v>28.5</v>
      </c>
      <c r="E289" s="6">
        <f t="shared" ca="1" si="4"/>
        <v>6.3283593750000016</v>
      </c>
    </row>
    <row r="290" spans="4:5" x14ac:dyDescent="0.2">
      <c r="D290" s="2">
        <v>28.25</v>
      </c>
      <c r="E290" s="6">
        <f t="shared" ca="1" si="4"/>
        <v>6.2002734375000017</v>
      </c>
    </row>
    <row r="291" spans="4:5" x14ac:dyDescent="0.2">
      <c r="D291" s="2">
        <v>28</v>
      </c>
      <c r="E291" s="6">
        <f t="shared" ca="1" si="4"/>
        <v>6.0721875000000001</v>
      </c>
    </row>
    <row r="292" spans="4:5" x14ac:dyDescent="0.2">
      <c r="D292" s="2">
        <v>27.75</v>
      </c>
      <c r="E292" s="6">
        <f t="shared" ca="1" si="4"/>
        <v>5.9441015625000002</v>
      </c>
    </row>
    <row r="293" spans="4:5" x14ac:dyDescent="0.2">
      <c r="D293" s="2">
        <v>27.5</v>
      </c>
      <c r="E293" s="6">
        <f t="shared" ca="1" si="4"/>
        <v>5.8160156250000004</v>
      </c>
    </row>
    <row r="294" spans="4:5" x14ac:dyDescent="0.2">
      <c r="D294" s="2">
        <v>27.25</v>
      </c>
      <c r="E294" s="6">
        <f t="shared" ca="1" si="4"/>
        <v>5.6879296875000005</v>
      </c>
    </row>
    <row r="295" spans="4:5" x14ac:dyDescent="0.2">
      <c r="D295" s="2">
        <v>27</v>
      </c>
      <c r="E295" s="6">
        <f t="shared" ca="1" si="4"/>
        <v>5.5598437500000006</v>
      </c>
    </row>
    <row r="296" spans="4:5" x14ac:dyDescent="0.2">
      <c r="D296" s="2">
        <v>26.75</v>
      </c>
      <c r="E296" s="6">
        <f t="shared" ca="1" si="4"/>
        <v>5.4317578125000008</v>
      </c>
    </row>
    <row r="297" spans="4:5" x14ac:dyDescent="0.2">
      <c r="D297" s="2">
        <v>26.5</v>
      </c>
      <c r="E297" s="6">
        <f t="shared" ca="1" si="4"/>
        <v>5.3036718750000009</v>
      </c>
    </row>
    <row r="298" spans="4:5" x14ac:dyDescent="0.2">
      <c r="D298" s="2">
        <v>26.25</v>
      </c>
      <c r="E298" s="6">
        <f t="shared" ca="1" si="4"/>
        <v>5.1755859375000011</v>
      </c>
    </row>
    <row r="299" spans="4:5" x14ac:dyDescent="0.2">
      <c r="D299" s="2">
        <v>26</v>
      </c>
      <c r="E299" s="6">
        <f t="shared" ca="1" si="4"/>
        <v>5.0475000000000012</v>
      </c>
    </row>
    <row r="300" spans="4:5" x14ac:dyDescent="0.2">
      <c r="D300" s="2">
        <v>25.75</v>
      </c>
      <c r="E300" s="6">
        <f t="shared" ca="1" si="4"/>
        <v>4.9194140625000014</v>
      </c>
    </row>
    <row r="301" spans="4:5" x14ac:dyDescent="0.2">
      <c r="D301" s="2">
        <v>25.5</v>
      </c>
      <c r="E301" s="6">
        <f t="shared" ca="1" si="4"/>
        <v>4.7913281250000015</v>
      </c>
    </row>
    <row r="302" spans="4:5" x14ac:dyDescent="0.2">
      <c r="D302" s="2">
        <v>25.25</v>
      </c>
      <c r="E302" s="6">
        <f t="shared" ca="1" si="4"/>
        <v>4.6632421874999999</v>
      </c>
    </row>
    <row r="303" spans="4:5" x14ac:dyDescent="0.2">
      <c r="D303" s="2">
        <v>25</v>
      </c>
      <c r="E303" s="6">
        <f t="shared" ca="1" si="4"/>
        <v>4.53515625</v>
      </c>
    </row>
    <row r="304" spans="4:5" x14ac:dyDescent="0.2">
      <c r="D304" s="2">
        <v>24.75</v>
      </c>
      <c r="E304" s="6">
        <f t="shared" ca="1" si="4"/>
        <v>4.4070703125000001</v>
      </c>
    </row>
    <row r="305" spans="4:5" x14ac:dyDescent="0.2">
      <c r="D305" s="2">
        <v>24.5</v>
      </c>
      <c r="E305" s="6">
        <f t="shared" ca="1" si="4"/>
        <v>4.2789843750000003</v>
      </c>
    </row>
    <row r="306" spans="4:5" x14ac:dyDescent="0.2">
      <c r="D306" s="2">
        <v>24.25</v>
      </c>
      <c r="E306" s="6">
        <f t="shared" ca="1" si="4"/>
        <v>4.1508984375000004</v>
      </c>
    </row>
    <row r="307" spans="4:5" x14ac:dyDescent="0.2">
      <c r="D307" s="2">
        <v>24</v>
      </c>
      <c r="E307" s="6">
        <f t="shared" ca="1" si="4"/>
        <v>4.0228125000000006</v>
      </c>
    </row>
    <row r="308" spans="4:5" x14ac:dyDescent="0.2">
      <c r="D308" s="2">
        <v>23.75</v>
      </c>
      <c r="E308" s="6">
        <f t="shared" ca="1" si="4"/>
        <v>3.8913306451612915</v>
      </c>
    </row>
    <row r="309" spans="4:5" x14ac:dyDescent="0.2">
      <c r="D309" s="2">
        <v>23.5</v>
      </c>
      <c r="E309" s="6">
        <f t="shared" ca="1" si="4"/>
        <v>3.759112903225807</v>
      </c>
    </row>
    <row r="310" spans="4:5" x14ac:dyDescent="0.2">
      <c r="D310" s="2">
        <v>23.25</v>
      </c>
      <c r="E310" s="6">
        <f t="shared" ca="1" si="4"/>
        <v>3.6268951612903226</v>
      </c>
    </row>
    <row r="311" spans="4:5" x14ac:dyDescent="0.2">
      <c r="D311" s="2">
        <v>23</v>
      </c>
      <c r="E311" s="6">
        <f t="shared" ca="1" si="4"/>
        <v>3.49467741935484</v>
      </c>
    </row>
    <row r="312" spans="4:5" x14ac:dyDescent="0.2">
      <c r="D312" s="2">
        <v>22.75</v>
      </c>
      <c r="E312" s="6">
        <f t="shared" ca="1" si="4"/>
        <v>3.3624596774193556</v>
      </c>
    </row>
    <row r="313" spans="4:5" x14ac:dyDescent="0.2">
      <c r="D313" s="2">
        <v>22.5</v>
      </c>
      <c r="E313" s="6">
        <f t="shared" ca="1" si="4"/>
        <v>3.2302419354838712</v>
      </c>
    </row>
    <row r="314" spans="4:5" x14ac:dyDescent="0.2">
      <c r="D314" s="2">
        <v>22.25</v>
      </c>
      <c r="E314" s="6">
        <f t="shared" ca="1" si="4"/>
        <v>3.0980241935483885</v>
      </c>
    </row>
    <row r="315" spans="4:5" x14ac:dyDescent="0.2">
      <c r="D315" s="2">
        <v>22</v>
      </c>
      <c r="E315" s="6">
        <f t="shared" ca="1" si="4"/>
        <v>2.9658064516129041</v>
      </c>
    </row>
    <row r="316" spans="4:5" x14ac:dyDescent="0.2">
      <c r="D316" s="2">
        <v>21.75</v>
      </c>
      <c r="E316" s="6">
        <f t="shared" ca="1" si="4"/>
        <v>2.8335887096774197</v>
      </c>
    </row>
    <row r="317" spans="4:5" x14ac:dyDescent="0.2">
      <c r="D317" s="2">
        <v>21.5</v>
      </c>
      <c r="E317" s="6">
        <f t="shared" ca="1" si="4"/>
        <v>2.7013709677419371</v>
      </c>
    </row>
    <row r="318" spans="4:5" x14ac:dyDescent="0.2">
      <c r="D318" s="2">
        <v>21.25</v>
      </c>
      <c r="E318" s="6">
        <f t="shared" ca="1" si="4"/>
        <v>2.5691532258064527</v>
      </c>
    </row>
    <row r="319" spans="4:5" x14ac:dyDescent="0.2">
      <c r="D319" s="2">
        <v>21</v>
      </c>
      <c r="E319" s="6">
        <f t="shared" ca="1" si="4"/>
        <v>2.4369354838709683</v>
      </c>
    </row>
    <row r="320" spans="4:5" x14ac:dyDescent="0.2">
      <c r="D320" s="2">
        <v>20.75</v>
      </c>
      <c r="E320" s="6">
        <f t="shared" ca="1" si="4"/>
        <v>2.3047177419354856</v>
      </c>
    </row>
    <row r="321" spans="4:5" x14ac:dyDescent="0.2">
      <c r="D321" s="2">
        <v>20.5</v>
      </c>
      <c r="E321" s="6">
        <f t="shared" ca="1" si="4"/>
        <v>2.1725000000000012</v>
      </c>
    </row>
    <row r="322" spans="4:5" x14ac:dyDescent="0.2">
      <c r="D322" s="2">
        <v>20.25</v>
      </c>
      <c r="E322" s="6">
        <f t="shared" ca="1" si="4"/>
        <v>2.0402822580645168</v>
      </c>
    </row>
    <row r="323" spans="4:5" x14ac:dyDescent="0.2">
      <c r="D323" s="2">
        <v>20</v>
      </c>
      <c r="E323" s="6">
        <f t="shared" ca="1" si="4"/>
        <v>1.914925373134329</v>
      </c>
    </row>
    <row r="324" spans="4:5" x14ac:dyDescent="0.2">
      <c r="D324" s="2">
        <v>19.75</v>
      </c>
      <c r="E324" s="6">
        <f t="shared" ca="1" si="4"/>
        <v>1.7925746268656724</v>
      </c>
    </row>
    <row r="325" spans="4:5" x14ac:dyDescent="0.2">
      <c r="D325" s="2">
        <v>19.5</v>
      </c>
      <c r="E325" s="6">
        <f t="shared" ref="E325:E388" ca="1" si="5">FORECAST(D325,OFFSET($B$4:$B$19,MATCH(D325,$A$4:$A$19,1)-1,0,2),OFFSET($A$4:$A$19,MATCH(D325,$A$4:$A$19,1)-1,0,2))</f>
        <v>1.6702238805970158</v>
      </c>
    </row>
    <row r="326" spans="4:5" x14ac:dyDescent="0.2">
      <c r="D326" s="2">
        <v>19.25</v>
      </c>
      <c r="E326" s="6">
        <f t="shared" ca="1" si="5"/>
        <v>1.5478731343283592</v>
      </c>
    </row>
    <row r="327" spans="4:5" x14ac:dyDescent="0.2">
      <c r="D327" s="2">
        <v>19</v>
      </c>
      <c r="E327" s="6">
        <f t="shared" ca="1" si="5"/>
        <v>1.4255223880597025</v>
      </c>
    </row>
    <row r="328" spans="4:5" x14ac:dyDescent="0.2">
      <c r="D328" s="2">
        <v>18.75</v>
      </c>
      <c r="E328" s="6">
        <f t="shared" ca="1" si="5"/>
        <v>1.3031716417910459</v>
      </c>
    </row>
    <row r="329" spans="4:5" x14ac:dyDescent="0.2">
      <c r="D329" s="2">
        <v>18.5</v>
      </c>
      <c r="E329" s="6">
        <f t="shared" ca="1" si="5"/>
        <v>1.1808208955223893</v>
      </c>
    </row>
    <row r="330" spans="4:5" x14ac:dyDescent="0.2">
      <c r="D330" s="2">
        <v>18.25</v>
      </c>
      <c r="E330" s="6">
        <f t="shared" ca="1" si="5"/>
        <v>1.0584701492537327</v>
      </c>
    </row>
    <row r="331" spans="4:5" x14ac:dyDescent="0.2">
      <c r="D331" s="2">
        <v>18</v>
      </c>
      <c r="E331" s="6">
        <f t="shared" ca="1" si="5"/>
        <v>0.97406060606060585</v>
      </c>
    </row>
    <row r="332" spans="4:5" x14ac:dyDescent="0.2">
      <c r="D332" s="2">
        <v>17.75</v>
      </c>
      <c r="E332" s="6">
        <f t="shared" ca="1" si="5"/>
        <v>0.92437878787878791</v>
      </c>
    </row>
    <row r="333" spans="4:5" x14ac:dyDescent="0.2">
      <c r="D333" s="2">
        <v>17.5</v>
      </c>
      <c r="E333" s="6">
        <f t="shared" ca="1" si="5"/>
        <v>0.87469696969696953</v>
      </c>
    </row>
    <row r="334" spans="4:5" x14ac:dyDescent="0.2">
      <c r="D334" s="2">
        <v>17.25</v>
      </c>
      <c r="E334" s="6">
        <f t="shared" ca="1" si="5"/>
        <v>0.82501515151515159</v>
      </c>
    </row>
    <row r="335" spans="4:5" x14ac:dyDescent="0.2">
      <c r="D335" s="2">
        <v>17</v>
      </c>
      <c r="E335" s="6">
        <f t="shared" ca="1" si="5"/>
        <v>0.77533333333333321</v>
      </c>
    </row>
    <row r="336" spans="4:5" x14ac:dyDescent="0.2">
      <c r="D336" s="2">
        <v>16.75</v>
      </c>
      <c r="E336" s="6">
        <f t="shared" ca="1" si="5"/>
        <v>0.72565151515151527</v>
      </c>
    </row>
    <row r="337" spans="4:5" x14ac:dyDescent="0.2">
      <c r="D337" s="2">
        <v>16.5</v>
      </c>
      <c r="E337" s="6">
        <f t="shared" ca="1" si="5"/>
        <v>0.67596969696969689</v>
      </c>
    </row>
    <row r="338" spans="4:5" x14ac:dyDescent="0.2">
      <c r="D338" s="2">
        <v>16.25</v>
      </c>
      <c r="E338" s="6">
        <f t="shared" ca="1" si="5"/>
        <v>0.62628787878787895</v>
      </c>
    </row>
    <row r="339" spans="4:5" x14ac:dyDescent="0.2">
      <c r="D339" s="2">
        <v>16</v>
      </c>
      <c r="E339" s="6">
        <f t="shared" ca="1" si="5"/>
        <v>0.57660606060606057</v>
      </c>
    </row>
    <row r="340" spans="4:5" x14ac:dyDescent="0.2">
      <c r="D340" s="2">
        <v>15.75</v>
      </c>
      <c r="E340" s="6">
        <f t="shared" ca="1" si="5"/>
        <v>0.52692424242424218</v>
      </c>
    </row>
    <row r="341" spans="4:5" x14ac:dyDescent="0.2">
      <c r="D341" s="2">
        <v>15.5</v>
      </c>
      <c r="E341" s="6">
        <f t="shared" ca="1" si="5"/>
        <v>0.49552976190476183</v>
      </c>
    </row>
    <row r="342" spans="4:5" x14ac:dyDescent="0.2">
      <c r="D342" s="2">
        <v>15.25</v>
      </c>
      <c r="E342" s="6">
        <f t="shared" ca="1" si="5"/>
        <v>0.48577083333333326</v>
      </c>
    </row>
    <row r="343" spans="4:5" x14ac:dyDescent="0.2">
      <c r="D343" s="2">
        <v>15</v>
      </c>
      <c r="E343" s="6">
        <f t="shared" ca="1" si="5"/>
        <v>0.47601190476190469</v>
      </c>
    </row>
    <row r="344" spans="4:5" x14ac:dyDescent="0.2">
      <c r="D344" s="2">
        <v>14.75</v>
      </c>
      <c r="E344" s="6">
        <f t="shared" ca="1" si="5"/>
        <v>0.46625297619047612</v>
      </c>
    </row>
    <row r="345" spans="4:5" x14ac:dyDescent="0.2">
      <c r="D345" s="2">
        <v>14.5</v>
      </c>
      <c r="E345" s="6">
        <f t="shared" ca="1" si="5"/>
        <v>0.45649404761904755</v>
      </c>
    </row>
    <row r="346" spans="4:5" x14ac:dyDescent="0.2">
      <c r="D346" s="2">
        <v>14.25</v>
      </c>
      <c r="E346" s="6">
        <f t="shared" ca="1" si="5"/>
        <v>0.44673511904761898</v>
      </c>
    </row>
    <row r="347" spans="4:5" x14ac:dyDescent="0.2">
      <c r="D347" s="2">
        <v>14</v>
      </c>
      <c r="E347" s="6">
        <f t="shared" ca="1" si="5"/>
        <v>0.43697619047619041</v>
      </c>
    </row>
    <row r="348" spans="4:5" x14ac:dyDescent="0.2">
      <c r="D348" s="2">
        <v>13.75</v>
      </c>
      <c r="E348" s="6">
        <f t="shared" ca="1" si="5"/>
        <v>0.42721726190476184</v>
      </c>
    </row>
    <row r="349" spans="4:5" x14ac:dyDescent="0.2">
      <c r="D349" s="2">
        <v>13.5</v>
      </c>
      <c r="E349" s="6">
        <f t="shared" ca="1" si="5"/>
        <v>0.41745833333333326</v>
      </c>
    </row>
    <row r="350" spans="4:5" x14ac:dyDescent="0.2">
      <c r="D350" s="2">
        <v>13.25</v>
      </c>
      <c r="E350" s="6">
        <f t="shared" ca="1" si="5"/>
        <v>0.40769940476190469</v>
      </c>
    </row>
    <row r="351" spans="4:5" x14ac:dyDescent="0.2">
      <c r="D351" s="2">
        <v>13</v>
      </c>
      <c r="E351" s="6">
        <f t="shared" ca="1" si="5"/>
        <v>0.39794047619047612</v>
      </c>
    </row>
    <row r="352" spans="4:5" x14ac:dyDescent="0.2">
      <c r="D352" s="2">
        <v>12.75</v>
      </c>
      <c r="E352" s="6">
        <f t="shared" ca="1" si="5"/>
        <v>0.38818154761904755</v>
      </c>
    </row>
    <row r="353" spans="4:5" x14ac:dyDescent="0.2">
      <c r="D353" s="2">
        <v>12.5</v>
      </c>
      <c r="E353" s="6">
        <f t="shared" ca="1" si="5"/>
        <v>0.37842261904761898</v>
      </c>
    </row>
    <row r="354" spans="4:5" x14ac:dyDescent="0.2">
      <c r="D354" s="2">
        <v>12.25</v>
      </c>
      <c r="E354" s="6">
        <f t="shared" ca="1" si="5"/>
        <v>0.36866369047619041</v>
      </c>
    </row>
    <row r="355" spans="4:5" x14ac:dyDescent="0.2">
      <c r="D355" s="2">
        <v>12</v>
      </c>
      <c r="E355" s="6">
        <f t="shared" ca="1" si="5"/>
        <v>0.35890476190476184</v>
      </c>
    </row>
    <row r="356" spans="4:5" x14ac:dyDescent="0.2">
      <c r="D356" s="2">
        <v>11.75</v>
      </c>
      <c r="E356" s="6">
        <f t="shared" ca="1" si="5"/>
        <v>0.34914583333333332</v>
      </c>
    </row>
    <row r="357" spans="4:5" x14ac:dyDescent="0.2">
      <c r="D357" s="2">
        <v>11.5</v>
      </c>
      <c r="E357" s="6">
        <f t="shared" ca="1" si="5"/>
        <v>0.33938690476190475</v>
      </c>
    </row>
    <row r="358" spans="4:5" x14ac:dyDescent="0.2">
      <c r="D358" s="2">
        <v>11.25</v>
      </c>
      <c r="E358" s="6">
        <f t="shared" ca="1" si="5"/>
        <v>0.32962797619047618</v>
      </c>
    </row>
    <row r="359" spans="4:5" x14ac:dyDescent="0.2">
      <c r="D359" s="2">
        <v>11</v>
      </c>
      <c r="E359" s="6">
        <f t="shared" ca="1" si="5"/>
        <v>0.31986904761904761</v>
      </c>
    </row>
    <row r="360" spans="4:5" x14ac:dyDescent="0.2">
      <c r="D360" s="2">
        <v>10.75</v>
      </c>
      <c r="E360" s="6">
        <f t="shared" ca="1" si="5"/>
        <v>0.31011011904761904</v>
      </c>
    </row>
    <row r="361" spans="4:5" x14ac:dyDescent="0.2">
      <c r="D361" s="2">
        <v>10.5</v>
      </c>
      <c r="E361" s="6">
        <f t="shared" ca="1" si="5"/>
        <v>0.30035119047619047</v>
      </c>
    </row>
    <row r="362" spans="4:5" x14ac:dyDescent="0.2">
      <c r="D362" s="2">
        <v>10.25</v>
      </c>
      <c r="E362" s="6">
        <f t="shared" ca="1" si="5"/>
        <v>0.29059226190476189</v>
      </c>
    </row>
    <row r="363" spans="4:5" x14ac:dyDescent="0.2">
      <c r="D363" s="2">
        <v>10</v>
      </c>
      <c r="E363" s="6">
        <f t="shared" ca="1" si="5"/>
        <v>0.28083333333333332</v>
      </c>
    </row>
    <row r="364" spans="4:5" x14ac:dyDescent="0.2">
      <c r="D364" s="2">
        <v>9.75</v>
      </c>
      <c r="E364" s="6">
        <f t="shared" ca="1" si="5"/>
        <v>0.27107440476190475</v>
      </c>
    </row>
    <row r="365" spans="4:5" x14ac:dyDescent="0.2">
      <c r="D365" s="2">
        <v>9.5</v>
      </c>
      <c r="E365" s="6">
        <f t="shared" ca="1" si="5"/>
        <v>0.26131547619047618</v>
      </c>
    </row>
    <row r="366" spans="4:5" x14ac:dyDescent="0.2">
      <c r="D366" s="2">
        <v>9.25</v>
      </c>
      <c r="E366" s="6">
        <f t="shared" ca="1" si="5"/>
        <v>0.25155654761904761</v>
      </c>
    </row>
    <row r="367" spans="4:5" x14ac:dyDescent="0.2">
      <c r="D367" s="2">
        <v>9</v>
      </c>
      <c r="E367" s="6">
        <f t="shared" ca="1" si="5"/>
        <v>0.24406034482758618</v>
      </c>
    </row>
    <row r="368" spans="4:5" x14ac:dyDescent="0.2">
      <c r="D368" s="2">
        <v>8.75</v>
      </c>
      <c r="E368" s="6">
        <f t="shared" ca="1" si="5"/>
        <v>0.23699353448275862</v>
      </c>
    </row>
    <row r="369" spans="4:5" x14ac:dyDescent="0.2">
      <c r="D369" s="2">
        <v>8.5</v>
      </c>
      <c r="E369" s="6">
        <f t="shared" ca="1" si="5"/>
        <v>0.22992672413793103</v>
      </c>
    </row>
    <row r="370" spans="4:5" x14ac:dyDescent="0.2">
      <c r="D370" s="2">
        <v>8.25</v>
      </c>
      <c r="E370" s="6">
        <f t="shared" ca="1" si="5"/>
        <v>0.22285991379310344</v>
      </c>
    </row>
    <row r="371" spans="4:5" x14ac:dyDescent="0.2">
      <c r="D371" s="2">
        <v>8</v>
      </c>
      <c r="E371" s="6">
        <f t="shared" ca="1" si="5"/>
        <v>0.21579310344827585</v>
      </c>
    </row>
    <row r="372" spans="4:5" x14ac:dyDescent="0.2">
      <c r="D372" s="2">
        <v>7.75</v>
      </c>
      <c r="E372" s="6">
        <f t="shared" ca="1" si="5"/>
        <v>0.20872629310344826</v>
      </c>
    </row>
    <row r="373" spans="4:5" x14ac:dyDescent="0.2">
      <c r="D373" s="2">
        <v>7.5</v>
      </c>
      <c r="E373" s="6">
        <f t="shared" ca="1" si="5"/>
        <v>0.20165948275862067</v>
      </c>
    </row>
    <row r="374" spans="4:5" x14ac:dyDescent="0.2">
      <c r="D374" s="2">
        <v>7.25</v>
      </c>
      <c r="E374" s="6">
        <f t="shared" ca="1" si="5"/>
        <v>0.19459267241379308</v>
      </c>
    </row>
    <row r="375" spans="4:5" x14ac:dyDescent="0.2">
      <c r="D375" s="2">
        <v>7</v>
      </c>
      <c r="E375" s="6">
        <f t="shared" ca="1" si="5"/>
        <v>0.18752586206896549</v>
      </c>
    </row>
    <row r="376" spans="4:5" x14ac:dyDescent="0.2">
      <c r="D376" s="2">
        <v>6.75</v>
      </c>
      <c r="E376" s="6">
        <f t="shared" ca="1" si="5"/>
        <v>0.1804590517241379</v>
      </c>
    </row>
    <row r="377" spans="4:5" x14ac:dyDescent="0.2">
      <c r="D377" s="2">
        <v>6.5</v>
      </c>
      <c r="E377" s="6">
        <f t="shared" ca="1" si="5"/>
        <v>0.17339224137931034</v>
      </c>
    </row>
    <row r="378" spans="4:5" x14ac:dyDescent="0.2">
      <c r="D378" s="2">
        <v>6.25</v>
      </c>
      <c r="E378" s="6">
        <f t="shared" ca="1" si="5"/>
        <v>0.16632543103448275</v>
      </c>
    </row>
    <row r="379" spans="4:5" x14ac:dyDescent="0.2">
      <c r="D379" s="2">
        <v>6</v>
      </c>
      <c r="E379" s="6">
        <f t="shared" ca="1" si="5"/>
        <v>0.15925862068965516</v>
      </c>
    </row>
    <row r="380" spans="4:5" x14ac:dyDescent="0.2">
      <c r="D380" s="2">
        <v>5.75</v>
      </c>
      <c r="E380" s="6">
        <f t="shared" ca="1" si="5"/>
        <v>0.15219181034482757</v>
      </c>
    </row>
    <row r="381" spans="4:5" x14ac:dyDescent="0.2">
      <c r="D381" s="2">
        <v>5.5</v>
      </c>
      <c r="E381" s="6">
        <f t="shared" ca="1" si="5"/>
        <v>0.14512499999999998</v>
      </c>
    </row>
    <row r="382" spans="4:5" x14ac:dyDescent="0.2">
      <c r="D382" s="2">
        <v>5.25</v>
      </c>
      <c r="E382" s="6">
        <f t="shared" ca="1" si="5"/>
        <v>0.13805818965517239</v>
      </c>
    </row>
    <row r="383" spans="4:5" x14ac:dyDescent="0.2">
      <c r="D383" s="2">
        <v>5</v>
      </c>
      <c r="E383" s="6">
        <f t="shared" ca="1" si="5"/>
        <v>0.1309913793103448</v>
      </c>
    </row>
    <row r="384" spans="4:5" x14ac:dyDescent="0.2">
      <c r="D384" s="2">
        <v>4.75</v>
      </c>
      <c r="E384" s="6">
        <f t="shared" ca="1" si="5"/>
        <v>0.12410063953488372</v>
      </c>
    </row>
    <row r="385" spans="4:5" x14ac:dyDescent="0.2">
      <c r="D385" s="2">
        <v>4.5</v>
      </c>
      <c r="E385" s="6">
        <f t="shared" ca="1" si="5"/>
        <v>0.11819081395348838</v>
      </c>
    </row>
    <row r="386" spans="4:5" x14ac:dyDescent="0.2">
      <c r="D386" s="2">
        <v>4.25</v>
      </c>
      <c r="E386" s="6">
        <f t="shared" ca="1" si="5"/>
        <v>0.11228098837209302</v>
      </c>
    </row>
    <row r="387" spans="4:5" x14ac:dyDescent="0.2">
      <c r="D387" s="2">
        <v>4</v>
      </c>
      <c r="E387" s="6">
        <f t="shared" ca="1" si="5"/>
        <v>0.10637116279069768</v>
      </c>
    </row>
    <row r="388" spans="4:5" x14ac:dyDescent="0.2">
      <c r="D388" s="2">
        <v>3.75</v>
      </c>
      <c r="E388" s="6">
        <f t="shared" ca="1" si="5"/>
        <v>0.10046133720930234</v>
      </c>
    </row>
    <row r="389" spans="4:5" x14ac:dyDescent="0.2">
      <c r="D389" s="2">
        <v>3.5</v>
      </c>
      <c r="E389" s="6">
        <f t="shared" ref="E389:E403" ca="1" si="6">FORECAST(D389,OFFSET($B$4:$B$19,MATCH(D389,$A$4:$A$19,1)-1,0,2),OFFSET($A$4:$A$19,MATCH(D389,$A$4:$A$19,1)-1,0,2))</f>
        <v>9.4551511627906981E-2</v>
      </c>
    </row>
    <row r="390" spans="4:5" x14ac:dyDescent="0.2">
      <c r="D390" s="2">
        <v>3.25</v>
      </c>
      <c r="E390" s="6">
        <f t="shared" ca="1" si="6"/>
        <v>8.8641686046511639E-2</v>
      </c>
    </row>
    <row r="391" spans="4:5" x14ac:dyDescent="0.2">
      <c r="D391" s="2">
        <v>3</v>
      </c>
      <c r="E391" s="6">
        <f t="shared" ca="1" si="6"/>
        <v>8.2731860465116283E-2</v>
      </c>
    </row>
    <row r="392" spans="4:5" x14ac:dyDescent="0.2">
      <c r="D392" s="2">
        <v>2.75</v>
      </c>
      <c r="E392" s="6">
        <f t="shared" ca="1" si="6"/>
        <v>7.6822034883720941E-2</v>
      </c>
    </row>
    <row r="393" spans="4:5" x14ac:dyDescent="0.2">
      <c r="D393" s="2">
        <v>2.5</v>
      </c>
      <c r="E393" s="6">
        <f t="shared" ca="1" si="6"/>
        <v>7.0912209302325585E-2</v>
      </c>
    </row>
    <row r="394" spans="4:5" x14ac:dyDescent="0.2">
      <c r="D394" s="2">
        <v>2.25</v>
      </c>
      <c r="E394" s="6">
        <f t="shared" ca="1" si="6"/>
        <v>6.5002383720930243E-2</v>
      </c>
    </row>
    <row r="395" spans="4:5" x14ac:dyDescent="0.2">
      <c r="D395" s="2">
        <v>2</v>
      </c>
      <c r="E395" s="6">
        <f t="shared" ca="1" si="6"/>
        <v>6.0557183098591552E-2</v>
      </c>
    </row>
    <row r="396" spans="4:5" x14ac:dyDescent="0.2">
      <c r="D396" s="2">
        <v>1.75</v>
      </c>
      <c r="E396" s="6">
        <f t="shared" ca="1" si="6"/>
        <v>5.6862535211267606E-2</v>
      </c>
    </row>
    <row r="397" spans="4:5" x14ac:dyDescent="0.2">
      <c r="D397" s="2">
        <v>1.5</v>
      </c>
      <c r="E397" s="6">
        <f t="shared" ca="1" si="6"/>
        <v>5.3167887323943661E-2</v>
      </c>
    </row>
    <row r="398" spans="4:5" x14ac:dyDescent="0.2">
      <c r="D398" s="2">
        <v>1.25</v>
      </c>
      <c r="E398" s="6">
        <f t="shared" ca="1" si="6"/>
        <v>4.9473239436619722E-2</v>
      </c>
    </row>
    <row r="399" spans="4:5" x14ac:dyDescent="0.2">
      <c r="D399" s="2">
        <v>1</v>
      </c>
      <c r="E399" s="6">
        <f t="shared" ca="1" si="6"/>
        <v>4.5778591549295776E-2</v>
      </c>
    </row>
    <row r="400" spans="4:5" x14ac:dyDescent="0.2">
      <c r="D400" s="2">
        <v>0.75</v>
      </c>
      <c r="E400" s="6">
        <f t="shared" ca="1" si="6"/>
        <v>4.208394366197183E-2</v>
      </c>
    </row>
    <row r="401" spans="4:5" x14ac:dyDescent="0.2">
      <c r="D401" s="2">
        <v>0.5</v>
      </c>
      <c r="E401" s="6">
        <f t="shared" ca="1" si="6"/>
        <v>3.8389295774647891E-2</v>
      </c>
    </row>
    <row r="402" spans="4:5" x14ac:dyDescent="0.2">
      <c r="D402" s="2">
        <v>0.25</v>
      </c>
      <c r="E402" s="6">
        <f t="shared" ca="1" si="6"/>
        <v>3.4694647887323946E-2</v>
      </c>
    </row>
    <row r="403" spans="4:5" x14ac:dyDescent="0.2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baseColWidth="10" defaultColWidth="11.42578125" defaultRowHeight="12.75" x14ac:dyDescent="0.2"/>
  <cols>
    <col min="1" max="1" width="11.42578125" style="301"/>
    <col min="2" max="2" width="20.85546875" style="301" bestFit="1" customWidth="1"/>
    <col min="3" max="3" width="12.85546875" style="301" bestFit="1" customWidth="1"/>
    <col min="4" max="7" width="11.42578125" style="301"/>
    <col min="8" max="8" width="11.42578125" style="355"/>
    <col min="9" max="12" width="11.42578125" style="301"/>
    <col min="13" max="13" width="12.7109375" style="301" customWidth="1"/>
    <col min="14" max="14" width="11.42578125" style="301"/>
    <col min="15" max="15" width="11.42578125" style="364"/>
    <col min="16" max="16384" width="11.42578125" style="301"/>
  </cols>
  <sheetData>
    <row r="1" spans="1:15" ht="15.75" x14ac:dyDescent="0.25">
      <c r="B1" s="302" t="s">
        <v>2</v>
      </c>
      <c r="C1" s="303"/>
      <c r="D1" s="468" t="s">
        <v>20</v>
      </c>
      <c r="E1" s="469"/>
      <c r="F1" s="469"/>
      <c r="G1" s="470"/>
      <c r="H1" s="304"/>
    </row>
    <row r="2" spans="1:15" ht="16.5" thickBot="1" x14ac:dyDescent="0.3">
      <c r="B2" s="305" t="s">
        <v>3</v>
      </c>
      <c r="C2" s="306"/>
      <c r="D2" s="471" t="s">
        <v>5</v>
      </c>
      <c r="E2" s="472"/>
      <c r="F2" s="472"/>
      <c r="G2" s="473"/>
      <c r="H2" s="304"/>
    </row>
    <row r="3" spans="1:15" ht="13.5" thickBot="1" x14ac:dyDescent="0.25">
      <c r="B3" s="307" t="s">
        <v>1</v>
      </c>
      <c r="C3" s="308"/>
      <c r="D3" s="466">
        <f>Statistik!C3</f>
        <v>44412</v>
      </c>
      <c r="E3" s="466"/>
      <c r="F3" s="466"/>
      <c r="G3" s="467"/>
      <c r="H3" s="309"/>
    </row>
    <row r="4" spans="1:15" ht="13.5" thickBot="1" x14ac:dyDescent="0.25">
      <c r="B4" s="310" t="s">
        <v>42</v>
      </c>
      <c r="C4" s="311"/>
      <c r="D4" s="466">
        <f>Statistik!C4</f>
        <v>0</v>
      </c>
      <c r="E4" s="466"/>
      <c r="F4" s="466"/>
      <c r="G4" s="467"/>
      <c r="H4" s="312"/>
    </row>
    <row r="5" spans="1:15" ht="13.5" thickBot="1" x14ac:dyDescent="0.25">
      <c r="B5" s="310" t="s">
        <v>43</v>
      </c>
      <c r="C5" s="311"/>
      <c r="D5" s="466">
        <f>Statistik!C5</f>
        <v>0</v>
      </c>
      <c r="E5" s="466"/>
      <c r="F5" s="466"/>
      <c r="G5" s="467"/>
      <c r="H5" s="313"/>
    </row>
    <row r="6" spans="1:15" ht="13.5" thickBot="1" x14ac:dyDescent="0.25">
      <c r="B6" s="310" t="s">
        <v>0</v>
      </c>
      <c r="C6" s="311"/>
      <c r="D6" s="466" t="str">
        <f>Statistik!C6</f>
        <v>MS3_FC1-2</v>
      </c>
      <c r="E6" s="466"/>
      <c r="F6" s="466"/>
      <c r="G6" s="467"/>
      <c r="H6" s="314"/>
    </row>
    <row r="7" spans="1:15" ht="13.5" thickBot="1" x14ac:dyDescent="0.25">
      <c r="B7" s="310" t="s">
        <v>4</v>
      </c>
      <c r="C7" s="311"/>
      <c r="D7" s="466">
        <f>Statistik!C7</f>
        <v>0</v>
      </c>
      <c r="E7" s="466"/>
      <c r="F7" s="466"/>
      <c r="G7" s="467"/>
      <c r="H7" s="309"/>
    </row>
    <row r="8" spans="1:15" ht="13.5" thickBot="1" x14ac:dyDescent="0.25">
      <c r="B8" s="310" t="s">
        <v>11</v>
      </c>
      <c r="C8" s="311"/>
      <c r="D8" s="480">
        <f>Statistik!C8</f>
        <v>6.0994205550472704E-4</v>
      </c>
      <c r="E8" s="480"/>
      <c r="F8" s="480"/>
      <c r="G8" s="481"/>
      <c r="H8" s="315"/>
      <c r="I8" s="482" t="s">
        <v>202</v>
      </c>
      <c r="J8" s="482"/>
      <c r="M8" s="365" t="s">
        <v>213</v>
      </c>
    </row>
    <row r="9" spans="1:15" ht="13.5" thickBot="1" x14ac:dyDescent="0.25">
      <c r="B9" s="316" t="s">
        <v>6</v>
      </c>
      <c r="C9" s="317"/>
      <c r="D9" s="483">
        <f>Statistik!C9</f>
        <v>32810</v>
      </c>
      <c r="E9" s="483"/>
      <c r="F9" s="483"/>
      <c r="G9" s="484"/>
      <c r="H9" s="313"/>
      <c r="I9" s="482" t="s">
        <v>203</v>
      </c>
      <c r="J9" s="482"/>
      <c r="M9" s="365" t="s">
        <v>214</v>
      </c>
    </row>
    <row r="10" spans="1:15" ht="51.75" thickBot="1" x14ac:dyDescent="0.25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">
      <c r="A11" s="478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32790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3.2647101691827995E-2</v>
      </c>
      <c r="O11" s="364" t="s">
        <v>114</v>
      </c>
    </row>
    <row r="12" spans="1:15" x14ac:dyDescent="0.2">
      <c r="A12" s="478"/>
      <c r="B12" s="335">
        <v>128</v>
      </c>
      <c r="C12" s="336">
        <f t="shared" ref="C12:C26" si="1">B12/10</f>
        <v>12.8</v>
      </c>
      <c r="D12" s="329">
        <f>Statistik!C12</f>
        <v>5760</v>
      </c>
      <c r="E12" s="337">
        <f t="shared" ref="E12:E24" si="2">E13+D12</f>
        <v>32790</v>
      </c>
      <c r="F12" s="331">
        <f t="shared" ref="F12:F26" si="3">D12/$E$11</f>
        <v>0.17566331198536139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1.0398296307407768</v>
      </c>
      <c r="M12" s="301" t="s">
        <v>216</v>
      </c>
      <c r="N12" s="366">
        <f>1/J32</f>
        <v>110799.54356120327</v>
      </c>
      <c r="O12" s="364" t="s">
        <v>217</v>
      </c>
    </row>
    <row r="13" spans="1:15" x14ac:dyDescent="0.2">
      <c r="A13" s="479"/>
      <c r="B13" s="335">
        <v>63</v>
      </c>
      <c r="C13" s="336">
        <f t="shared" si="1"/>
        <v>6.3</v>
      </c>
      <c r="D13" s="329">
        <f>Statistik!C13</f>
        <v>6580</v>
      </c>
      <c r="E13" s="337">
        <f t="shared" si="2"/>
        <v>27030</v>
      </c>
      <c r="F13" s="331">
        <f t="shared" si="3"/>
        <v>0.2006709362610552</v>
      </c>
      <c r="G13" s="338">
        <f t="shared" si="0"/>
        <v>0.82433668801463855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2.3964259970447359</v>
      </c>
      <c r="M13" s="301" t="s">
        <v>218</v>
      </c>
      <c r="N13" s="301">
        <f ca="1">10.44/(9.81*N11)</f>
        <v>32.597692546552366</v>
      </c>
      <c r="O13" s="364" t="s">
        <v>219</v>
      </c>
    </row>
    <row r="14" spans="1:15" x14ac:dyDescent="0.2">
      <c r="A14" s="474" t="s">
        <v>53</v>
      </c>
      <c r="B14" s="339">
        <v>31.5</v>
      </c>
      <c r="C14" s="340">
        <f t="shared" si="1"/>
        <v>3.15</v>
      </c>
      <c r="D14" s="329">
        <f>Statistik!C14</f>
        <v>5500</v>
      </c>
      <c r="E14" s="337">
        <f t="shared" si="2"/>
        <v>20450</v>
      </c>
      <c r="F14" s="331">
        <f>D14/$E$11</f>
        <v>0.16773406526379994</v>
      </c>
      <c r="G14" s="338">
        <f t="shared" si="0"/>
        <v>0.62366575175358341</v>
      </c>
      <c r="H14" s="333"/>
      <c r="I14" s="334">
        <f t="shared" si="4"/>
        <v>4.1632104163180852</v>
      </c>
      <c r="J14" s="334">
        <f t="shared" si="5"/>
        <v>4.0289595886470417</v>
      </c>
    </row>
    <row r="15" spans="1:15" x14ac:dyDescent="0.2">
      <c r="A15" s="475"/>
      <c r="B15" s="339">
        <v>16</v>
      </c>
      <c r="C15" s="340">
        <f t="shared" si="1"/>
        <v>1.6</v>
      </c>
      <c r="D15" s="329">
        <f>Statistik!C15</f>
        <v>4535</v>
      </c>
      <c r="E15" s="337">
        <f t="shared" si="2"/>
        <v>14950</v>
      </c>
      <c r="F15" s="331">
        <f t="shared" si="3"/>
        <v>0.13830436108569685</v>
      </c>
      <c r="G15" s="338">
        <f t="shared" si="0"/>
        <v>0.45593168648978344</v>
      </c>
      <c r="H15" s="333"/>
      <c r="I15" s="334">
        <f t="shared" si="4"/>
        <v>2.102659033821578</v>
      </c>
      <c r="J15" s="334">
        <f t="shared" si="5"/>
        <v>6.5775933644519142</v>
      </c>
      <c r="M15" s="301" t="s">
        <v>220</v>
      </c>
      <c r="N15" s="301">
        <f ca="1">N13/N12</f>
        <v>2.9420421329214328E-4</v>
      </c>
      <c r="O15" s="364" t="s">
        <v>221</v>
      </c>
    </row>
    <row r="16" spans="1:15" x14ac:dyDescent="0.2">
      <c r="A16" s="475"/>
      <c r="B16" s="339">
        <v>8</v>
      </c>
      <c r="C16" s="340">
        <f t="shared" si="1"/>
        <v>0.8</v>
      </c>
      <c r="D16" s="329">
        <f>Statistik!C16</f>
        <v>2560</v>
      </c>
      <c r="E16" s="337">
        <f t="shared" si="2"/>
        <v>10415</v>
      </c>
      <c r="F16" s="331">
        <f t="shared" si="3"/>
        <v>7.8072583104605062E-2</v>
      </c>
      <c r="G16" s="338">
        <f t="shared" si="0"/>
        <v>0.31762732540408661</v>
      </c>
      <c r="H16" s="333"/>
      <c r="I16" s="334">
        <f t="shared" si="4"/>
        <v>1.0587733840216291</v>
      </c>
      <c r="J16" s="334">
        <f t="shared" si="5"/>
        <v>7.3738709607579409</v>
      </c>
      <c r="M16" s="367" t="s">
        <v>223</v>
      </c>
    </row>
    <row r="17" spans="1:11" x14ac:dyDescent="0.2">
      <c r="A17" s="475"/>
      <c r="B17" s="339">
        <v>4</v>
      </c>
      <c r="C17" s="340">
        <f t="shared" si="1"/>
        <v>0.4</v>
      </c>
      <c r="D17" s="329">
        <f>Statistik!C17</f>
        <v>1240</v>
      </c>
      <c r="E17" s="337">
        <f t="shared" si="2"/>
        <v>7855</v>
      </c>
      <c r="F17" s="331">
        <f>D17/$E$11</f>
        <v>3.7816407441293075E-2</v>
      </c>
      <c r="G17" s="338">
        <f t="shared" si="0"/>
        <v>0.23955474229948154</v>
      </c>
      <c r="H17" s="333"/>
      <c r="I17" s="334">
        <f t="shared" si="4"/>
        <v>0.52975376210591196</v>
      </c>
      <c r="J17" s="334">
        <f>F17*100/I17</f>
        <v>7.1384877553229273</v>
      </c>
    </row>
    <row r="18" spans="1:11" x14ac:dyDescent="0.2">
      <c r="A18" s="476"/>
      <c r="B18" s="339">
        <v>2</v>
      </c>
      <c r="C18" s="340">
        <f t="shared" si="1"/>
        <v>0.2</v>
      </c>
      <c r="D18" s="329">
        <f>Statistik!C18</f>
        <v>670</v>
      </c>
      <c r="E18" s="337">
        <f t="shared" si="2"/>
        <v>6615</v>
      </c>
      <c r="F18" s="331">
        <f t="shared" si="3"/>
        <v>2.0433058859408357E-2</v>
      </c>
      <c r="G18" s="338">
        <f t="shared" si="0"/>
        <v>0.20173833485818846</v>
      </c>
      <c r="H18" s="333"/>
      <c r="I18" s="334">
        <f t="shared" si="4"/>
        <v>0.26506054336140555</v>
      </c>
      <c r="J18" s="334">
        <f t="shared" si="5"/>
        <v>7.7088270476938661</v>
      </c>
    </row>
    <row r="19" spans="1:11" x14ac:dyDescent="0.2">
      <c r="A19" s="477" t="s">
        <v>54</v>
      </c>
      <c r="B19" s="335">
        <v>1</v>
      </c>
      <c r="C19" s="336">
        <f t="shared" si="1"/>
        <v>0.1</v>
      </c>
      <c r="D19" s="329">
        <f>Statistik!C19</f>
        <v>825</v>
      </c>
      <c r="E19" s="337">
        <f t="shared" si="2"/>
        <v>5945</v>
      </c>
      <c r="F19" s="331">
        <f t="shared" si="3"/>
        <v>2.5160109789569989E-2</v>
      </c>
      <c r="G19" s="338">
        <f t="shared" si="0"/>
        <v>0.1813052759987801</v>
      </c>
      <c r="H19" s="333"/>
      <c r="I19" s="334">
        <f t="shared" si="4"/>
        <v>0.1326221665094986</v>
      </c>
      <c r="J19" s="334">
        <f t="shared" si="5"/>
        <v>18.971270377918298</v>
      </c>
    </row>
    <row r="20" spans="1:11" x14ac:dyDescent="0.2">
      <c r="A20" s="478"/>
      <c r="B20" s="335">
        <v>0.5</v>
      </c>
      <c r="C20" s="336">
        <f t="shared" si="1"/>
        <v>0.05</v>
      </c>
      <c r="D20" s="329">
        <f>Statistik!C20</f>
        <v>2100</v>
      </c>
      <c r="E20" s="337">
        <f t="shared" si="2"/>
        <v>5120</v>
      </c>
      <c r="F20" s="331">
        <f t="shared" si="3"/>
        <v>6.4043915827996345E-2</v>
      </c>
      <c r="G20" s="338">
        <f t="shared" si="0"/>
        <v>0.15614516620921012</v>
      </c>
      <c r="H20" s="333"/>
      <c r="I20" s="334">
        <f t="shared" si="4"/>
        <v>6.6357062528508273E-2</v>
      </c>
      <c r="J20" s="334">
        <f t="shared" si="5"/>
        <v>96.514091172257437</v>
      </c>
    </row>
    <row r="21" spans="1:11" x14ac:dyDescent="0.2">
      <c r="A21" s="478"/>
      <c r="B21" s="341">
        <v>0.25</v>
      </c>
      <c r="C21" s="342">
        <f t="shared" si="1"/>
        <v>2.5000000000000001E-2</v>
      </c>
      <c r="D21" s="329">
        <f>Statistik!C21</f>
        <v>1450</v>
      </c>
      <c r="E21" s="337">
        <f t="shared" si="2"/>
        <v>3020</v>
      </c>
      <c r="F21" s="331">
        <f t="shared" si="3"/>
        <v>4.4220799024092712E-2</v>
      </c>
      <c r="G21" s="338">
        <f t="shared" si="0"/>
        <v>9.2101250381213778E-2</v>
      </c>
      <c r="H21" s="333"/>
      <c r="I21" s="334">
        <f t="shared" si="4"/>
        <v>3.3201536841859614E-2</v>
      </c>
      <c r="J21" s="334">
        <f>F21*100/I21</f>
        <v>133.18901240842655</v>
      </c>
    </row>
    <row r="22" spans="1:11" x14ac:dyDescent="0.2">
      <c r="A22" s="478"/>
      <c r="B22" s="341">
        <v>0.125</v>
      </c>
      <c r="C22" s="342">
        <f t="shared" si="1"/>
        <v>1.2500000000000001E-2</v>
      </c>
      <c r="D22" s="329">
        <f>Statistik!C22</f>
        <v>860</v>
      </c>
      <c r="E22" s="337">
        <f t="shared" si="2"/>
        <v>1570</v>
      </c>
      <c r="F22" s="331">
        <f t="shared" si="3"/>
        <v>2.6227508386703263E-2</v>
      </c>
      <c r="G22" s="338">
        <f t="shared" si="0"/>
        <v>4.7880451357121073E-2</v>
      </c>
      <c r="H22" s="333"/>
      <c r="I22" s="334">
        <f t="shared" si="4"/>
        <v>1.6612279185622081E-2</v>
      </c>
      <c r="J22" s="334">
        <f>F22*100/I22</f>
        <v>157.88025287585558</v>
      </c>
    </row>
    <row r="23" spans="1:11" x14ac:dyDescent="0.2">
      <c r="A23" s="479"/>
      <c r="B23" s="341">
        <v>6.3E-2</v>
      </c>
      <c r="C23" s="342">
        <f t="shared" si="1"/>
        <v>6.3E-3</v>
      </c>
      <c r="D23" s="329">
        <f>Statistik!C23</f>
        <v>710</v>
      </c>
      <c r="E23" s="337">
        <f t="shared" si="2"/>
        <v>710</v>
      </c>
      <c r="F23" s="331">
        <f t="shared" si="3"/>
        <v>2.165294297041781E-2</v>
      </c>
      <c r="G23" s="338">
        <f t="shared" si="0"/>
        <v>2.165294297041781E-2</v>
      </c>
      <c r="H23" s="333"/>
      <c r="I23" s="334">
        <f t="shared" si="4"/>
        <v>8.3513997492220722E-3</v>
      </c>
      <c r="J23" s="334">
        <f t="shared" ref="J23:J25" si="6">F23*100/I23</f>
        <v>259.2732191083868</v>
      </c>
    </row>
    <row r="24" spans="1:11" x14ac:dyDescent="0.2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.5" thickBot="1" x14ac:dyDescent="0.25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5" x14ac:dyDescent="0.25">
      <c r="I27" s="356" t="s">
        <v>206</v>
      </c>
      <c r="J27" s="357">
        <f>100/SUM(J11:J26)</f>
        <v>0.14243150861723503</v>
      </c>
    </row>
    <row r="28" spans="1:11" ht="15" x14ac:dyDescent="0.25">
      <c r="I28" s="358" t="s">
        <v>207</v>
      </c>
      <c r="J28" s="359">
        <v>6.1</v>
      </c>
      <c r="K28" s="301" t="s">
        <v>208</v>
      </c>
    </row>
    <row r="29" spans="1:11" x14ac:dyDescent="0.2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">
      <c r="I30" s="360" t="s">
        <v>210</v>
      </c>
      <c r="J30" s="358">
        <f>J29/(1-J29)</f>
        <v>0.21628722731531397</v>
      </c>
    </row>
    <row r="31" spans="1:11" x14ac:dyDescent="0.2">
      <c r="I31" s="358">
        <f>1.99*10^4</f>
        <v>19900</v>
      </c>
      <c r="J31" s="360"/>
    </row>
    <row r="32" spans="1:11" ht="15" x14ac:dyDescent="0.25">
      <c r="I32" s="361" t="s">
        <v>211</v>
      </c>
      <c r="J32" s="362">
        <f>I31*(J27/100)^2*(1/J28^2)*(J30^3/(1+J30))</f>
        <v>9.025307937731906E-6</v>
      </c>
      <c r="K32" s="363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baseColWidth="10" defaultColWidth="11.42578125" defaultRowHeight="12.75" x14ac:dyDescent="0.2"/>
  <cols>
    <col min="1" max="1" width="20.5703125" customWidth="1"/>
    <col min="7" max="7" width="14.28515625" bestFit="1" customWidth="1"/>
  </cols>
  <sheetData>
    <row r="1" spans="1:9" ht="18.75" x14ac:dyDescent="0.3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5" x14ac:dyDescent="0.2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">
      <c r="A5" s="37">
        <f>Statistik!B13</f>
        <v>63</v>
      </c>
      <c r="B5" s="254">
        <f>Statistik!F13</f>
        <v>0.82433668801463855</v>
      </c>
      <c r="C5" s="38">
        <f t="shared" si="1"/>
        <v>0.17566331198536145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-1.1368107630224638</v>
      </c>
      <c r="G5" s="28">
        <f t="shared" si="4"/>
        <v>1.7372553757691949</v>
      </c>
      <c r="H5" s="30"/>
      <c r="I5" s="30"/>
    </row>
    <row r="6" spans="1:9" x14ac:dyDescent="0.2">
      <c r="A6" s="37">
        <f>Statistik!B14</f>
        <v>31.5</v>
      </c>
      <c r="B6" s="254">
        <f>Statistik!F14</f>
        <v>0.62366575175358341</v>
      </c>
      <c r="C6" s="38">
        <f t="shared" si="1"/>
        <v>0.20067093626105514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-1.0991308904126087</v>
      </c>
      <c r="G6" s="28">
        <f t="shared" si="4"/>
        <v>0.92806334306478511</v>
      </c>
      <c r="I6" s="30"/>
    </row>
    <row r="7" spans="1:9" x14ac:dyDescent="0.2">
      <c r="A7" s="37">
        <f>Statistik!B15</f>
        <v>16</v>
      </c>
      <c r="B7" s="254">
        <f>Statistik!F15</f>
        <v>0.45593168648978344</v>
      </c>
      <c r="C7" s="38">
        <f t="shared" si="1"/>
        <v>0.16773406526379997</v>
      </c>
      <c r="D7" s="253">
        <f t="shared" si="0"/>
        <v>-4</v>
      </c>
      <c r="E7" s="252">
        <f t="shared" si="2"/>
        <v>-4.4886399617499588</v>
      </c>
      <c r="F7" s="29">
        <f t="shared" si="3"/>
        <v>-0.75289782828986818</v>
      </c>
      <c r="G7" s="28">
        <f t="shared" si="4"/>
        <v>0.22644110956588664</v>
      </c>
      <c r="I7" s="30"/>
    </row>
    <row r="8" spans="1:9" x14ac:dyDescent="0.2">
      <c r="A8" s="37">
        <f>Statistik!B16</f>
        <v>8</v>
      </c>
      <c r="B8" s="254">
        <f>Statistik!F16</f>
        <v>0.31762732540408661</v>
      </c>
      <c r="C8" s="38">
        <f t="shared" si="1"/>
        <v>0.13830436108569683</v>
      </c>
      <c r="D8" s="253">
        <f t="shared" si="0"/>
        <v>-3</v>
      </c>
      <c r="E8" s="252">
        <f t="shared" si="2"/>
        <v>-3.5</v>
      </c>
      <c r="F8" s="29">
        <f t="shared" si="3"/>
        <v>-0.48406526379993886</v>
      </c>
      <c r="G8" s="28">
        <f t="shared" si="4"/>
        <v>4.1515397617981628E-3</v>
      </c>
      <c r="I8" s="30"/>
    </row>
    <row r="9" spans="1:9" x14ac:dyDescent="0.2">
      <c r="A9" s="37">
        <f>Statistik!B17</f>
        <v>4</v>
      </c>
      <c r="B9" s="254">
        <f>Statistik!F17</f>
        <v>0.23955474229948154</v>
      </c>
      <c r="C9" s="38">
        <f t="shared" si="1"/>
        <v>7.8072583104605076E-2</v>
      </c>
      <c r="D9" s="253">
        <f t="shared" si="0"/>
        <v>-2</v>
      </c>
      <c r="E9" s="252">
        <f t="shared" si="2"/>
        <v>-2.5</v>
      </c>
      <c r="F9" s="29">
        <f t="shared" si="3"/>
        <v>-0.19518145776151269</v>
      </c>
      <c r="G9" s="28">
        <f t="shared" si="4"/>
        <v>5.3363134430394608E-2</v>
      </c>
      <c r="I9" s="30"/>
    </row>
    <row r="10" spans="1:9" x14ac:dyDescent="0.2">
      <c r="A10" s="37">
        <f>Statistik!B18</f>
        <v>2</v>
      </c>
      <c r="B10" s="254">
        <f>Statistik!F18</f>
        <v>0.20173833485818846</v>
      </c>
      <c r="C10" s="38">
        <f t="shared" si="1"/>
        <v>3.7816407441293082E-2</v>
      </c>
      <c r="D10" s="253">
        <f t="shared" si="0"/>
        <v>-1</v>
      </c>
      <c r="E10" s="252">
        <f t="shared" si="2"/>
        <v>-1.5</v>
      </c>
      <c r="F10" s="29">
        <f t="shared" si="3"/>
        <v>-5.6724611161939623E-2</v>
      </c>
      <c r="G10" s="28">
        <f t="shared" si="4"/>
        <v>0.12619320046795601</v>
      </c>
      <c r="I10" s="30"/>
    </row>
    <row r="11" spans="1:9" x14ac:dyDescent="0.2">
      <c r="A11" s="37">
        <f>Statistik!B19</f>
        <v>1</v>
      </c>
      <c r="B11" s="254">
        <f>Statistik!F19</f>
        <v>0.1813052759987801</v>
      </c>
      <c r="C11" s="38">
        <f t="shared" si="1"/>
        <v>2.0433058859408354E-2</v>
      </c>
      <c r="D11" s="253">
        <f t="shared" si="0"/>
        <v>0</v>
      </c>
      <c r="E11" s="252">
        <f t="shared" si="2"/>
        <v>-0.5</v>
      </c>
      <c r="F11" s="29">
        <f t="shared" si="3"/>
        <v>-1.0216529429704177E-2</v>
      </c>
      <c r="G11" s="28">
        <f t="shared" si="4"/>
        <v>0.1632700563530482</v>
      </c>
      <c r="I11" s="30"/>
    </row>
    <row r="12" spans="1:9" x14ac:dyDescent="0.2">
      <c r="A12" s="37">
        <f>Statistik!B20</f>
        <v>0.5</v>
      </c>
      <c r="B12" s="254">
        <f>Statistik!F20</f>
        <v>0.15614516620921012</v>
      </c>
      <c r="C12" s="38">
        <f t="shared" si="1"/>
        <v>2.5160109789569979E-2</v>
      </c>
      <c r="D12" s="253">
        <f t="shared" si="0"/>
        <v>1</v>
      </c>
      <c r="E12" s="252">
        <f t="shared" si="2"/>
        <v>0.5</v>
      </c>
      <c r="F12" s="29">
        <f t="shared" si="3"/>
        <v>1.2580054894784989E-2</v>
      </c>
      <c r="G12" s="28">
        <f t="shared" si="4"/>
        <v>0.36844400838471747</v>
      </c>
      <c r="I12" s="30"/>
    </row>
    <row r="13" spans="1:9" x14ac:dyDescent="0.2">
      <c r="A13" s="37">
        <f>Statistik!B21</f>
        <v>0.25</v>
      </c>
      <c r="B13" s="254">
        <f>Statistik!F21</f>
        <v>9.2101250381213778E-2</v>
      </c>
      <c r="C13" s="38">
        <f t="shared" si="1"/>
        <v>6.4043915827996345E-2</v>
      </c>
      <c r="D13" s="253">
        <f t="shared" si="0"/>
        <v>2</v>
      </c>
      <c r="E13" s="252">
        <f t="shared" si="2"/>
        <v>1.5</v>
      </c>
      <c r="F13" s="29">
        <f t="shared" si="3"/>
        <v>9.6065873741994517E-2</v>
      </c>
      <c r="G13" s="28">
        <f t="shared" si="4"/>
        <v>1.4920608157590041</v>
      </c>
    </row>
    <row r="14" spans="1:9" x14ac:dyDescent="0.2">
      <c r="A14" s="37">
        <f>Statistik!B22</f>
        <v>0.125</v>
      </c>
      <c r="B14" s="254">
        <f>Statistik!F22</f>
        <v>4.7880451357121073E-2</v>
      </c>
      <c r="C14" s="38">
        <f t="shared" si="1"/>
        <v>4.4220799024092705E-2</v>
      </c>
      <c r="D14" s="253">
        <f t="shared" si="0"/>
        <v>3</v>
      </c>
      <c r="E14" s="252">
        <f t="shared" si="2"/>
        <v>2.5</v>
      </c>
      <c r="F14" s="29">
        <f t="shared" si="3"/>
        <v>0.11055199756023176</v>
      </c>
      <c r="G14" s="28">
        <f t="shared" si="4"/>
        <v>1.5013382769353147</v>
      </c>
    </row>
    <row r="15" spans="1:9" x14ac:dyDescent="0.2">
      <c r="A15" s="37">
        <f>Statistik!B23</f>
        <v>6.3E-2</v>
      </c>
      <c r="B15" s="254">
        <f>Statistik!F23</f>
        <v>2.165294297041781E-2</v>
      </c>
      <c r="C15" s="38">
        <f t="shared" si="1"/>
        <v>2.6227508386703263E-2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9.1645528371446586E-2</v>
      </c>
      <c r="G15" s="28">
        <f t="shared" si="4"/>
        <v>1.22026099519097</v>
      </c>
    </row>
    <row r="16" spans="1:9" x14ac:dyDescent="0.2">
      <c r="A16" s="37">
        <f>Statistik!B24</f>
        <v>3.1E-2</v>
      </c>
      <c r="B16" s="254">
        <f>Statistik!F24</f>
        <v>0</v>
      </c>
      <c r="C16" s="38">
        <f t="shared" si="1"/>
        <v>2.165294297041781E-2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9.7439243033860048E-2</v>
      </c>
      <c r="G16" s="28">
        <f t="shared" si="4"/>
        <v>1.3264301511643599</v>
      </c>
    </row>
    <row r="17" spans="1:8" x14ac:dyDescent="0.2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5" thickBot="1" x14ac:dyDescent="0.25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5" thickBot="1" x14ac:dyDescent="0.25">
      <c r="A19" s="3"/>
      <c r="B19" s="3"/>
      <c r="C19" s="3"/>
      <c r="D19" s="3"/>
      <c r="E19" s="31" t="s">
        <v>74</v>
      </c>
      <c r="F19" s="32">
        <f>SUM(F3:F18)</f>
        <v>-3.326744646275718</v>
      </c>
      <c r="G19" s="3"/>
    </row>
    <row r="20" spans="1:8" x14ac:dyDescent="0.2">
      <c r="G20" s="33">
        <f>SUM(G3:G18)</f>
        <v>9.1472720068474302</v>
      </c>
    </row>
    <row r="21" spans="1:8" ht="18.75" thickBot="1" x14ac:dyDescent="0.3">
      <c r="C21" s="41" t="s">
        <v>75</v>
      </c>
      <c r="F21" s="42"/>
      <c r="G21" s="40">
        <f>SQRT(G20)</f>
        <v>3.0244457354773999</v>
      </c>
      <c r="H21" s="250" t="s">
        <v>192</v>
      </c>
    </row>
    <row r="22" spans="1:8" ht="15" x14ac:dyDescent="0.25">
      <c r="A22" s="34"/>
      <c r="B22" s="34"/>
      <c r="C22" s="34"/>
      <c r="G22" s="3"/>
    </row>
    <row r="23" spans="1:8" ht="15" x14ac:dyDescent="0.25">
      <c r="A23" s="34"/>
      <c r="B23" s="34"/>
      <c r="C23" s="34"/>
    </row>
    <row r="24" spans="1:8" ht="15" x14ac:dyDescent="0.2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baseColWidth="10" defaultColWidth="9.140625" defaultRowHeight="12.75" x14ac:dyDescent="0.2"/>
  <cols>
    <col min="1" max="1" width="4.5703125" style="45" customWidth="1"/>
    <col min="2" max="2" width="12" style="45" customWidth="1"/>
    <col min="3" max="3" width="3" style="45" bestFit="1" customWidth="1"/>
    <col min="4" max="4" width="4.140625" style="45" bestFit="1" customWidth="1"/>
    <col min="5" max="20" width="8.85546875" style="45" customWidth="1"/>
    <col min="21" max="21" width="4.140625" style="45" customWidth="1"/>
    <col min="22" max="22" width="4.42578125" style="45" customWidth="1"/>
    <col min="23" max="23" width="3" style="45" customWidth="1"/>
    <col min="24" max="34" width="2.7109375" style="45" bestFit="1" customWidth="1"/>
    <col min="35" max="124" width="4.42578125" style="45" customWidth="1"/>
    <col min="125" max="16384" width="9.140625" style="45"/>
  </cols>
  <sheetData>
    <row r="2" spans="2:31" ht="23.25" x14ac:dyDescent="0.35">
      <c r="B2" s="44"/>
      <c r="G2" s="46" t="s">
        <v>80</v>
      </c>
    </row>
    <row r="3" spans="2:31" ht="26.25" x14ac:dyDescent="0.4">
      <c r="G3" s="47" t="s">
        <v>81</v>
      </c>
    </row>
    <row r="4" spans="2:31" ht="26.25" x14ac:dyDescent="0.4">
      <c r="D4" s="47"/>
      <c r="G4" s="48" t="s">
        <v>82</v>
      </c>
      <c r="Q4" s="49"/>
    </row>
    <row r="5" spans="2:31" x14ac:dyDescent="0.2">
      <c r="R5" s="50" t="s">
        <v>83</v>
      </c>
      <c r="S5" s="51"/>
      <c r="T5" s="50" t="s">
        <v>84</v>
      </c>
    </row>
    <row r="6" spans="2:31" ht="15" x14ac:dyDescent="0.2">
      <c r="G6" s="48"/>
      <c r="Q6" s="52"/>
      <c r="R6" s="53">
        <f>'Berechnung_Yu&amp;Stand'!J1090</f>
        <v>4.4192759587968707E-2</v>
      </c>
      <c r="S6" s="54" t="s">
        <v>85</v>
      </c>
      <c r="T6" s="55">
        <f>'Berechnung_Yu&amp;Stand'!J1092*100</f>
        <v>0</v>
      </c>
    </row>
    <row r="7" spans="2:31" x14ac:dyDescent="0.2">
      <c r="R7" s="50" t="s">
        <v>79</v>
      </c>
      <c r="T7" s="56"/>
      <c r="U7" s="54"/>
      <c r="V7" s="55"/>
    </row>
    <row r="8" spans="2:31" ht="15.75" x14ac:dyDescent="0.2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7.0040366951099428E-2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0.17566331198536139</v>
      </c>
      <c r="G20" s="87">
        <f>Statistik!E13</f>
        <v>0.2006709362610552</v>
      </c>
      <c r="H20" s="87">
        <f>Statistik!E14</f>
        <v>0.16773406526379994</v>
      </c>
      <c r="I20" s="87">
        <f>Statistik!E15</f>
        <v>0.13830436108569685</v>
      </c>
      <c r="J20" s="87">
        <f>Statistik!E16</f>
        <v>7.8072583104605062E-2</v>
      </c>
      <c r="K20" s="87">
        <f>Statistik!E17</f>
        <v>3.7816407441293075E-2</v>
      </c>
      <c r="L20" s="87">
        <f>Statistik!E18</f>
        <v>2.0433058859408357E-2</v>
      </c>
      <c r="M20" s="87">
        <f>Statistik!E19</f>
        <v>2.5160109789569989E-2</v>
      </c>
      <c r="N20" s="87">
        <f>Statistik!E20</f>
        <v>6.4043915827996345E-2</v>
      </c>
      <c r="O20" s="87">
        <f>Statistik!E21</f>
        <v>4.4220799024092712E-2</v>
      </c>
      <c r="P20" s="87">
        <f>Statistik!E22</f>
        <v>2.6227508386703263E-2</v>
      </c>
      <c r="Q20" s="87">
        <f>Statistik!E23</f>
        <v>2.165294297041781E-2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">
      <c r="O22" s="94"/>
      <c r="P22" s="94"/>
      <c r="Q22" s="94"/>
    </row>
    <row r="23" spans="2:124" x14ac:dyDescent="0.2">
      <c r="E23" s="223"/>
      <c r="F23" s="95"/>
      <c r="Q23" s="50"/>
    </row>
    <row r="24" spans="2:124" x14ac:dyDescent="0.2">
      <c r="Q24" s="50"/>
    </row>
    <row r="25" spans="2:124" x14ac:dyDescent="0.2">
      <c r="G25" s="96"/>
    </row>
    <row r="28" spans="2:124" x14ac:dyDescent="0.2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baseColWidth="10" defaultColWidth="3.7109375" defaultRowHeight="11.25" x14ac:dyDescent="0.2"/>
  <cols>
    <col min="1" max="1" width="1.42578125" style="50" customWidth="1"/>
    <col min="2" max="2" width="12.5703125" style="50" customWidth="1"/>
    <col min="3" max="3" width="5" style="50" customWidth="1"/>
    <col min="4" max="4" width="4.5703125" style="50" customWidth="1"/>
    <col min="5" max="6" width="3.7109375" style="64" customWidth="1"/>
    <col min="7" max="7" width="6.140625" style="64" customWidth="1"/>
    <col min="8" max="8" width="3.85546875" style="64" customWidth="1"/>
    <col min="9" max="9" width="4.140625" style="64" customWidth="1"/>
    <col min="10" max="33" width="3.7109375" style="64" customWidth="1"/>
    <col min="34" max="34" width="3.7109375" style="50" customWidth="1"/>
    <col min="35" max="124" width="4.42578125" style="50" customWidth="1"/>
    <col min="125" max="132" width="3.7109375" style="50" customWidth="1"/>
    <col min="133" max="133" width="9.140625" style="50" customWidth="1"/>
    <col min="134" max="148" width="3.7109375" style="50" customWidth="1"/>
    <col min="149" max="149" width="9.140625" style="50" customWidth="1"/>
    <col min="150" max="164" width="3.7109375" style="50" customWidth="1"/>
    <col min="165" max="165" width="9.140625" style="50" customWidth="1"/>
    <col min="166" max="180" width="3.7109375" style="50" customWidth="1"/>
    <col min="181" max="181" width="9.140625" style="50" customWidth="1"/>
    <col min="182" max="196" width="3.7109375" style="50" customWidth="1"/>
    <col min="197" max="197" width="9.140625" style="50" customWidth="1"/>
    <col min="198" max="212" width="3.7109375" style="50" customWidth="1"/>
    <col min="213" max="213" width="9.140625" style="50" customWidth="1"/>
    <col min="214" max="228" width="3.7109375" style="50" customWidth="1"/>
    <col min="229" max="229" width="9.140625" style="50" customWidth="1"/>
    <col min="230" max="244" width="3.7109375" style="50" customWidth="1"/>
    <col min="245" max="245" width="9.140625" style="50" customWidth="1"/>
    <col min="246" max="16384" width="3.7109375" style="50"/>
  </cols>
  <sheetData>
    <row r="2" spans="2:125" ht="12.75" x14ac:dyDescent="0.2">
      <c r="B2" s="97" t="s">
        <v>102</v>
      </c>
      <c r="AB2" s="98"/>
    </row>
    <row r="3" spans="2:125" ht="12.75" x14ac:dyDescent="0.2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25" x14ac:dyDescent="0.25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2.75" x14ac:dyDescent="0.2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2.75" x14ac:dyDescent="0.2">
      <c r="B6" s="97"/>
    </row>
    <row r="7" spans="2:125" ht="12.75" x14ac:dyDescent="0.2">
      <c r="B7" s="97"/>
      <c r="Q7" s="102"/>
    </row>
    <row r="8" spans="2:125" s="103" customFormat="1" ht="9" x14ac:dyDescent="0.15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75" x14ac:dyDescent="0.2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25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x14ac:dyDescent="0.2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x14ac:dyDescent="0.2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x14ac:dyDescent="0.2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0.17566331198536139</v>
      </c>
      <c r="G15" s="124">
        <f>'Eintrag_Yu&amp;Stand'!G20</f>
        <v>0.2006709362610552</v>
      </c>
      <c r="H15" s="124">
        <f>'Eintrag_Yu&amp;Stand'!H20</f>
        <v>0.16773406526379994</v>
      </c>
      <c r="I15" s="124">
        <f>'Eintrag_Yu&amp;Stand'!I20</f>
        <v>0.13830436108569685</v>
      </c>
      <c r="J15" s="124">
        <f>'Eintrag_Yu&amp;Stand'!J20</f>
        <v>7.8072583104605062E-2</v>
      </c>
      <c r="K15" s="125">
        <f>'Eintrag_Yu&amp;Stand'!K20</f>
        <v>3.7816407441293075E-2</v>
      </c>
      <c r="L15" s="124">
        <f>'Eintrag_Yu&amp;Stand'!L20</f>
        <v>2.0433058859408357E-2</v>
      </c>
      <c r="M15" s="124">
        <f>'Eintrag_Yu&amp;Stand'!M20</f>
        <v>2.5160109789569989E-2</v>
      </c>
      <c r="N15" s="124">
        <f>'Eintrag_Yu&amp;Stand'!N20</f>
        <v>6.4043915827996345E-2</v>
      </c>
      <c r="O15" s="124">
        <f>'Eintrag_Yu&amp;Stand'!O20</f>
        <v>4.4220799024092712E-2</v>
      </c>
      <c r="P15" s="124">
        <f>'Eintrag_Yu&amp;Stand'!P20</f>
        <v>2.6227508386703263E-2</v>
      </c>
      <c r="Q15" s="124">
        <f>'Eintrag_Yu&amp;Stand'!Q20</f>
        <v>2.165294297041781E-2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x14ac:dyDescent="0.2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75" x14ac:dyDescent="0.2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x14ac:dyDescent="0.2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x14ac:dyDescent="0.2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x14ac:dyDescent="0.2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75" x14ac:dyDescent="0.2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75" x14ac:dyDescent="0.2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75" x14ac:dyDescent="0.2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.75" x14ac:dyDescent="0.3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-1.3320510148302236E-2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-2.8981206934130126E-2</v>
      </c>
      <c r="G295" s="178">
        <f t="shared" si="153"/>
        <v>-1.3006597644585213E-2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-3.0265119493659277E-2</v>
      </c>
      <c r="G296" s="178">
        <f t="shared" si="156"/>
        <v>-2.7167046132036309E-2</v>
      </c>
      <c r="H296" s="178">
        <f t="shared" si="156"/>
        <v>-8.5727236909143717E-3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-1.8314976968698309E-2</v>
      </c>
      <c r="G297" s="178">
        <f t="shared" si="156"/>
        <v>-1.9543964562349959E-2</v>
      </c>
      <c r="H297" s="178">
        <f t="shared" si="156"/>
        <v>-1.2818638201997676E-2</v>
      </c>
      <c r="I297" s="178">
        <f t="shared" si="156"/>
        <v>-4.1724618959540338E-3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-9.0520757962717791E-3</v>
      </c>
      <c r="G298" s="179">
        <f t="shared" si="156"/>
        <v>-1.0138298353632502E-2</v>
      </c>
      <c r="H298" s="179">
        <f t="shared" si="156"/>
        <v>-7.9128180990707363E-3</v>
      </c>
      <c r="I298" s="179">
        <f t="shared" si="156"/>
        <v>-5.1694088358488566E-3</v>
      </c>
      <c r="J298" s="179">
        <f t="shared" si="156"/>
        <v>-1.1408716099190743E-3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-4.9209839571677906E-3</v>
      </c>
      <c r="G299" s="179">
        <f t="shared" si="156"/>
        <v>-5.5879957515408193E-3</v>
      </c>
      <c r="H299" s="179">
        <f t="shared" si="156"/>
        <v>-4.5788348653220626E-3</v>
      </c>
      <c r="I299" s="179">
        <f t="shared" si="156"/>
        <v>-3.5348228780956504E-3</v>
      </c>
      <c r="J299" s="179">
        <f t="shared" si="156"/>
        <v>-1.5767276087861365E-3</v>
      </c>
      <c r="K299" s="179">
        <f t="shared" si="156"/>
        <v>-2.9858749165850775E-4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-6.071545285435285E-3</v>
      </c>
      <c r="G300" s="179">
        <f t="shared" si="160"/>
        <v>-6.9223046405017825E-3</v>
      </c>
      <c r="H300" s="179">
        <f t="shared" si="160"/>
        <v>-5.751379286534606E-3</v>
      </c>
      <c r="I300" s="179">
        <f t="shared" si="160"/>
        <v>-4.6524807297375487E-3</v>
      </c>
      <c r="J300" s="179">
        <f t="shared" si="160"/>
        <v>-2.4570244429028003E-3</v>
      </c>
      <c r="K300" s="179">
        <f t="shared" si="160"/>
        <v>-9.4041064819742155E-4</v>
      </c>
      <c r="L300" s="179">
        <f t="shared" si="160"/>
        <v>-1.9865700049860393E-4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-1.5466096988878157E-2</v>
      </c>
      <c r="G301" s="179">
        <f t="shared" si="160"/>
        <v>-1.7655240300544217E-2</v>
      </c>
      <c r="H301" s="179">
        <f t="shared" si="160"/>
        <v>-1.4728307745748476E-2</v>
      </c>
      <c r="I301" s="179">
        <f t="shared" si="160"/>
        <v>-1.2074006764127456E-2</v>
      </c>
      <c r="J301" s="179">
        <f t="shared" si="160"/>
        <v>-6.6851722703736103E-3</v>
      </c>
      <c r="K301" s="179">
        <f t="shared" si="160"/>
        <v>-3.0293994551699299E-3</v>
      </c>
      <c r="L301" s="179">
        <f t="shared" si="160"/>
        <v>-1.2934093665823777E-3</v>
      </c>
      <c r="M301" s="179">
        <f t="shared" si="160"/>
        <v>-6.2265627021950494E-4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-1.0682122058327878E-2</v>
      </c>
      <c r="G302" s="179">
        <f t="shared" si="160"/>
        <v>-1.2199303532550007E-2</v>
      </c>
      <c r="H302" s="179">
        <f t="shared" si="160"/>
        <v>-1.0189646938546832E-2</v>
      </c>
      <c r="I302" s="179">
        <f t="shared" si="160"/>
        <v>-8.3858595072821111E-3</v>
      </c>
      <c r="J302" s="179">
        <f t="shared" si="160"/>
        <v>-4.7061178252156373E-3</v>
      </c>
      <c r="K302" s="179">
        <f t="shared" si="160"/>
        <v>-2.2358518865572452E-3</v>
      </c>
      <c r="L302" s="179">
        <f t="shared" si="160"/>
        <v>-1.1302079764583667E-3</v>
      </c>
      <c r="M302" s="179">
        <f t="shared" si="160"/>
        <v>-1.0996737418437592E-3</v>
      </c>
      <c r="N302" s="179">
        <f t="shared" si="160"/>
        <v>-1.0943655658403422E-3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-6.3364276087149798E-3</v>
      </c>
      <c r="G303" s="179">
        <f t="shared" si="160"/>
        <v>-7.2375625723049841E-3</v>
      </c>
      <c r="H303" s="179">
        <f t="shared" si="160"/>
        <v>-6.0478676982456273E-3</v>
      </c>
      <c r="I303" s="179">
        <f t="shared" si="160"/>
        <v>-4.9832782982512118E-3</v>
      </c>
      <c r="J303" s="179">
        <f t="shared" si="160"/>
        <v>-2.8076353710576431E-3</v>
      </c>
      <c r="K303" s="179">
        <f t="shared" si="160"/>
        <v>-1.3519946252181991E-3</v>
      </c>
      <c r="L303" s="179">
        <f t="shared" si="160"/>
        <v>-7.1651716186556442E-4</v>
      </c>
      <c r="M303" s="179">
        <f t="shared" si="160"/>
        <v>-8.2540664878765944E-4</v>
      </c>
      <c r="N303" s="179">
        <f t="shared" si="160"/>
        <v>-1.6601970974042459E-3</v>
      </c>
      <c r="O303" s="179">
        <f t="shared" si="160"/>
        <v>-4.4816875553461624E-4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-5.2315516588710993E-3</v>
      </c>
      <c r="G304" s="179">
        <f t="shared" si="164"/>
        <v>-5.9759614224795376E-3</v>
      </c>
      <c r="H304" s="179">
        <f t="shared" si="164"/>
        <v>-4.9944548177407039E-3</v>
      </c>
      <c r="I304" s="179">
        <f t="shared" si="164"/>
        <v>-4.11698133772754E-3</v>
      </c>
      <c r="J304" s="179">
        <f t="shared" si="164"/>
        <v>-2.322374218172836E-3</v>
      </c>
      <c r="K304" s="179">
        <f t="shared" si="164"/>
        <v>-1.1227072375760733E-3</v>
      </c>
      <c r="L304" s="179">
        <f t="shared" si="164"/>
        <v>-6.0302871667418032E-4</v>
      </c>
      <c r="M304" s="179">
        <f t="shared" si="164"/>
        <v>-7.2810981926594166E-4</v>
      </c>
      <c r="N304" s="179">
        <f t="shared" si="164"/>
        <v>-1.7322318661308837E-3</v>
      </c>
      <c r="O304" s="179">
        <f t="shared" si="164"/>
        <v>-9.4179774427673494E-4</v>
      </c>
      <c r="P304" s="179">
        <f t="shared" si="164"/>
        <v>-2.1459978408248229E-4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.75" x14ac:dyDescent="0.3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5.5564659117298662E-5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-1.0239280228797811E-4</v>
      </c>
      <c r="G422" s="179">
        <f t="shared" si="255"/>
        <v>-7.3175723801265264E-5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-6.2653451342073181E-4</v>
      </c>
      <c r="G423" s="179">
        <f t="shared" si="258"/>
        <v>-7.5155987446240869E-4</v>
      </c>
      <c r="H423" s="179">
        <f t="shared" si="258"/>
        <v>-4.110078808551429E-5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-1.0592112787437121E-3</v>
      </c>
      <c r="G424" s="179">
        <f t="shared" si="258"/>
        <v>-1.3294438883151316E-3</v>
      </c>
      <c r="H424" s="179">
        <f t="shared" si="258"/>
        <v>-5.0982023998618665E-4</v>
      </c>
      <c r="I424" s="179">
        <f t="shared" si="258"/>
        <v>-4.2927840819805434E-5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-7.5573130149599944E-4</v>
      </c>
      <c r="G425" s="179">
        <f t="shared" si="258"/>
        <v>-9.7883748916170396E-4</v>
      </c>
      <c r="H425" s="179">
        <f t="shared" si="258"/>
        <v>-5.7039022414991515E-4</v>
      </c>
      <c r="I425" s="179">
        <f t="shared" si="258"/>
        <v>-2.3251082141085788E-4</v>
      </c>
      <c r="J425" s="179">
        <f t="shared" si="258"/>
        <v>-7.8449516256243315E-6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-4.6618159633762118E-4</v>
      </c>
      <c r="G426" s="179">
        <f t="shared" si="258"/>
        <v>-6.1007683241203663E-4</v>
      </c>
      <c r="H426" s="179">
        <f t="shared" si="258"/>
        <v>-3.9985854511878069E-4</v>
      </c>
      <c r="I426" s="179">
        <f t="shared" si="258"/>
        <v>-2.3176194272118002E-4</v>
      </c>
      <c r="J426" s="179">
        <f t="shared" si="258"/>
        <v>-4.0678539056670875E-5</v>
      </c>
      <c r="K426" s="179">
        <f t="shared" si="258"/>
        <v>-8.865965393661021E-7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-5.5929089067134857E-4</v>
      </c>
      <c r="G427" s="179">
        <f t="shared" si="262"/>
        <v>-7.4148708619547761E-4</v>
      </c>
      <c r="H427" s="179">
        <f t="shared" si="262"/>
        <v>-4.9670051362271444E-4</v>
      </c>
      <c r="I427" s="179">
        <f t="shared" si="262"/>
        <v>-3.1232586528572454E-4</v>
      </c>
      <c r="J427" s="179">
        <f t="shared" si="262"/>
        <v>-7.2315921270292111E-5</v>
      </c>
      <c r="K427" s="179">
        <f t="shared" si="262"/>
        <v>-5.327365640736772E-6</v>
      </c>
      <c r="L427" s="179">
        <f t="shared" si="262"/>
        <v>1.6040397916163023E-7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-1.0578999868378655E-3</v>
      </c>
      <c r="G428" s="179">
        <f t="shared" si="262"/>
        <v>-1.4764269698333084E-3</v>
      </c>
      <c r="H428" s="179">
        <f t="shared" si="262"/>
        <v>-9.3205024051781944E-4</v>
      </c>
      <c r="I428" s="179">
        <f t="shared" si="262"/>
        <v>-5.432606171065095E-4</v>
      </c>
      <c r="J428" s="179">
        <f t="shared" si="262"/>
        <v>-5.5644198858955843E-5</v>
      </c>
      <c r="K428" s="179">
        <f t="shared" si="262"/>
        <v>4.419569435244275E-5</v>
      </c>
      <c r="L428" s="179">
        <f t="shared" si="262"/>
        <v>2.524753075131917E-5</v>
      </c>
      <c r="M428" s="179">
        <f t="shared" si="262"/>
        <v>4.1355960924917217E-6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-8.6090898838721416E-4</v>
      </c>
      <c r="G429" s="179">
        <f t="shared" si="262"/>
        <v>-1.1696047948003795E-3</v>
      </c>
      <c r="H429" s="179">
        <f t="shared" si="262"/>
        <v>-7.703258688186148E-4</v>
      </c>
      <c r="I429" s="179">
        <f t="shared" si="262"/>
        <v>-4.8156332316836458E-4</v>
      </c>
      <c r="J429" s="179">
        <f t="shared" si="262"/>
        <v>-9.6525846131892865E-5</v>
      </c>
      <c r="K429" s="179">
        <f t="shared" si="262"/>
        <v>8.4959468026836526E-6</v>
      </c>
      <c r="L429" s="179">
        <f t="shared" si="262"/>
        <v>1.4954708011579028E-5</v>
      </c>
      <c r="M429" s="179">
        <f t="shared" si="262"/>
        <v>9.3818987794747398E-6</v>
      </c>
      <c r="N429" s="179">
        <f t="shared" si="262"/>
        <v>-3.7055727317156967E-6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-5.807325894756568E-4</v>
      </c>
      <c r="G430" s="179">
        <f t="shared" si="262"/>
        <v>-7.7412773538250944E-4</v>
      </c>
      <c r="H430" s="179">
        <f t="shared" si="262"/>
        <v>-5.2445351481832667E-4</v>
      </c>
      <c r="I430" s="179">
        <f t="shared" si="262"/>
        <v>-3.4186157002372885E-4</v>
      </c>
      <c r="J430" s="179">
        <f t="shared" si="262"/>
        <v>-8.8846490738123568E-5</v>
      </c>
      <c r="K430" s="179">
        <f t="shared" si="262"/>
        <v>-9.4932824828457971E-6</v>
      </c>
      <c r="L430" s="179">
        <f t="shared" si="262"/>
        <v>2.4633700515498712E-6</v>
      </c>
      <c r="M430" s="179">
        <f t="shared" si="262"/>
        <v>4.9007322366620056E-7</v>
      </c>
      <c r="N430" s="179">
        <f t="shared" si="262"/>
        <v>-2.810141612901238E-5</v>
      </c>
      <c r="O430" s="179">
        <f t="shared" si="262"/>
        <v>-1.377441468185014E-6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-4.9421058025038444E-4</v>
      </c>
      <c r="G431" s="179">
        <f t="shared" si="264"/>
        <v>-6.5611735775661937E-4</v>
      </c>
      <c r="H431" s="179">
        <f t="shared" si="264"/>
        <v>-4.4734855406025316E-4</v>
      </c>
      <c r="I431" s="179">
        <f t="shared" si="264"/>
        <v>-2.9430720136681005E-4</v>
      </c>
      <c r="J431" s="179">
        <f t="shared" si="264"/>
        <v>-8.0199734125683416E-5</v>
      </c>
      <c r="K431" s="179">
        <f t="shared" si="264"/>
        <v>-1.1075704364256453E-5</v>
      </c>
      <c r="L431" s="179">
        <f t="shared" si="264"/>
        <v>4.4565321903351784E-7</v>
      </c>
      <c r="M431" s="179">
        <f t="shared" si="264"/>
        <v>-1.5145047135666215E-6</v>
      </c>
      <c r="N431" s="179">
        <f t="shared" si="264"/>
        <v>-4.0793985089380667E-5</v>
      </c>
      <c r="O431" s="179">
        <f t="shared" si="264"/>
        <v>-9.4704143073827677E-6</v>
      </c>
      <c r="P431" s="179">
        <f t="shared" si="264"/>
        <v>-1.6375119723817481E-7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20.25" x14ac:dyDescent="0.3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1.5736560142401992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1.4790756376084235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1.4012881325345681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1.3518429296003844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1.3650094080959323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1.3882930540436564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1.3629186255866326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1.2984931381874329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1.3553093526813607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1.390449244494053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1.3697699446498788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1.3948666769419866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1.4634131963582282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1.5715669033762829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x14ac:dyDescent="0.2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3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9.856887131671728E-2</v>
      </c>
      <c r="G552" s="175">
        <f t="shared" si="358"/>
        <v>5.8742926520875434E-2</v>
      </c>
      <c r="H552" s="175">
        <f t="shared" si="358"/>
        <v>1.7904615268475296E-2</v>
      </c>
      <c r="I552" s="175">
        <f t="shared" si="358"/>
        <v>4.9122469264558004E-3</v>
      </c>
      <c r="J552" s="175">
        <f t="shared" si="358"/>
        <v>1.2579324490464366E-3</v>
      </c>
      <c r="K552" s="175">
        <f t="shared" si="358"/>
        <v>3.1144798180077725E-4</v>
      </c>
      <c r="L552" s="175">
        <f t="shared" si="358"/>
        <v>7.5441020966204425E-5</v>
      </c>
      <c r="M552" s="175">
        <f t="shared" si="358"/>
        <v>1.940981695213254E-5</v>
      </c>
      <c r="N552" s="175">
        <f t="shared" si="358"/>
        <v>4.9370109007345746E-6</v>
      </c>
      <c r="O552" s="175">
        <f t="shared" si="358"/>
        <v>1.2218576091225032E-6</v>
      </c>
      <c r="P552" s="175">
        <f t="shared" si="358"/>
        <v>3.0922974131002325E-7</v>
      </c>
      <c r="Q552" s="175">
        <f t="shared" si="358"/>
        <v>8.1161139803020661E-8</v>
      </c>
      <c r="R552" s="175">
        <f t="shared" si="358"/>
        <v>2.0649046828966552E-8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0.1198268898059929</v>
      </c>
      <c r="F553" s="179">
        <f t="shared" si="358"/>
        <v>0</v>
      </c>
      <c r="G553" s="179">
        <f t="shared" si="358"/>
        <v>8.4517136808864968E-2</v>
      </c>
      <c r="H553" s="179">
        <f t="shared" si="358"/>
        <v>5.554746824031058E-2</v>
      </c>
      <c r="I553" s="179">
        <f t="shared" si="358"/>
        <v>1.8595272860774316E-2</v>
      </c>
      <c r="J553" s="179">
        <f t="shared" si="358"/>
        <v>4.9728211029999875E-3</v>
      </c>
      <c r="K553" s="179">
        <f t="shared" si="358"/>
        <v>1.2421208307751691E-3</v>
      </c>
      <c r="L553" s="179">
        <f t="shared" si="358"/>
        <v>3.015063853699632E-4</v>
      </c>
      <c r="M553" s="179">
        <f t="shared" si="358"/>
        <v>7.7625314827747005E-5</v>
      </c>
      <c r="N553" s="179">
        <f t="shared" si="358"/>
        <v>1.9747232706012391E-5</v>
      </c>
      <c r="O553" s="179">
        <f t="shared" si="358"/>
        <v>4.887378031115734E-6</v>
      </c>
      <c r="P553" s="179">
        <f t="shared" si="358"/>
        <v>1.2369158391020227E-6</v>
      </c>
      <c r="Q553" s="179">
        <f t="shared" si="358"/>
        <v>3.2464437707695011E-7</v>
      </c>
      <c r="R553" s="179">
        <f t="shared" si="358"/>
        <v>8.2596177775637666E-8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0.47874336170883275</v>
      </c>
      <c r="F554" s="179">
        <f t="shared" si="358"/>
        <v>0.10362237266493493</v>
      </c>
      <c r="G554" s="179">
        <f t="shared" si="358"/>
        <v>0</v>
      </c>
      <c r="H554" s="179">
        <f t="shared" si="358"/>
        <v>7.5954565077236677E-2</v>
      </c>
      <c r="I554" s="179">
        <f t="shared" si="358"/>
        <v>5.7000073881722672E-2</v>
      </c>
      <c r="J554" s="179">
        <f t="shared" si="358"/>
        <v>1.8601469906695426E-2</v>
      </c>
      <c r="K554" s="179">
        <f t="shared" si="358"/>
        <v>4.8305197400957903E-3</v>
      </c>
      <c r="L554" s="179">
        <f t="shared" si="358"/>
        <v>1.1828759269809318E-3</v>
      </c>
      <c r="M554" s="179">
        <f t="shared" si="358"/>
        <v>3.0537401079320543E-4</v>
      </c>
      <c r="N554" s="179">
        <f t="shared" si="358"/>
        <v>7.7727521714366583E-5</v>
      </c>
      <c r="O554" s="179">
        <f t="shared" si="358"/>
        <v>1.9239622949091132E-5</v>
      </c>
      <c r="P554" s="179">
        <f t="shared" si="358"/>
        <v>4.869392382394841E-6</v>
      </c>
      <c r="Q554" s="179">
        <f t="shared" si="358"/>
        <v>1.2780441517152342E-6</v>
      </c>
      <c r="R554" s="179">
        <f t="shared" si="358"/>
        <v>3.2516117253686901E-7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0.74580498331868617</v>
      </c>
      <c r="F555" s="179">
        <f t="shared" si="358"/>
        <v>0.45576352268236708</v>
      </c>
      <c r="G555" s="179">
        <f t="shared" si="358"/>
        <v>9.5192915365537797E-2</v>
      </c>
      <c r="H555" s="179">
        <f t="shared" si="358"/>
        <v>0</v>
      </c>
      <c r="I555" s="179">
        <f t="shared" si="358"/>
        <v>7.7458306043460476E-2</v>
      </c>
      <c r="J555" s="179">
        <f t="shared" si="358"/>
        <v>5.85315412788288E-2</v>
      </c>
      <c r="K555" s="179">
        <f t="shared" si="358"/>
        <v>1.8298389951403583E-2</v>
      </c>
      <c r="L555" s="179">
        <f t="shared" si="358"/>
        <v>4.6626823142992112E-3</v>
      </c>
      <c r="M555" s="179">
        <f t="shared" si="358"/>
        <v>1.2178879443518564E-3</v>
      </c>
      <c r="N555" s="179">
        <f t="shared" si="358"/>
        <v>3.1070459911090517E-4</v>
      </c>
      <c r="O555" s="179">
        <f t="shared" si="358"/>
        <v>7.6945351746981263E-5</v>
      </c>
      <c r="P555" s="179">
        <f t="shared" si="358"/>
        <v>1.947679002284362E-5</v>
      </c>
      <c r="Q555" s="179">
        <f t="shared" si="358"/>
        <v>5.1121313189481704E-6</v>
      </c>
      <c r="R555" s="179">
        <f t="shared" si="358"/>
        <v>1.3006423214140151E-6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0.87762903895696498</v>
      </c>
      <c r="F556" s="179">
        <f t="shared" si="358"/>
        <v>0.72769925310966621</v>
      </c>
      <c r="G556" s="179">
        <f t="shared" si="358"/>
        <v>0.4291133759786106</v>
      </c>
      <c r="H556" s="179">
        <f t="shared" si="358"/>
        <v>8.1621705691523549E-2</v>
      </c>
      <c r="I556" s="179">
        <f t="shared" si="358"/>
        <v>0</v>
      </c>
      <c r="J556" s="179">
        <f t="shared" si="358"/>
        <v>8.2635150484013722E-2</v>
      </c>
      <c r="K556" s="179">
        <f t="shared" si="358"/>
        <v>5.5706693049570613E-2</v>
      </c>
      <c r="L556" s="179">
        <f t="shared" si="358"/>
        <v>1.6989153152380893E-2</v>
      </c>
      <c r="M556" s="179">
        <f t="shared" si="358"/>
        <v>4.6642577752337676E-3</v>
      </c>
      <c r="N556" s="179">
        <f t="shared" si="358"/>
        <v>1.2011463836799686E-3</v>
      </c>
      <c r="O556" s="179">
        <f t="shared" si="358"/>
        <v>2.980403014778652E-4</v>
      </c>
      <c r="P556" s="179">
        <f t="shared" si="358"/>
        <v>7.5479912482252613E-5</v>
      </c>
      <c r="Q556" s="179">
        <f t="shared" si="358"/>
        <v>1.981382566276169E-5</v>
      </c>
      <c r="R556" s="179">
        <f t="shared" si="358"/>
        <v>5.0412238884651993E-6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0.94122588669515861</v>
      </c>
      <c r="F557" s="179">
        <f t="shared" si="358"/>
        <v>0.87129754381500202</v>
      </c>
      <c r="G557" s="179">
        <f t="shared" si="358"/>
        <v>0.7164114810894916</v>
      </c>
      <c r="H557" s="179">
        <f t="shared" si="358"/>
        <v>0.41213642109521126</v>
      </c>
      <c r="I557" s="179">
        <f t="shared" si="358"/>
        <v>8.9320086863275971E-2</v>
      </c>
      <c r="J557" s="179">
        <f t="shared" si="358"/>
        <v>0</v>
      </c>
      <c r="K557" s="179">
        <f t="shared" si="358"/>
        <v>7.8002829917209415E-2</v>
      </c>
      <c r="L557" s="179">
        <f t="shared" si="358"/>
        <v>5.1214147105676712E-2</v>
      </c>
      <c r="M557" s="179">
        <f t="shared" si="358"/>
        <v>1.7683897796749354E-2</v>
      </c>
      <c r="N557" s="179">
        <f t="shared" si="358"/>
        <v>4.7513216458378036E-3</v>
      </c>
      <c r="O557" s="179">
        <f t="shared" si="358"/>
        <v>1.1888699423599873E-3</v>
      </c>
      <c r="P557" s="179">
        <f t="shared" si="358"/>
        <v>3.017282476147936E-4</v>
      </c>
      <c r="Q557" s="179">
        <f t="shared" si="358"/>
        <v>7.9244300096308388E-5</v>
      </c>
      <c r="R557" s="179">
        <f t="shared" si="358"/>
        <v>2.0164323301475749E-5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0.97129559699865442</v>
      </c>
      <c r="F558" s="179">
        <f t="shared" si="358"/>
        <v>0.93835987722206271</v>
      </c>
      <c r="G558" s="179">
        <f t="shared" si="358"/>
        <v>0.86630375363074796</v>
      </c>
      <c r="H558" s="179">
        <f t="shared" si="358"/>
        <v>0.70607226297770898</v>
      </c>
      <c r="I558" s="179">
        <f t="shared" si="358"/>
        <v>0.42497230447442158</v>
      </c>
      <c r="J558" s="179">
        <f t="shared" si="358"/>
        <v>9.3122628265862872E-2</v>
      </c>
      <c r="K558" s="179">
        <f t="shared" si="358"/>
        <v>0</v>
      </c>
      <c r="L558" s="179">
        <f t="shared" si="358"/>
        <v>6.5852087356338129E-2</v>
      </c>
      <c r="M558" s="179">
        <f t="shared" si="358"/>
        <v>5.5208293967198549E-2</v>
      </c>
      <c r="N558" s="179">
        <f t="shared" si="358"/>
        <v>1.8089517784469534E-2</v>
      </c>
      <c r="O558" s="179">
        <f t="shared" si="358"/>
        <v>4.7002047345491233E-3</v>
      </c>
      <c r="P558" s="179">
        <f t="shared" si="358"/>
        <v>1.2037663980961984E-3</v>
      </c>
      <c r="Q558" s="179">
        <f t="shared" si="358"/>
        <v>3.1679867634593485E-4</v>
      </c>
      <c r="R558" s="179">
        <f t="shared" si="358"/>
        <v>8.0648075546277233E-5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0.9858278576548799</v>
      </c>
      <c r="F559" s="179">
        <f t="shared" si="358"/>
        <v>0.96995676292835054</v>
      </c>
      <c r="G559" s="179">
        <f t="shared" si="358"/>
        <v>0.93620039750020256</v>
      </c>
      <c r="H559" s="179">
        <f t="shared" si="358"/>
        <v>0.86178743788710188</v>
      </c>
      <c r="I559" s="179">
        <f t="shared" si="358"/>
        <v>0.71387639006328352</v>
      </c>
      <c r="J559" s="179">
        <f t="shared" si="358"/>
        <v>0.43293219304513103</v>
      </c>
      <c r="K559" s="179">
        <f t="shared" si="358"/>
        <v>8.8972512801774734E-2</v>
      </c>
      <c r="L559" s="179">
        <f t="shared" si="358"/>
        <v>0</v>
      </c>
      <c r="M559" s="179">
        <f t="shared" si="358"/>
        <v>7.659737405241332E-2</v>
      </c>
      <c r="N559" s="179">
        <f t="shared" si="358"/>
        <v>5.7450446590573238E-2</v>
      </c>
      <c r="O559" s="179">
        <f t="shared" si="358"/>
        <v>1.7852645571030935E-2</v>
      </c>
      <c r="P559" s="179">
        <f t="shared" si="358"/>
        <v>4.7622012691606857E-3</v>
      </c>
      <c r="Q559" s="179">
        <f t="shared" si="358"/>
        <v>1.2642601530314952E-3</v>
      </c>
      <c r="R559" s="179">
        <f t="shared" si="358"/>
        <v>3.2244285374941317E-4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0.99296007562698041</v>
      </c>
      <c r="F560" s="179">
        <f t="shared" si="358"/>
        <v>0.98518421010939883</v>
      </c>
      <c r="G560" s="179">
        <f t="shared" si="358"/>
        <v>0.96898176853279394</v>
      </c>
      <c r="H560" s="179">
        <f t="shared" si="358"/>
        <v>0.93428187445702493</v>
      </c>
      <c r="I560" s="179">
        <f t="shared" si="358"/>
        <v>0.86537115591909786</v>
      </c>
      <c r="J560" s="179">
        <f t="shared" si="358"/>
        <v>0.71865359962150099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0.42423113321908862</v>
      </c>
      <c r="L560" s="179">
        <f t="shared" si="358"/>
        <v>7.7709634190621463E-2</v>
      </c>
      <c r="M560" s="179">
        <f t="shared" si="358"/>
        <v>0</v>
      </c>
      <c r="N560" s="179">
        <f t="shared" si="358"/>
        <v>8.3025000565603801E-2</v>
      </c>
      <c r="O560" s="179">
        <f t="shared" si="358"/>
        <v>5.614910767568819E-2</v>
      </c>
      <c r="P560" s="179">
        <f t="shared" si="358"/>
        <v>1.8139502513318622E-2</v>
      </c>
      <c r="Q560" s="179">
        <f t="shared" si="358"/>
        <v>5.0077039876274968E-3</v>
      </c>
      <c r="R560" s="179">
        <f t="shared" si="358"/>
        <v>1.2873178665784187E-3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0.99649171318072649</v>
      </c>
      <c r="F561" s="179">
        <f t="shared" si="358"/>
        <v>0.99264495845734402</v>
      </c>
      <c r="G561" s="179">
        <f t="shared" si="358"/>
        <v>0.98472522501314486</v>
      </c>
      <c r="H561" s="179">
        <f t="shared" si="358"/>
        <v>0.96812788674156691</v>
      </c>
      <c r="I561" s="179">
        <f t="shared" si="358"/>
        <v>0.93588791591727261</v>
      </c>
      <c r="J561" s="179">
        <f t="shared" si="358"/>
        <v>0.86745295413671131</v>
      </c>
      <c r="K561" s="179">
        <f t="shared" si="358"/>
        <v>0.71342976428052163</v>
      </c>
      <c r="L561" s="179">
        <f t="shared" si="358"/>
        <v>0.39881284863992272</v>
      </c>
      <c r="M561" s="179">
        <f t="shared" si="358"/>
        <v>8.7698681518809343E-2</v>
      </c>
      <c r="N561" s="179">
        <f t="shared" si="358"/>
        <v>0</v>
      </c>
      <c r="O561" s="179">
        <f t="shared" si="358"/>
        <v>7.9261778243186129E-2</v>
      </c>
      <c r="P561" s="179">
        <f t="shared" si="358"/>
        <v>5.7722210391181167E-2</v>
      </c>
      <c r="Q561" s="179">
        <f t="shared" si="358"/>
        <v>1.9177536106564096E-2</v>
      </c>
      <c r="R561" s="179">
        <f t="shared" si="358"/>
        <v>5.108073817612746E-3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0.99824879258305366</v>
      </c>
      <c r="F562" s="179">
        <f t="shared" si="358"/>
        <v>0.99633586330536206</v>
      </c>
      <c r="G562" s="179">
        <f t="shared" si="358"/>
        <v>0.99242286686056891</v>
      </c>
      <c r="H562" s="179">
        <f t="shared" si="358"/>
        <v>0.98432693964964346</v>
      </c>
      <c r="I562" s="179">
        <f t="shared" si="358"/>
        <v>0.96887197812950487</v>
      </c>
      <c r="J562" s="179">
        <f t="shared" si="358"/>
        <v>0.93677330912530432</v>
      </c>
      <c r="K562" s="179">
        <f t="shared" si="358"/>
        <v>0.86517756820967784</v>
      </c>
      <c r="L562" s="179">
        <f t="shared" si="358"/>
        <v>0.69788185571254391</v>
      </c>
      <c r="M562" s="179">
        <f t="shared" si="358"/>
        <v>0.42149447109885418</v>
      </c>
      <c r="N562" s="179">
        <f t="shared" si="358"/>
        <v>9.3468638841989804E-2</v>
      </c>
      <c r="O562" s="179">
        <f t="shared" si="358"/>
        <v>0</v>
      </c>
      <c r="P562" s="179">
        <f t="shared" si="358"/>
        <v>8.3821878812901485E-2</v>
      </c>
      <c r="Q562" s="179">
        <f t="shared" si="358"/>
        <v>6.2400347040014535E-2</v>
      </c>
      <c r="R562" s="179">
        <f t="shared" si="358"/>
        <v>1.9717575855330398E-2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0.9991251324219852</v>
      </c>
      <c r="F563" s="179">
        <f t="shared" si="358"/>
        <v>0.99817129876683164</v>
      </c>
      <c r="G563" s="179">
        <f t="shared" si="358"/>
        <v>0.99622670063835128</v>
      </c>
      <c r="H563" s="179">
        <f t="shared" si="358"/>
        <v>0.99223115698318509</v>
      </c>
      <c r="I563" s="179">
        <f t="shared" si="358"/>
        <v>0.98468283244833832</v>
      </c>
      <c r="J563" s="179">
        <f t="shared" si="358"/>
        <v>0.96926666950589002</v>
      </c>
      <c r="K563" s="179">
        <f t="shared" si="358"/>
        <v>0.93580619891340389</v>
      </c>
      <c r="L563" s="179">
        <f t="shared" si="358"/>
        <v>0.85854129435139348</v>
      </c>
      <c r="M563" s="179">
        <f t="shared" si="358"/>
        <v>0.71177779951039666</v>
      </c>
      <c r="N563" s="179">
        <f t="shared" si="358"/>
        <v>0.43364345187907394</v>
      </c>
      <c r="O563" s="179">
        <f t="shared" si="358"/>
        <v>9.0107637831850565E-2</v>
      </c>
      <c r="P563" s="179">
        <f t="shared" si="358"/>
        <v>0</v>
      </c>
      <c r="Q563" s="179">
        <f t="shared" si="358"/>
        <v>9.5440110446282533E-2</v>
      </c>
      <c r="R563" s="179">
        <f t="shared" si="358"/>
        <v>6.6498769331425941E-2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0.99955925102659937</v>
      </c>
      <c r="F564" s="179">
        <f t="shared" si="358"/>
        <v>0.99907917891727438</v>
      </c>
      <c r="G564" s="179">
        <f t="shared" si="358"/>
        <v>0.99810209873826694</v>
      </c>
      <c r="H564" s="179">
        <f t="shared" si="358"/>
        <v>0.99610165905549763</v>
      </c>
      <c r="I564" s="179">
        <f t="shared" si="358"/>
        <v>0.99234362151038602</v>
      </c>
      <c r="J564" s="179">
        <f t="shared" si="358"/>
        <v>0.98474416192728864</v>
      </c>
      <c r="K564" s="179">
        <f t="shared" si="358"/>
        <v>0.96857861591610017</v>
      </c>
      <c r="L564" s="179">
        <f t="shared" si="358"/>
        <v>0.93250037666055985</v>
      </c>
      <c r="M564" s="179">
        <f t="shared" si="358"/>
        <v>0.86328519293117301</v>
      </c>
      <c r="N564" s="179">
        <f t="shared" si="358"/>
        <v>0.71665950871140083</v>
      </c>
      <c r="O564" s="179">
        <f t="shared" si="358"/>
        <v>0.42256268461649155</v>
      </c>
      <c r="P564" s="179">
        <f t="shared" si="358"/>
        <v>9.1200028091379504E-2</v>
      </c>
      <c r="Q564" s="179">
        <f t="shared" si="358"/>
        <v>0</v>
      </c>
      <c r="R564" s="179">
        <f t="shared" si="358"/>
        <v>0.11458499976593271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0.99978317035759279</v>
      </c>
      <c r="F565" s="179">
        <f t="shared" si="358"/>
        <v>0.99954711233044247</v>
      </c>
      <c r="G565" s="179">
        <f t="shared" si="358"/>
        <v>0.99906709090420198</v>
      </c>
      <c r="H565" s="179">
        <f t="shared" si="358"/>
        <v>0.9980861554120467</v>
      </c>
      <c r="I565" s="179">
        <f t="shared" si="358"/>
        <v>0.99624891589590625</v>
      </c>
      <c r="J565" s="179">
        <f t="shared" si="358"/>
        <v>0.99255420912787429</v>
      </c>
      <c r="K565" s="179">
        <f t="shared" si="358"/>
        <v>0.98479067256964914</v>
      </c>
      <c r="L565" s="179">
        <f t="shared" si="358"/>
        <v>0.96791552618446053</v>
      </c>
      <c r="M565" s="179">
        <f t="shared" si="358"/>
        <v>0.93605030168851278</v>
      </c>
      <c r="N565" s="179">
        <f t="shared" si="358"/>
        <v>0.86878422542114397</v>
      </c>
      <c r="O565" s="179">
        <f t="shared" si="358"/>
        <v>0.71733778192559516</v>
      </c>
      <c r="P565" s="179">
        <f t="shared" si="358"/>
        <v>0.43917541554259282</v>
      </c>
      <c r="Q565" s="179">
        <f t="shared" si="358"/>
        <v>0.11121901285198682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0.9999727264244237</v>
      </c>
      <c r="F566" s="179">
        <f t="shared" si="358"/>
        <v>0.99994304671344636</v>
      </c>
      <c r="G566" s="179">
        <f t="shared" si="358"/>
        <v>0.99988273851555221</v>
      </c>
      <c r="H566" s="179">
        <f t="shared" si="358"/>
        <v>0.99975969533690068</v>
      </c>
      <c r="I566" s="179">
        <f t="shared" si="358"/>
        <v>0.99952984485312912</v>
      </c>
      <c r="J566" s="179">
        <f t="shared" si="358"/>
        <v>0.99906988554127296</v>
      </c>
      <c r="K566" s="179">
        <f t="shared" si="358"/>
        <v>0.99811438409783537</v>
      </c>
      <c r="L566" s="179">
        <f t="shared" si="358"/>
        <v>0.99609405158323783</v>
      </c>
      <c r="M566" s="179">
        <f t="shared" si="358"/>
        <v>0.99237949989951957</v>
      </c>
      <c r="N566" s="179">
        <f t="shared" si="358"/>
        <v>0.98490849021301985</v>
      </c>
      <c r="O566" s="179">
        <f t="shared" si="358"/>
        <v>0.96900513244529951</v>
      </c>
      <c r="P566" s="179">
        <f t="shared" si="358"/>
        <v>0.93712167256567935</v>
      </c>
      <c r="Q566" s="179">
        <f t="shared" si="358"/>
        <v>0.87470901780040089</v>
      </c>
      <c r="R566" s="179">
        <f t="shared" si="358"/>
        <v>0.74595337461146694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0.9999995804174151</v>
      </c>
      <c r="F567" s="179">
        <f t="shared" si="358"/>
        <v>0.99999912384554701</v>
      </c>
      <c r="G567" s="179">
        <f t="shared" si="358"/>
        <v>0.99999819620520647</v>
      </c>
      <c r="H567" s="179">
        <f t="shared" si="358"/>
        <v>0.99999630403054729</v>
      </c>
      <c r="I567" s="179">
        <f t="shared" si="358"/>
        <v>0.99999277068709425</v>
      </c>
      <c r="J567" s="179">
        <f t="shared" si="358"/>
        <v>0.9999857050884674</v>
      </c>
      <c r="K567" s="179">
        <f t="shared" si="358"/>
        <v>0.99997105223349236</v>
      </c>
      <c r="L567" s="179">
        <f t="shared" si="358"/>
        <v>0.99994020379017956</v>
      </c>
      <c r="M567" s="179">
        <f t="shared" si="358"/>
        <v>0.99988376130051881</v>
      </c>
      <c r="N567" s="179">
        <f t="shared" si="358"/>
        <v>0.9997714668535822</v>
      </c>
      <c r="O567" s="179">
        <f t="shared" si="358"/>
        <v>0.99953816627523639</v>
      </c>
      <c r="P567" s="179">
        <f t="shared" si="358"/>
        <v>0.99908714034256474</v>
      </c>
      <c r="Q567" s="179">
        <f t="shared" si="358"/>
        <v>0.99824566695745831</v>
      </c>
      <c r="R567" s="179">
        <f t="shared" si="358"/>
        <v>0.9966020623115226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0.99999999999999989</v>
      </c>
      <c r="H568" s="179">
        <f t="shared" si="372"/>
        <v>1</v>
      </c>
      <c r="I568" s="179">
        <f t="shared" si="372"/>
        <v>0.99999999999999978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1</v>
      </c>
      <c r="N568" s="179">
        <f t="shared" si="372"/>
        <v>0.99999999999999989</v>
      </c>
      <c r="O568" s="179">
        <f t="shared" si="372"/>
        <v>1</v>
      </c>
      <c r="P568" s="179">
        <f t="shared" si="372"/>
        <v>0.99999999999999989</v>
      </c>
      <c r="Q568" s="179">
        <f t="shared" si="372"/>
        <v>1.0000000000000002</v>
      </c>
      <c r="R568" s="179">
        <f t="shared" si="372"/>
        <v>0.99999999999999989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0.99999999999999989</v>
      </c>
      <c r="H569" s="179">
        <f t="shared" si="372"/>
        <v>1</v>
      </c>
      <c r="I569" s="179">
        <f t="shared" si="372"/>
        <v>0.99999999999999978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1</v>
      </c>
      <c r="N569" s="179">
        <f t="shared" si="372"/>
        <v>0.99999999999999989</v>
      </c>
      <c r="O569" s="179">
        <f t="shared" si="372"/>
        <v>1</v>
      </c>
      <c r="P569" s="179">
        <f t="shared" si="372"/>
        <v>0.99999999999999989</v>
      </c>
      <c r="Q569" s="179">
        <f t="shared" si="372"/>
        <v>1.0000000000000002</v>
      </c>
      <c r="R569" s="179">
        <f t="shared" si="372"/>
        <v>0.99999999999999989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0.99999999999999989</v>
      </c>
      <c r="H570" s="179">
        <f t="shared" si="372"/>
        <v>1</v>
      </c>
      <c r="I570" s="179">
        <f t="shared" si="372"/>
        <v>0.99999999999999978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1</v>
      </c>
      <c r="N570" s="179">
        <f t="shared" si="372"/>
        <v>0.99999999999999989</v>
      </c>
      <c r="O570" s="179">
        <f t="shared" si="372"/>
        <v>1</v>
      </c>
      <c r="P570" s="179">
        <f t="shared" si="372"/>
        <v>0.99999999999999989</v>
      </c>
      <c r="Q570" s="179">
        <f t="shared" si="372"/>
        <v>1.0000000000000002</v>
      </c>
      <c r="R570" s="179">
        <f t="shared" si="372"/>
        <v>0.99999999999999989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0.99999999999999989</v>
      </c>
      <c r="H571" s="179">
        <f t="shared" si="372"/>
        <v>1</v>
      </c>
      <c r="I571" s="179">
        <f t="shared" si="372"/>
        <v>0.99999999999999978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1</v>
      </c>
      <c r="N571" s="179">
        <f t="shared" si="372"/>
        <v>0.99999999999999989</v>
      </c>
      <c r="O571" s="179">
        <f t="shared" si="372"/>
        <v>1</v>
      </c>
      <c r="P571" s="179">
        <f t="shared" si="372"/>
        <v>0.99999999999999989</v>
      </c>
      <c r="Q571" s="179">
        <f t="shared" si="372"/>
        <v>1.0000000000000002</v>
      </c>
      <c r="R571" s="179">
        <f t="shared" si="372"/>
        <v>0.99999999999999989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0.99999999999999989</v>
      </c>
      <c r="H572" s="179">
        <f t="shared" si="372"/>
        <v>1</v>
      </c>
      <c r="I572" s="179">
        <f t="shared" si="372"/>
        <v>0.99999999999999978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1</v>
      </c>
      <c r="N572" s="179">
        <f t="shared" si="372"/>
        <v>0.99999999999999989</v>
      </c>
      <c r="O572" s="179">
        <f t="shared" si="372"/>
        <v>1</v>
      </c>
      <c r="P572" s="179">
        <f t="shared" si="372"/>
        <v>0.99999999999999989</v>
      </c>
      <c r="Q572" s="179">
        <f t="shared" si="372"/>
        <v>1.0000000000000002</v>
      </c>
      <c r="R572" s="179">
        <f t="shared" si="372"/>
        <v>0.99999999999999989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0.99999999999999989</v>
      </c>
      <c r="H573" s="179">
        <f t="shared" si="372"/>
        <v>1</v>
      </c>
      <c r="I573" s="179">
        <f t="shared" si="372"/>
        <v>0.99999999999999978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1</v>
      </c>
      <c r="N573" s="179">
        <f t="shared" si="372"/>
        <v>0.99999999999999989</v>
      </c>
      <c r="O573" s="179">
        <f t="shared" si="372"/>
        <v>1</v>
      </c>
      <c r="P573" s="179">
        <f t="shared" si="372"/>
        <v>0.99999999999999989</v>
      </c>
      <c r="Q573" s="179">
        <f t="shared" si="372"/>
        <v>1.0000000000000002</v>
      </c>
      <c r="R573" s="179">
        <f t="shared" si="372"/>
        <v>0.99999999999999989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0.99999999999999989</v>
      </c>
      <c r="H574" s="179">
        <f t="shared" si="372"/>
        <v>1</v>
      </c>
      <c r="I574" s="179">
        <f t="shared" si="372"/>
        <v>0.99999999999999978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1</v>
      </c>
      <c r="N574" s="179">
        <f t="shared" si="372"/>
        <v>0.99999999999999989</v>
      </c>
      <c r="O574" s="179">
        <f t="shared" si="372"/>
        <v>1</v>
      </c>
      <c r="P574" s="179">
        <f t="shared" si="372"/>
        <v>0.99999999999999989</v>
      </c>
      <c r="Q574" s="179">
        <f t="shared" si="372"/>
        <v>1.0000000000000002</v>
      </c>
      <c r="R574" s="179">
        <f t="shared" si="372"/>
        <v>0.99999999999999989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0.99999999999999989</v>
      </c>
      <c r="H575" s="179">
        <f t="shared" si="372"/>
        <v>1</v>
      </c>
      <c r="I575" s="179">
        <f t="shared" si="372"/>
        <v>0.99999999999999978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1</v>
      </c>
      <c r="N575" s="179">
        <f t="shared" si="372"/>
        <v>0.99999999999999989</v>
      </c>
      <c r="O575" s="179">
        <f t="shared" si="372"/>
        <v>1</v>
      </c>
      <c r="P575" s="179">
        <f t="shared" si="372"/>
        <v>0.99999999999999989</v>
      </c>
      <c r="Q575" s="179">
        <f t="shared" si="372"/>
        <v>1.0000000000000002</v>
      </c>
      <c r="R575" s="179">
        <f t="shared" si="372"/>
        <v>0.99999999999999989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0.99999999999999989</v>
      </c>
      <c r="H576" s="179">
        <f t="shared" si="372"/>
        <v>1</v>
      </c>
      <c r="I576" s="179">
        <f t="shared" si="372"/>
        <v>0.99999999999999978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1</v>
      </c>
      <c r="N576" s="179">
        <f t="shared" si="372"/>
        <v>0.99999999999999989</v>
      </c>
      <c r="O576" s="179">
        <f t="shared" si="372"/>
        <v>1</v>
      </c>
      <c r="P576" s="179">
        <f t="shared" si="372"/>
        <v>0.99999999999999989</v>
      </c>
      <c r="Q576" s="179">
        <f t="shared" si="372"/>
        <v>1.0000000000000002</v>
      </c>
      <c r="R576" s="179">
        <f t="shared" si="372"/>
        <v>0.99999999999999989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0.99999999999999989</v>
      </c>
      <c r="H577" s="179">
        <f t="shared" si="372"/>
        <v>1</v>
      </c>
      <c r="I577" s="179">
        <f t="shared" si="372"/>
        <v>0.99999999999999978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1</v>
      </c>
      <c r="N577" s="179">
        <f t="shared" si="372"/>
        <v>0.99999999999999989</v>
      </c>
      <c r="O577" s="179">
        <f t="shared" si="372"/>
        <v>1</v>
      </c>
      <c r="P577" s="179">
        <f t="shared" si="372"/>
        <v>0.99999999999999989</v>
      </c>
      <c r="Q577" s="179">
        <f t="shared" si="372"/>
        <v>1.0000000000000002</v>
      </c>
      <c r="R577" s="179">
        <f t="shared" si="372"/>
        <v>0.99999999999999989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0.99999999999999989</v>
      </c>
      <c r="H578" s="179">
        <f t="shared" si="372"/>
        <v>1</v>
      </c>
      <c r="I578" s="179">
        <f t="shared" si="372"/>
        <v>0.99999999999999978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1</v>
      </c>
      <c r="N578" s="179">
        <f t="shared" si="372"/>
        <v>0.99999999999999989</v>
      </c>
      <c r="O578" s="179">
        <f t="shared" si="372"/>
        <v>1</v>
      </c>
      <c r="P578" s="179">
        <f t="shared" si="372"/>
        <v>0.99999999999999989</v>
      </c>
      <c r="Q578" s="179">
        <f t="shared" si="372"/>
        <v>1.0000000000000002</v>
      </c>
      <c r="R578" s="179">
        <f t="shared" si="372"/>
        <v>0.99999999999999989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0.99999999999999989</v>
      </c>
      <c r="H579" s="179">
        <f t="shared" si="372"/>
        <v>1</v>
      </c>
      <c r="I579" s="179">
        <f t="shared" si="372"/>
        <v>0.99999999999999978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1</v>
      </c>
      <c r="N579" s="179">
        <f t="shared" si="372"/>
        <v>0.99999999999999989</v>
      </c>
      <c r="O579" s="179">
        <f t="shared" si="372"/>
        <v>1</v>
      </c>
      <c r="P579" s="179">
        <f t="shared" si="372"/>
        <v>0.99999999999999989</v>
      </c>
      <c r="Q579" s="179">
        <f t="shared" si="372"/>
        <v>1.0000000000000002</v>
      </c>
      <c r="R579" s="179">
        <f t="shared" si="372"/>
        <v>0.99999999999999989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0.99999999999999989</v>
      </c>
      <c r="H580" s="179">
        <f t="shared" si="372"/>
        <v>1</v>
      </c>
      <c r="I580" s="179">
        <f t="shared" si="372"/>
        <v>0.99999999999999978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1</v>
      </c>
      <c r="N580" s="179">
        <f t="shared" si="372"/>
        <v>0.99999999999999989</v>
      </c>
      <c r="O580" s="179">
        <f t="shared" si="372"/>
        <v>1</v>
      </c>
      <c r="P580" s="179">
        <f t="shared" si="372"/>
        <v>0.99999999999999989</v>
      </c>
      <c r="Q580" s="179">
        <f t="shared" si="372"/>
        <v>1.0000000000000002</v>
      </c>
      <c r="R580" s="179">
        <f t="shared" si="372"/>
        <v>0.99999999999999989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0.99999999999999989</v>
      </c>
      <c r="H581" s="179">
        <f t="shared" si="372"/>
        <v>1</v>
      </c>
      <c r="I581" s="179">
        <f t="shared" si="372"/>
        <v>0.99999999999999978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1</v>
      </c>
      <c r="N581" s="179">
        <f t="shared" si="372"/>
        <v>0.99999999999999989</v>
      </c>
      <c r="O581" s="179">
        <f t="shared" si="372"/>
        <v>1</v>
      </c>
      <c r="P581" s="179">
        <f t="shared" si="372"/>
        <v>0.99999999999999989</v>
      </c>
      <c r="Q581" s="179">
        <f t="shared" si="372"/>
        <v>1.0000000000000002</v>
      </c>
      <c r="R581" s="179">
        <f t="shared" si="372"/>
        <v>0.99999999999999989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0.99999999999999989</v>
      </c>
      <c r="H582" s="179">
        <f t="shared" si="372"/>
        <v>1</v>
      </c>
      <c r="I582" s="179">
        <f t="shared" si="372"/>
        <v>0.99999999999999978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1</v>
      </c>
      <c r="N582" s="179">
        <f t="shared" si="372"/>
        <v>0.99999999999999989</v>
      </c>
      <c r="O582" s="179">
        <f t="shared" si="372"/>
        <v>1</v>
      </c>
      <c r="P582" s="179">
        <f t="shared" si="372"/>
        <v>0.99999999999999989</v>
      </c>
      <c r="Q582" s="179">
        <f t="shared" si="372"/>
        <v>1.0000000000000002</v>
      </c>
      <c r="R582" s="179">
        <f t="shared" si="372"/>
        <v>0.99999999999999989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0.99999999999999989</v>
      </c>
      <c r="H583" s="179">
        <f t="shared" si="372"/>
        <v>1</v>
      </c>
      <c r="I583" s="179">
        <f t="shared" si="372"/>
        <v>0.99999999999999978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1</v>
      </c>
      <c r="N583" s="179">
        <f t="shared" si="372"/>
        <v>0.99999999999999989</v>
      </c>
      <c r="O583" s="179">
        <f t="shared" si="372"/>
        <v>1</v>
      </c>
      <c r="P583" s="179">
        <f t="shared" si="372"/>
        <v>0.99999999999999989</v>
      </c>
      <c r="Q583" s="179">
        <f t="shared" si="372"/>
        <v>1.0000000000000002</v>
      </c>
      <c r="R583" s="179">
        <f t="shared" si="372"/>
        <v>0.99999999999999989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0.99999999999999989</v>
      </c>
      <c r="H584" s="179">
        <f t="shared" si="381"/>
        <v>1</v>
      </c>
      <c r="I584" s="179">
        <f t="shared" si="381"/>
        <v>0.99999999999999978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1</v>
      </c>
      <c r="N584" s="179">
        <f t="shared" si="381"/>
        <v>0.99999999999999989</v>
      </c>
      <c r="O584" s="179">
        <f t="shared" si="381"/>
        <v>1</v>
      </c>
      <c r="P584" s="179">
        <f t="shared" si="381"/>
        <v>0.99999999999999989</v>
      </c>
      <c r="Q584" s="179">
        <f t="shared" si="381"/>
        <v>1.0000000000000002</v>
      </c>
      <c r="R584" s="179">
        <f t="shared" si="381"/>
        <v>0.99999999999999989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0.99999999999999989</v>
      </c>
      <c r="H585" s="179">
        <f t="shared" si="381"/>
        <v>1</v>
      </c>
      <c r="I585" s="179">
        <f t="shared" si="381"/>
        <v>0.99999999999999978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1</v>
      </c>
      <c r="N585" s="179">
        <f t="shared" si="381"/>
        <v>0.99999999999999989</v>
      </c>
      <c r="O585" s="179">
        <f t="shared" si="381"/>
        <v>1</v>
      </c>
      <c r="P585" s="179">
        <f t="shared" si="381"/>
        <v>0.99999999999999989</v>
      </c>
      <c r="Q585" s="179">
        <f t="shared" si="381"/>
        <v>1.0000000000000002</v>
      </c>
      <c r="R585" s="179">
        <f t="shared" si="381"/>
        <v>0.99999999999999989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0.99999999999999989</v>
      </c>
      <c r="H586" s="179">
        <f t="shared" si="381"/>
        <v>1</v>
      </c>
      <c r="I586" s="179">
        <f t="shared" si="381"/>
        <v>0.99999999999999978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1</v>
      </c>
      <c r="N586" s="179">
        <f t="shared" si="381"/>
        <v>0.99999999999999989</v>
      </c>
      <c r="O586" s="179">
        <f t="shared" si="381"/>
        <v>1</v>
      </c>
      <c r="P586" s="179">
        <f t="shared" si="381"/>
        <v>0.99999999999999989</v>
      </c>
      <c r="Q586" s="179">
        <f t="shared" si="381"/>
        <v>1.0000000000000002</v>
      </c>
      <c r="R586" s="179">
        <f t="shared" si="381"/>
        <v>0.99999999999999989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0.99999999999999989</v>
      </c>
      <c r="H587" s="179">
        <f t="shared" si="381"/>
        <v>1</v>
      </c>
      <c r="I587" s="179">
        <f t="shared" si="381"/>
        <v>0.99999999999999978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1</v>
      </c>
      <c r="N587" s="179">
        <f t="shared" si="381"/>
        <v>0.99999999999999989</v>
      </c>
      <c r="O587" s="179">
        <f t="shared" si="381"/>
        <v>1</v>
      </c>
      <c r="P587" s="179">
        <f t="shared" si="381"/>
        <v>0.99999999999999989</v>
      </c>
      <c r="Q587" s="179">
        <f t="shared" si="381"/>
        <v>1.0000000000000002</v>
      </c>
      <c r="R587" s="179">
        <f t="shared" si="381"/>
        <v>0.99999999999999989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0.99999999999999989</v>
      </c>
      <c r="H588" s="179">
        <f t="shared" si="381"/>
        <v>1</v>
      </c>
      <c r="I588" s="179">
        <f t="shared" si="381"/>
        <v>0.99999999999999978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1</v>
      </c>
      <c r="N588" s="179">
        <f t="shared" si="381"/>
        <v>0.99999999999999989</v>
      </c>
      <c r="O588" s="179">
        <f t="shared" si="381"/>
        <v>1</v>
      </c>
      <c r="P588" s="179">
        <f t="shared" si="381"/>
        <v>0.99999999999999989</v>
      </c>
      <c r="Q588" s="179">
        <f t="shared" si="381"/>
        <v>1.0000000000000002</v>
      </c>
      <c r="R588" s="179">
        <f t="shared" si="381"/>
        <v>0.99999999999999989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0.99999999999999989</v>
      </c>
      <c r="H589" s="179">
        <f t="shared" si="381"/>
        <v>1</v>
      </c>
      <c r="I589" s="179">
        <f t="shared" si="381"/>
        <v>0.99999999999999978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1</v>
      </c>
      <c r="N589" s="179">
        <f t="shared" si="381"/>
        <v>0.99999999999999989</v>
      </c>
      <c r="O589" s="179">
        <f t="shared" si="381"/>
        <v>1</v>
      </c>
      <c r="P589" s="179">
        <f t="shared" si="381"/>
        <v>0.99999999999999989</v>
      </c>
      <c r="Q589" s="179">
        <f t="shared" si="381"/>
        <v>1.0000000000000002</v>
      </c>
      <c r="R589" s="179">
        <f t="shared" si="381"/>
        <v>0.99999999999999989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0.99999999999999989</v>
      </c>
      <c r="H590" s="179">
        <f t="shared" si="381"/>
        <v>1</v>
      </c>
      <c r="I590" s="179">
        <f t="shared" si="381"/>
        <v>0.99999999999999978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1</v>
      </c>
      <c r="N590" s="179">
        <f t="shared" si="381"/>
        <v>0.99999999999999989</v>
      </c>
      <c r="O590" s="179">
        <f t="shared" si="381"/>
        <v>1</v>
      </c>
      <c r="P590" s="179">
        <f t="shared" si="381"/>
        <v>0.99999999999999989</v>
      </c>
      <c r="Q590" s="179">
        <f t="shared" si="381"/>
        <v>1.0000000000000002</v>
      </c>
      <c r="R590" s="179">
        <f t="shared" si="381"/>
        <v>0.99999999999999989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0.99999999999999989</v>
      </c>
      <c r="H591" s="179">
        <f t="shared" si="381"/>
        <v>1</v>
      </c>
      <c r="I591" s="179">
        <f t="shared" si="381"/>
        <v>0.99999999999999978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1</v>
      </c>
      <c r="N591" s="179">
        <f t="shared" si="381"/>
        <v>0.99999999999999989</v>
      </c>
      <c r="O591" s="179">
        <f t="shared" si="381"/>
        <v>1</v>
      </c>
      <c r="P591" s="179">
        <f t="shared" si="381"/>
        <v>0.99999999999999989</v>
      </c>
      <c r="Q591" s="179">
        <f t="shared" si="381"/>
        <v>1.0000000000000002</v>
      </c>
      <c r="R591" s="179">
        <f t="shared" si="381"/>
        <v>0.99999999999999989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0.99999999999999989</v>
      </c>
      <c r="H592" s="179">
        <f t="shared" si="381"/>
        <v>1</v>
      </c>
      <c r="I592" s="179">
        <f t="shared" si="381"/>
        <v>0.99999999999999978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1</v>
      </c>
      <c r="N592" s="179">
        <f t="shared" si="381"/>
        <v>0.99999999999999989</v>
      </c>
      <c r="O592" s="179">
        <f t="shared" si="381"/>
        <v>1</v>
      </c>
      <c r="P592" s="179">
        <f t="shared" si="381"/>
        <v>0.99999999999999989</v>
      </c>
      <c r="Q592" s="179">
        <f t="shared" si="381"/>
        <v>1.0000000000000002</v>
      </c>
      <c r="R592" s="179">
        <f t="shared" si="381"/>
        <v>0.99999999999999989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0.99999999999999989</v>
      </c>
      <c r="H593" s="179">
        <f t="shared" si="381"/>
        <v>1</v>
      </c>
      <c r="I593" s="179">
        <f t="shared" si="381"/>
        <v>0.99999999999999978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1</v>
      </c>
      <c r="N593" s="179">
        <f t="shared" si="381"/>
        <v>0.99999999999999989</v>
      </c>
      <c r="O593" s="179">
        <f t="shared" si="381"/>
        <v>1</v>
      </c>
      <c r="P593" s="179">
        <f t="shared" si="381"/>
        <v>0.99999999999999989</v>
      </c>
      <c r="Q593" s="179">
        <f t="shared" si="381"/>
        <v>1.0000000000000002</v>
      </c>
      <c r="R593" s="179">
        <f t="shared" si="381"/>
        <v>0.99999999999999989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0.99999999999999989</v>
      </c>
      <c r="H594" s="179">
        <f t="shared" si="381"/>
        <v>1</v>
      </c>
      <c r="I594" s="179">
        <f t="shared" si="381"/>
        <v>0.99999999999999978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1</v>
      </c>
      <c r="N594" s="179">
        <f t="shared" si="381"/>
        <v>0.99999999999999989</v>
      </c>
      <c r="O594" s="179">
        <f t="shared" si="381"/>
        <v>1</v>
      </c>
      <c r="P594" s="179">
        <f t="shared" si="381"/>
        <v>0.99999999999999989</v>
      </c>
      <c r="Q594" s="179">
        <f t="shared" si="381"/>
        <v>1.0000000000000002</v>
      </c>
      <c r="R594" s="179">
        <f t="shared" si="381"/>
        <v>0.99999999999999989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0.99999999999999989</v>
      </c>
      <c r="H595" s="179">
        <f t="shared" si="381"/>
        <v>1</v>
      </c>
      <c r="I595" s="179">
        <f t="shared" si="381"/>
        <v>0.99999999999999978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1</v>
      </c>
      <c r="N595" s="179">
        <f t="shared" si="381"/>
        <v>0.99999999999999989</v>
      </c>
      <c r="O595" s="179">
        <f t="shared" si="381"/>
        <v>1</v>
      </c>
      <c r="P595" s="179">
        <f t="shared" si="381"/>
        <v>0.99999999999999989</v>
      </c>
      <c r="Q595" s="179">
        <f t="shared" si="381"/>
        <v>1.0000000000000002</v>
      </c>
      <c r="R595" s="179">
        <f t="shared" si="381"/>
        <v>0.99999999999999989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0.99999999999999989</v>
      </c>
      <c r="H596" s="179">
        <f t="shared" si="381"/>
        <v>1</v>
      </c>
      <c r="I596" s="179">
        <f t="shared" si="381"/>
        <v>0.99999999999999978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1</v>
      </c>
      <c r="N596" s="179">
        <f t="shared" si="381"/>
        <v>0.99999999999999989</v>
      </c>
      <c r="O596" s="179">
        <f t="shared" si="381"/>
        <v>1</v>
      </c>
      <c r="P596" s="179">
        <f t="shared" si="381"/>
        <v>0.99999999999999989</v>
      </c>
      <c r="Q596" s="179">
        <f t="shared" si="381"/>
        <v>1.0000000000000002</v>
      </c>
      <c r="R596" s="179">
        <f t="shared" si="381"/>
        <v>0.99999999999999989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0.99999999999999989</v>
      </c>
      <c r="H597" s="179">
        <f t="shared" si="381"/>
        <v>1</v>
      </c>
      <c r="I597" s="179">
        <f t="shared" si="381"/>
        <v>0.99999999999999978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1</v>
      </c>
      <c r="N597" s="179">
        <f t="shared" si="381"/>
        <v>0.99999999999999989</v>
      </c>
      <c r="O597" s="179">
        <f t="shared" si="381"/>
        <v>1</v>
      </c>
      <c r="P597" s="179">
        <f t="shared" si="381"/>
        <v>0.99999999999999989</v>
      </c>
      <c r="Q597" s="179">
        <f t="shared" si="381"/>
        <v>1.0000000000000002</v>
      </c>
      <c r="R597" s="179">
        <f t="shared" si="381"/>
        <v>0.99999999999999989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0.99999999999999989</v>
      </c>
      <c r="H598" s="179">
        <f t="shared" si="381"/>
        <v>1</v>
      </c>
      <c r="I598" s="179">
        <f t="shared" si="381"/>
        <v>0.99999999999999978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1</v>
      </c>
      <c r="N598" s="179">
        <f t="shared" si="381"/>
        <v>0.99999999999999989</v>
      </c>
      <c r="O598" s="179">
        <f t="shared" si="381"/>
        <v>1</v>
      </c>
      <c r="P598" s="179">
        <f t="shared" si="381"/>
        <v>0.99999999999999989</v>
      </c>
      <c r="Q598" s="179">
        <f t="shared" si="381"/>
        <v>1.0000000000000002</v>
      </c>
      <c r="R598" s="179">
        <f t="shared" si="381"/>
        <v>0.99999999999999989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0.99999999999999989</v>
      </c>
      <c r="H599" s="179">
        <f t="shared" si="381"/>
        <v>1</v>
      </c>
      <c r="I599" s="179">
        <f t="shared" si="381"/>
        <v>0.99999999999999978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1</v>
      </c>
      <c r="N599" s="179">
        <f t="shared" si="381"/>
        <v>0.99999999999999989</v>
      </c>
      <c r="O599" s="179">
        <f t="shared" si="381"/>
        <v>1</v>
      </c>
      <c r="P599" s="179">
        <f t="shared" si="381"/>
        <v>0.99999999999999989</v>
      </c>
      <c r="Q599" s="179">
        <f t="shared" si="381"/>
        <v>1.0000000000000002</v>
      </c>
      <c r="R599" s="179">
        <f t="shared" si="381"/>
        <v>0.99999999999999989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0.99999999999999989</v>
      </c>
      <c r="H600" s="179">
        <f t="shared" si="389"/>
        <v>1</v>
      </c>
      <c r="I600" s="179">
        <f t="shared" si="389"/>
        <v>0.99999999999999978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1</v>
      </c>
      <c r="N600" s="179">
        <f t="shared" si="389"/>
        <v>0.99999999999999989</v>
      </c>
      <c r="O600" s="179">
        <f t="shared" si="389"/>
        <v>1</v>
      </c>
      <c r="P600" s="179">
        <f t="shared" si="389"/>
        <v>0.99999999999999989</v>
      </c>
      <c r="Q600" s="179">
        <f t="shared" si="389"/>
        <v>1.0000000000000002</v>
      </c>
      <c r="R600" s="179">
        <f t="shared" si="389"/>
        <v>0.99999999999999989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0.99999999999999989</v>
      </c>
      <c r="H601" s="179">
        <f t="shared" si="389"/>
        <v>1</v>
      </c>
      <c r="I601" s="179">
        <f t="shared" si="389"/>
        <v>0.99999999999999978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1</v>
      </c>
      <c r="N601" s="179">
        <f t="shared" si="389"/>
        <v>0.99999999999999989</v>
      </c>
      <c r="O601" s="179">
        <f t="shared" si="389"/>
        <v>1</v>
      </c>
      <c r="P601" s="179">
        <f t="shared" si="389"/>
        <v>0.99999999999999989</v>
      </c>
      <c r="Q601" s="179">
        <f t="shared" si="389"/>
        <v>1.0000000000000002</v>
      </c>
      <c r="R601" s="179">
        <f t="shared" si="389"/>
        <v>0.99999999999999989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0.99999999999999989</v>
      </c>
      <c r="H602" s="179">
        <f t="shared" si="389"/>
        <v>1</v>
      </c>
      <c r="I602" s="179">
        <f t="shared" si="389"/>
        <v>0.99999999999999978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1</v>
      </c>
      <c r="N602" s="179">
        <f t="shared" si="389"/>
        <v>0.99999999999999989</v>
      </c>
      <c r="O602" s="179">
        <f t="shared" si="389"/>
        <v>1</v>
      </c>
      <c r="P602" s="179">
        <f t="shared" si="389"/>
        <v>0.99999999999999989</v>
      </c>
      <c r="Q602" s="179">
        <f t="shared" si="389"/>
        <v>1.0000000000000002</v>
      </c>
      <c r="R602" s="179">
        <f t="shared" si="389"/>
        <v>0.99999999999999989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0.99999999999999989</v>
      </c>
      <c r="H603" s="179">
        <f t="shared" si="389"/>
        <v>1</v>
      </c>
      <c r="I603" s="179">
        <f t="shared" si="389"/>
        <v>0.99999999999999978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1</v>
      </c>
      <c r="N603" s="179">
        <f t="shared" si="389"/>
        <v>0.99999999999999989</v>
      </c>
      <c r="O603" s="179">
        <f t="shared" si="389"/>
        <v>1</v>
      </c>
      <c r="P603" s="179">
        <f t="shared" si="389"/>
        <v>0.99999999999999989</v>
      </c>
      <c r="Q603" s="179">
        <f t="shared" si="389"/>
        <v>1.0000000000000002</v>
      </c>
      <c r="R603" s="179">
        <f t="shared" si="389"/>
        <v>0.99999999999999989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0.99999999999999989</v>
      </c>
      <c r="H604" s="179">
        <f t="shared" si="389"/>
        <v>1</v>
      </c>
      <c r="I604" s="179">
        <f t="shared" si="389"/>
        <v>0.99999999999999978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1</v>
      </c>
      <c r="N604" s="179">
        <f t="shared" si="389"/>
        <v>0.99999999999999989</v>
      </c>
      <c r="O604" s="179">
        <f t="shared" si="389"/>
        <v>1</v>
      </c>
      <c r="P604" s="179">
        <f t="shared" si="389"/>
        <v>0.99999999999999989</v>
      </c>
      <c r="Q604" s="179">
        <f t="shared" si="389"/>
        <v>1.0000000000000002</v>
      </c>
      <c r="R604" s="179">
        <f t="shared" si="389"/>
        <v>0.99999999999999989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0.99999999999999989</v>
      </c>
      <c r="H605" s="179">
        <f t="shared" si="389"/>
        <v>1</v>
      </c>
      <c r="I605" s="179">
        <f t="shared" si="389"/>
        <v>0.99999999999999978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1</v>
      </c>
      <c r="N605" s="179">
        <f t="shared" si="389"/>
        <v>0.99999999999999989</v>
      </c>
      <c r="O605" s="179">
        <f t="shared" si="389"/>
        <v>1</v>
      </c>
      <c r="P605" s="179">
        <f t="shared" si="389"/>
        <v>0.99999999999999989</v>
      </c>
      <c r="Q605" s="179">
        <f t="shared" si="389"/>
        <v>1.0000000000000002</v>
      </c>
      <c r="R605" s="179">
        <f t="shared" si="389"/>
        <v>0.99999999999999989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0.99999999999999989</v>
      </c>
      <c r="H606" s="179">
        <f t="shared" si="389"/>
        <v>1</v>
      </c>
      <c r="I606" s="179">
        <f t="shared" si="389"/>
        <v>0.99999999999999978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1</v>
      </c>
      <c r="N606" s="179">
        <f t="shared" si="389"/>
        <v>0.99999999999999989</v>
      </c>
      <c r="O606" s="179">
        <f t="shared" si="389"/>
        <v>1</v>
      </c>
      <c r="P606" s="179">
        <f t="shared" si="389"/>
        <v>0.99999999999999989</v>
      </c>
      <c r="Q606" s="179">
        <f t="shared" si="389"/>
        <v>1.0000000000000002</v>
      </c>
      <c r="R606" s="179">
        <f t="shared" si="389"/>
        <v>0.99999999999999989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0.99999999999999989</v>
      </c>
      <c r="H607" s="179">
        <f t="shared" si="389"/>
        <v>1</v>
      </c>
      <c r="I607" s="179">
        <f t="shared" si="389"/>
        <v>0.99999999999999978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1</v>
      </c>
      <c r="N607" s="179">
        <f t="shared" si="389"/>
        <v>0.99999999999999989</v>
      </c>
      <c r="O607" s="179">
        <f t="shared" si="389"/>
        <v>1</v>
      </c>
      <c r="P607" s="179">
        <f t="shared" si="389"/>
        <v>0.99999999999999989</v>
      </c>
      <c r="Q607" s="179">
        <f t="shared" si="389"/>
        <v>1.0000000000000002</v>
      </c>
      <c r="R607" s="179">
        <f t="shared" si="389"/>
        <v>0.99999999999999989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0.99999999999999989</v>
      </c>
      <c r="H608" s="179">
        <f t="shared" si="389"/>
        <v>1</v>
      </c>
      <c r="I608" s="179">
        <f t="shared" si="389"/>
        <v>0.99999999999999978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1</v>
      </c>
      <c r="N608" s="179">
        <f t="shared" si="389"/>
        <v>0.99999999999999989</v>
      </c>
      <c r="O608" s="179">
        <f t="shared" si="389"/>
        <v>1</v>
      </c>
      <c r="P608" s="179">
        <f t="shared" si="389"/>
        <v>0.99999999999999989</v>
      </c>
      <c r="Q608" s="179">
        <f t="shared" si="389"/>
        <v>1.0000000000000002</v>
      </c>
      <c r="R608" s="179">
        <f t="shared" si="389"/>
        <v>0.99999999999999989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0.99999999999999989</v>
      </c>
      <c r="H609" s="179">
        <f t="shared" si="389"/>
        <v>1</v>
      </c>
      <c r="I609" s="179">
        <f t="shared" si="389"/>
        <v>0.99999999999999978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1</v>
      </c>
      <c r="N609" s="179">
        <f t="shared" si="389"/>
        <v>0.99999999999999989</v>
      </c>
      <c r="O609" s="179">
        <f t="shared" si="389"/>
        <v>1</v>
      </c>
      <c r="P609" s="179">
        <f t="shared" si="389"/>
        <v>0.99999999999999989</v>
      </c>
      <c r="Q609" s="179">
        <f t="shared" si="389"/>
        <v>1.0000000000000002</v>
      </c>
      <c r="R609" s="179">
        <f t="shared" si="389"/>
        <v>0.99999999999999989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0.99999999999999989</v>
      </c>
      <c r="H610" s="179">
        <f t="shared" si="389"/>
        <v>1</v>
      </c>
      <c r="I610" s="179">
        <f t="shared" si="389"/>
        <v>0.99999999999999978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1</v>
      </c>
      <c r="N610" s="179">
        <f t="shared" si="389"/>
        <v>0.99999999999999989</v>
      </c>
      <c r="O610" s="179">
        <f t="shared" si="389"/>
        <v>1</v>
      </c>
      <c r="P610" s="179">
        <f t="shared" si="389"/>
        <v>0.99999999999999989</v>
      </c>
      <c r="Q610" s="179">
        <f t="shared" si="389"/>
        <v>1.0000000000000002</v>
      </c>
      <c r="R610" s="179">
        <f t="shared" si="389"/>
        <v>0.99999999999999989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0.99999999999999989</v>
      </c>
      <c r="H611" s="179">
        <f t="shared" si="389"/>
        <v>1</v>
      </c>
      <c r="I611" s="179">
        <f t="shared" si="389"/>
        <v>0.99999999999999978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1</v>
      </c>
      <c r="N611" s="179">
        <f t="shared" si="389"/>
        <v>0.99999999999999989</v>
      </c>
      <c r="O611" s="179">
        <f t="shared" si="389"/>
        <v>1</v>
      </c>
      <c r="P611" s="179">
        <f t="shared" si="389"/>
        <v>0.99999999999999989</v>
      </c>
      <c r="Q611" s="179">
        <f t="shared" si="389"/>
        <v>1.0000000000000002</v>
      </c>
      <c r="R611" s="179">
        <f t="shared" si="389"/>
        <v>0.99999999999999989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0.99999999999999989</v>
      </c>
      <c r="H612" s="179">
        <f t="shared" si="389"/>
        <v>1</v>
      </c>
      <c r="I612" s="179">
        <f t="shared" si="389"/>
        <v>0.99999999999999978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1</v>
      </c>
      <c r="N612" s="179">
        <f t="shared" si="389"/>
        <v>0.99999999999999989</v>
      </c>
      <c r="O612" s="179">
        <f t="shared" si="389"/>
        <v>1</v>
      </c>
      <c r="P612" s="179">
        <f t="shared" si="389"/>
        <v>0.99999999999999989</v>
      </c>
      <c r="Q612" s="179">
        <f t="shared" si="389"/>
        <v>1.0000000000000002</v>
      </c>
      <c r="R612" s="179">
        <f t="shared" si="389"/>
        <v>0.99999999999999989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0.99999999999999989</v>
      </c>
      <c r="H613" s="179">
        <f t="shared" si="389"/>
        <v>1</v>
      </c>
      <c r="I613" s="179">
        <f t="shared" si="389"/>
        <v>0.99999999999999978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1</v>
      </c>
      <c r="N613" s="179">
        <f t="shared" si="389"/>
        <v>0.99999999999999989</v>
      </c>
      <c r="O613" s="179">
        <f t="shared" si="389"/>
        <v>1</v>
      </c>
      <c r="P613" s="179">
        <f t="shared" si="389"/>
        <v>0.99999999999999989</v>
      </c>
      <c r="Q613" s="179">
        <f t="shared" si="389"/>
        <v>1.0000000000000002</v>
      </c>
      <c r="R613" s="179">
        <f t="shared" si="389"/>
        <v>0.99999999999999989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0.99999999999999989</v>
      </c>
      <c r="H614" s="179">
        <f t="shared" si="389"/>
        <v>1</v>
      </c>
      <c r="I614" s="179">
        <f t="shared" si="389"/>
        <v>0.99999999999999978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1</v>
      </c>
      <c r="N614" s="179">
        <f t="shared" si="389"/>
        <v>0.99999999999999989</v>
      </c>
      <c r="O614" s="179">
        <f t="shared" si="389"/>
        <v>1</v>
      </c>
      <c r="P614" s="179">
        <f t="shared" si="389"/>
        <v>0.99999999999999989</v>
      </c>
      <c r="Q614" s="179">
        <f t="shared" si="389"/>
        <v>1.0000000000000002</v>
      </c>
      <c r="R614" s="179">
        <f t="shared" si="389"/>
        <v>0.99999999999999989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0.99999999999999989</v>
      </c>
      <c r="H615" s="179">
        <f t="shared" si="389"/>
        <v>1</v>
      </c>
      <c r="I615" s="179">
        <f t="shared" si="389"/>
        <v>0.99999999999999978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1</v>
      </c>
      <c r="N615" s="179">
        <f t="shared" si="389"/>
        <v>0.99999999999999989</v>
      </c>
      <c r="O615" s="179">
        <f t="shared" si="389"/>
        <v>1</v>
      </c>
      <c r="P615" s="179">
        <f t="shared" si="389"/>
        <v>0.99999999999999989</v>
      </c>
      <c r="Q615" s="179">
        <f t="shared" si="389"/>
        <v>1.0000000000000002</v>
      </c>
      <c r="R615" s="179">
        <f t="shared" si="389"/>
        <v>0.99999999999999989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0.99999999999999989</v>
      </c>
      <c r="H616" s="179">
        <f t="shared" si="398"/>
        <v>1</v>
      </c>
      <c r="I616" s="179">
        <f t="shared" si="398"/>
        <v>0.99999999999999978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1</v>
      </c>
      <c r="N616" s="179">
        <f t="shared" si="398"/>
        <v>0.99999999999999989</v>
      </c>
      <c r="O616" s="179">
        <f t="shared" si="398"/>
        <v>1</v>
      </c>
      <c r="P616" s="179">
        <f t="shared" si="398"/>
        <v>0.99999999999999989</v>
      </c>
      <c r="Q616" s="179">
        <f t="shared" si="398"/>
        <v>1.0000000000000002</v>
      </c>
      <c r="R616" s="179">
        <f t="shared" si="398"/>
        <v>0.99999999999999989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0.99999999999999989</v>
      </c>
      <c r="H617" s="179">
        <f t="shared" si="398"/>
        <v>1</v>
      </c>
      <c r="I617" s="179">
        <f t="shared" si="398"/>
        <v>0.99999999999999978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1</v>
      </c>
      <c r="N617" s="179">
        <f t="shared" si="398"/>
        <v>0.99999999999999989</v>
      </c>
      <c r="O617" s="179">
        <f t="shared" si="398"/>
        <v>1</v>
      </c>
      <c r="P617" s="179">
        <f t="shared" si="398"/>
        <v>0.99999999999999989</v>
      </c>
      <c r="Q617" s="179">
        <f t="shared" si="398"/>
        <v>1.0000000000000002</v>
      </c>
      <c r="R617" s="179">
        <f t="shared" si="398"/>
        <v>0.99999999999999989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0.99999999999999989</v>
      </c>
      <c r="H618" s="179">
        <f t="shared" si="398"/>
        <v>1</v>
      </c>
      <c r="I618" s="179">
        <f t="shared" si="398"/>
        <v>0.99999999999999978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1</v>
      </c>
      <c r="N618" s="179">
        <f t="shared" si="398"/>
        <v>0.99999999999999989</v>
      </c>
      <c r="O618" s="179">
        <f t="shared" si="398"/>
        <v>1</v>
      </c>
      <c r="P618" s="179">
        <f t="shared" si="398"/>
        <v>0.99999999999999989</v>
      </c>
      <c r="Q618" s="179">
        <f t="shared" si="398"/>
        <v>1.0000000000000002</v>
      </c>
      <c r="R618" s="179">
        <f t="shared" si="398"/>
        <v>0.99999999999999989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0.99999999999999989</v>
      </c>
      <c r="H619" s="179">
        <f t="shared" si="398"/>
        <v>1</v>
      </c>
      <c r="I619" s="179">
        <f t="shared" si="398"/>
        <v>0.99999999999999978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1</v>
      </c>
      <c r="N619" s="179">
        <f t="shared" si="398"/>
        <v>0.99999999999999989</v>
      </c>
      <c r="O619" s="179">
        <f t="shared" si="398"/>
        <v>1</v>
      </c>
      <c r="P619" s="179">
        <f t="shared" si="398"/>
        <v>0.99999999999999989</v>
      </c>
      <c r="Q619" s="179">
        <f t="shared" si="398"/>
        <v>1.0000000000000002</v>
      </c>
      <c r="R619" s="179">
        <f t="shared" si="398"/>
        <v>0.99999999999999989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0.99999999999999989</v>
      </c>
      <c r="H620" s="179">
        <f t="shared" si="398"/>
        <v>1</v>
      </c>
      <c r="I620" s="179">
        <f t="shared" si="398"/>
        <v>0.99999999999999978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1</v>
      </c>
      <c r="N620" s="179">
        <f t="shared" si="398"/>
        <v>0.99999999999999989</v>
      </c>
      <c r="O620" s="179">
        <f t="shared" si="398"/>
        <v>1</v>
      </c>
      <c r="P620" s="179">
        <f t="shared" si="398"/>
        <v>0.99999999999999989</v>
      </c>
      <c r="Q620" s="179">
        <f t="shared" si="398"/>
        <v>1.0000000000000002</v>
      </c>
      <c r="R620" s="179">
        <f t="shared" si="398"/>
        <v>0.99999999999999989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0.99999999999999989</v>
      </c>
      <c r="H621" s="179">
        <f t="shared" si="398"/>
        <v>1</v>
      </c>
      <c r="I621" s="179">
        <f t="shared" si="398"/>
        <v>0.99999999999999978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1</v>
      </c>
      <c r="N621" s="179">
        <f t="shared" si="398"/>
        <v>0.99999999999999989</v>
      </c>
      <c r="O621" s="179">
        <f t="shared" si="398"/>
        <v>1</v>
      </c>
      <c r="P621" s="179">
        <f t="shared" si="398"/>
        <v>0.99999999999999989</v>
      </c>
      <c r="Q621" s="179">
        <f t="shared" si="398"/>
        <v>1.0000000000000002</v>
      </c>
      <c r="R621" s="179">
        <f t="shared" si="398"/>
        <v>0.99999999999999989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0.99999999999999989</v>
      </c>
      <c r="H622" s="179">
        <f t="shared" si="398"/>
        <v>1</v>
      </c>
      <c r="I622" s="179">
        <f t="shared" si="398"/>
        <v>0.99999999999999978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1</v>
      </c>
      <c r="N622" s="179">
        <f t="shared" si="398"/>
        <v>0.99999999999999989</v>
      </c>
      <c r="O622" s="179">
        <f t="shared" si="398"/>
        <v>1</v>
      </c>
      <c r="P622" s="179">
        <f t="shared" si="398"/>
        <v>0.99999999999999989</v>
      </c>
      <c r="Q622" s="179">
        <f t="shared" si="398"/>
        <v>1.0000000000000002</v>
      </c>
      <c r="R622" s="179">
        <f t="shared" si="398"/>
        <v>0.99999999999999989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0.99999999999999989</v>
      </c>
      <c r="H623" s="179">
        <f t="shared" si="398"/>
        <v>1</v>
      </c>
      <c r="I623" s="179">
        <f t="shared" si="398"/>
        <v>0.99999999999999978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1</v>
      </c>
      <c r="N623" s="179">
        <f t="shared" si="398"/>
        <v>0.99999999999999989</v>
      </c>
      <c r="O623" s="179">
        <f t="shared" si="398"/>
        <v>1</v>
      </c>
      <c r="P623" s="179">
        <f t="shared" si="398"/>
        <v>0.99999999999999989</v>
      </c>
      <c r="Q623" s="179">
        <f t="shared" si="398"/>
        <v>1.0000000000000002</v>
      </c>
      <c r="R623" s="179">
        <f t="shared" si="398"/>
        <v>0.99999999999999989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0.99999999999999989</v>
      </c>
      <c r="H624" s="179">
        <f t="shared" si="398"/>
        <v>1</v>
      </c>
      <c r="I624" s="179">
        <f t="shared" si="398"/>
        <v>0.99999999999999978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1</v>
      </c>
      <c r="N624" s="179">
        <f t="shared" si="398"/>
        <v>0.99999999999999989</v>
      </c>
      <c r="O624" s="179">
        <f t="shared" si="398"/>
        <v>1</v>
      </c>
      <c r="P624" s="179">
        <f t="shared" si="398"/>
        <v>0.99999999999999989</v>
      </c>
      <c r="Q624" s="179">
        <f t="shared" si="398"/>
        <v>1.0000000000000002</v>
      </c>
      <c r="R624" s="179">
        <f t="shared" si="398"/>
        <v>0.99999999999999989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0.99999999999999989</v>
      </c>
      <c r="H625" s="179">
        <f t="shared" si="398"/>
        <v>1</v>
      </c>
      <c r="I625" s="179">
        <f t="shared" si="398"/>
        <v>0.99999999999999978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1</v>
      </c>
      <c r="N625" s="179">
        <f t="shared" si="398"/>
        <v>0.99999999999999989</v>
      </c>
      <c r="O625" s="179">
        <f t="shared" si="398"/>
        <v>1</v>
      </c>
      <c r="P625" s="179">
        <f t="shared" si="398"/>
        <v>0.99999999999999989</v>
      </c>
      <c r="Q625" s="179">
        <f t="shared" si="398"/>
        <v>1.0000000000000002</v>
      </c>
      <c r="R625" s="179">
        <f t="shared" si="398"/>
        <v>0.99999999999999989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0.99999999999999989</v>
      </c>
      <c r="H626" s="179">
        <f t="shared" si="398"/>
        <v>1</v>
      </c>
      <c r="I626" s="179">
        <f t="shared" si="398"/>
        <v>0.99999999999999978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1</v>
      </c>
      <c r="N626" s="179">
        <f t="shared" si="398"/>
        <v>0.99999999999999989</v>
      </c>
      <c r="O626" s="179">
        <f t="shared" si="398"/>
        <v>1</v>
      </c>
      <c r="P626" s="179">
        <f t="shared" si="398"/>
        <v>0.99999999999999989</v>
      </c>
      <c r="Q626" s="179">
        <f t="shared" si="398"/>
        <v>1.0000000000000002</v>
      </c>
      <c r="R626" s="179">
        <f t="shared" si="398"/>
        <v>0.99999999999999989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0.99999999999999989</v>
      </c>
      <c r="H627" s="179">
        <f t="shared" si="398"/>
        <v>1</v>
      </c>
      <c r="I627" s="179">
        <f t="shared" si="398"/>
        <v>0.99999999999999978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1</v>
      </c>
      <c r="N627" s="179">
        <f t="shared" si="398"/>
        <v>0.99999999999999989</v>
      </c>
      <c r="O627" s="179">
        <f t="shared" si="398"/>
        <v>1</v>
      </c>
      <c r="P627" s="179">
        <f t="shared" si="398"/>
        <v>0.99999999999999989</v>
      </c>
      <c r="Q627" s="179">
        <f t="shared" si="398"/>
        <v>1.0000000000000002</v>
      </c>
      <c r="R627" s="179">
        <f t="shared" si="398"/>
        <v>0.99999999999999989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0.99999999999999989</v>
      </c>
      <c r="H628" s="179">
        <f t="shared" si="398"/>
        <v>1</v>
      </c>
      <c r="I628" s="179">
        <f t="shared" si="398"/>
        <v>0.99999999999999978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1</v>
      </c>
      <c r="N628" s="179">
        <f t="shared" si="398"/>
        <v>0.99999999999999989</v>
      </c>
      <c r="O628" s="179">
        <f t="shared" si="398"/>
        <v>1</v>
      </c>
      <c r="P628" s="179">
        <f t="shared" si="398"/>
        <v>0.99999999999999989</v>
      </c>
      <c r="Q628" s="179">
        <f t="shared" si="398"/>
        <v>1.0000000000000002</v>
      </c>
      <c r="R628" s="179">
        <f t="shared" si="398"/>
        <v>0.99999999999999989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0.99999999999999989</v>
      </c>
      <c r="H629" s="179">
        <f t="shared" si="398"/>
        <v>1</v>
      </c>
      <c r="I629" s="179">
        <f t="shared" si="398"/>
        <v>0.99999999999999978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1</v>
      </c>
      <c r="N629" s="179">
        <f t="shared" si="398"/>
        <v>0.99999999999999989</v>
      </c>
      <c r="O629" s="179">
        <f t="shared" si="398"/>
        <v>1</v>
      </c>
      <c r="P629" s="179">
        <f t="shared" si="398"/>
        <v>0.99999999999999989</v>
      </c>
      <c r="Q629" s="179">
        <f t="shared" si="398"/>
        <v>1.0000000000000002</v>
      </c>
      <c r="R629" s="179">
        <f t="shared" si="398"/>
        <v>0.99999999999999989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0.99999999999999989</v>
      </c>
      <c r="H630" s="179">
        <f t="shared" si="398"/>
        <v>1</v>
      </c>
      <c r="I630" s="179">
        <f t="shared" si="398"/>
        <v>0.99999999999999978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1</v>
      </c>
      <c r="N630" s="179">
        <f t="shared" si="398"/>
        <v>0.99999999999999989</v>
      </c>
      <c r="O630" s="179">
        <f t="shared" si="398"/>
        <v>1</v>
      </c>
      <c r="P630" s="179">
        <f t="shared" si="398"/>
        <v>0.99999999999999989</v>
      </c>
      <c r="Q630" s="179">
        <f t="shared" si="398"/>
        <v>1.0000000000000002</v>
      </c>
      <c r="R630" s="179">
        <f t="shared" si="398"/>
        <v>0.99999999999999989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0.99999999999999989</v>
      </c>
      <c r="H631" s="179">
        <f t="shared" si="398"/>
        <v>1</v>
      </c>
      <c r="I631" s="179">
        <f t="shared" si="398"/>
        <v>0.99999999999999978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1</v>
      </c>
      <c r="N631" s="179">
        <f t="shared" si="398"/>
        <v>0.99999999999999989</v>
      </c>
      <c r="O631" s="179">
        <f t="shared" si="398"/>
        <v>1</v>
      </c>
      <c r="P631" s="179">
        <f t="shared" si="398"/>
        <v>0.99999999999999989</v>
      </c>
      <c r="Q631" s="179">
        <f t="shared" si="398"/>
        <v>1.0000000000000002</v>
      </c>
      <c r="R631" s="179">
        <f t="shared" si="398"/>
        <v>0.99999999999999989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0.99999999999999989</v>
      </c>
      <c r="H632" s="179">
        <f t="shared" si="407"/>
        <v>1</v>
      </c>
      <c r="I632" s="179">
        <f t="shared" si="407"/>
        <v>0.99999999999999978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1</v>
      </c>
      <c r="N632" s="179">
        <f t="shared" si="407"/>
        <v>0.99999999999999989</v>
      </c>
      <c r="O632" s="179">
        <f t="shared" si="407"/>
        <v>1</v>
      </c>
      <c r="P632" s="179">
        <f t="shared" si="407"/>
        <v>0.99999999999999989</v>
      </c>
      <c r="Q632" s="179">
        <f t="shared" si="407"/>
        <v>1.0000000000000002</v>
      </c>
      <c r="R632" s="179">
        <f t="shared" si="407"/>
        <v>0.99999999999999989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0.99999999999999989</v>
      </c>
      <c r="H633" s="179">
        <f t="shared" si="407"/>
        <v>1</v>
      </c>
      <c r="I633" s="179">
        <f t="shared" si="407"/>
        <v>0.99999999999999978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1</v>
      </c>
      <c r="N633" s="179">
        <f t="shared" si="407"/>
        <v>0.99999999999999989</v>
      </c>
      <c r="O633" s="179">
        <f t="shared" si="407"/>
        <v>1</v>
      </c>
      <c r="P633" s="179">
        <f t="shared" si="407"/>
        <v>0.99999999999999989</v>
      </c>
      <c r="Q633" s="179">
        <f t="shared" si="407"/>
        <v>1.0000000000000002</v>
      </c>
      <c r="R633" s="179">
        <f t="shared" si="407"/>
        <v>0.99999999999999989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0.99999999999999989</v>
      </c>
      <c r="H634" s="179">
        <f t="shared" si="407"/>
        <v>1</v>
      </c>
      <c r="I634" s="179">
        <f t="shared" si="407"/>
        <v>0.99999999999999978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1</v>
      </c>
      <c r="N634" s="179">
        <f t="shared" si="407"/>
        <v>0.99999999999999989</v>
      </c>
      <c r="O634" s="179">
        <f t="shared" si="407"/>
        <v>1</v>
      </c>
      <c r="P634" s="179">
        <f t="shared" si="407"/>
        <v>0.99999999999999989</v>
      </c>
      <c r="Q634" s="179">
        <f t="shared" si="407"/>
        <v>1.0000000000000002</v>
      </c>
      <c r="R634" s="179">
        <f t="shared" si="407"/>
        <v>0.99999999999999989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0.99999999999999989</v>
      </c>
      <c r="H635" s="179">
        <f t="shared" si="407"/>
        <v>1</v>
      </c>
      <c r="I635" s="179">
        <f t="shared" si="407"/>
        <v>0.99999999999999978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1</v>
      </c>
      <c r="N635" s="179">
        <f t="shared" si="407"/>
        <v>0.99999999999999989</v>
      </c>
      <c r="O635" s="179">
        <f t="shared" si="407"/>
        <v>1</v>
      </c>
      <c r="P635" s="179">
        <f t="shared" si="407"/>
        <v>0.99999999999999989</v>
      </c>
      <c r="Q635" s="179">
        <f t="shared" si="407"/>
        <v>1.0000000000000002</v>
      </c>
      <c r="R635" s="179">
        <f t="shared" si="407"/>
        <v>0.99999999999999989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0.99999999999999989</v>
      </c>
      <c r="H636" s="179">
        <f t="shared" si="407"/>
        <v>1</v>
      </c>
      <c r="I636" s="179">
        <f t="shared" si="407"/>
        <v>0.99999999999999978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1</v>
      </c>
      <c r="N636" s="179">
        <f t="shared" si="407"/>
        <v>0.99999999999999989</v>
      </c>
      <c r="O636" s="179">
        <f t="shared" si="407"/>
        <v>1</v>
      </c>
      <c r="P636" s="179">
        <f t="shared" si="407"/>
        <v>0.99999999999999989</v>
      </c>
      <c r="Q636" s="179">
        <f t="shared" si="407"/>
        <v>1.0000000000000002</v>
      </c>
      <c r="R636" s="179">
        <f t="shared" si="407"/>
        <v>0.99999999999999989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0.99999999999999989</v>
      </c>
      <c r="H637" s="179">
        <f t="shared" si="407"/>
        <v>1</v>
      </c>
      <c r="I637" s="179">
        <f t="shared" si="407"/>
        <v>0.99999999999999978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1</v>
      </c>
      <c r="N637" s="179">
        <f t="shared" si="407"/>
        <v>0.99999999999999989</v>
      </c>
      <c r="O637" s="179">
        <f t="shared" si="407"/>
        <v>1</v>
      </c>
      <c r="P637" s="179">
        <f t="shared" si="407"/>
        <v>0.99999999999999989</v>
      </c>
      <c r="Q637" s="179">
        <f t="shared" si="407"/>
        <v>1.0000000000000002</v>
      </c>
      <c r="R637" s="179">
        <f t="shared" si="407"/>
        <v>0.99999999999999989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0.99999999999999989</v>
      </c>
      <c r="H638" s="179">
        <f t="shared" si="407"/>
        <v>1</v>
      </c>
      <c r="I638" s="179">
        <f t="shared" si="407"/>
        <v>0.99999999999999978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1</v>
      </c>
      <c r="N638" s="179">
        <f t="shared" si="407"/>
        <v>0.99999999999999989</v>
      </c>
      <c r="O638" s="179">
        <f t="shared" si="407"/>
        <v>1</v>
      </c>
      <c r="P638" s="179">
        <f t="shared" si="407"/>
        <v>0.99999999999999989</v>
      </c>
      <c r="Q638" s="179">
        <f t="shared" si="407"/>
        <v>1.0000000000000002</v>
      </c>
      <c r="R638" s="179">
        <f t="shared" si="407"/>
        <v>0.99999999999999989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0.99999999999999989</v>
      </c>
      <c r="H639" s="179">
        <f t="shared" si="407"/>
        <v>1</v>
      </c>
      <c r="I639" s="179">
        <f t="shared" si="407"/>
        <v>0.99999999999999978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1</v>
      </c>
      <c r="N639" s="179">
        <f t="shared" si="407"/>
        <v>0.99999999999999989</v>
      </c>
      <c r="O639" s="179">
        <f t="shared" si="407"/>
        <v>1</v>
      </c>
      <c r="P639" s="179">
        <f t="shared" si="407"/>
        <v>0.99999999999999989</v>
      </c>
      <c r="Q639" s="179">
        <f t="shared" si="407"/>
        <v>1.0000000000000002</v>
      </c>
      <c r="R639" s="179">
        <f t="shared" si="407"/>
        <v>0.99999999999999989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0.99999999999999989</v>
      </c>
      <c r="H640" s="179">
        <f t="shared" si="407"/>
        <v>1</v>
      </c>
      <c r="I640" s="179">
        <f t="shared" si="407"/>
        <v>0.99999999999999978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1</v>
      </c>
      <c r="N640" s="179">
        <f t="shared" si="407"/>
        <v>0.99999999999999989</v>
      </c>
      <c r="O640" s="179">
        <f t="shared" si="407"/>
        <v>1</v>
      </c>
      <c r="P640" s="179">
        <f t="shared" si="407"/>
        <v>0.99999999999999989</v>
      </c>
      <c r="Q640" s="179">
        <f t="shared" si="407"/>
        <v>1.0000000000000002</v>
      </c>
      <c r="R640" s="179">
        <f t="shared" si="407"/>
        <v>0.99999999999999989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0.99999999999999989</v>
      </c>
      <c r="H641" s="179">
        <f t="shared" si="407"/>
        <v>1</v>
      </c>
      <c r="I641" s="179">
        <f t="shared" si="407"/>
        <v>0.99999999999999978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1</v>
      </c>
      <c r="N641" s="179">
        <f t="shared" si="407"/>
        <v>0.99999999999999989</v>
      </c>
      <c r="O641" s="179">
        <f t="shared" si="407"/>
        <v>1</v>
      </c>
      <c r="P641" s="179">
        <f t="shared" si="407"/>
        <v>0.99999999999999989</v>
      </c>
      <c r="Q641" s="179">
        <f t="shared" si="407"/>
        <v>1.0000000000000002</v>
      </c>
      <c r="R641" s="179">
        <f t="shared" si="407"/>
        <v>0.99999999999999989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0.99999999999999989</v>
      </c>
      <c r="H642" s="179">
        <f t="shared" si="407"/>
        <v>1</v>
      </c>
      <c r="I642" s="179">
        <f t="shared" si="407"/>
        <v>0.99999999999999978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1</v>
      </c>
      <c r="N642" s="179">
        <f t="shared" si="407"/>
        <v>0.99999999999999989</v>
      </c>
      <c r="O642" s="179">
        <f t="shared" si="407"/>
        <v>1</v>
      </c>
      <c r="P642" s="179">
        <f t="shared" si="407"/>
        <v>0.99999999999999989</v>
      </c>
      <c r="Q642" s="179">
        <f t="shared" si="407"/>
        <v>1.0000000000000002</v>
      </c>
      <c r="R642" s="179">
        <f t="shared" si="407"/>
        <v>0.99999999999999989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0.99999999999999989</v>
      </c>
      <c r="H643" s="179">
        <f t="shared" si="407"/>
        <v>1</v>
      </c>
      <c r="I643" s="179">
        <f t="shared" si="407"/>
        <v>0.99999999999999978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1</v>
      </c>
      <c r="N643" s="179">
        <f t="shared" si="407"/>
        <v>0.99999999999999989</v>
      </c>
      <c r="O643" s="179">
        <f t="shared" si="407"/>
        <v>1</v>
      </c>
      <c r="P643" s="179">
        <f t="shared" si="407"/>
        <v>0.99999999999999989</v>
      </c>
      <c r="Q643" s="179">
        <f t="shared" si="407"/>
        <v>1.0000000000000002</v>
      </c>
      <c r="R643" s="179">
        <f t="shared" si="407"/>
        <v>0.99999999999999989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0.99999999999999989</v>
      </c>
      <c r="H644" s="179">
        <f t="shared" si="407"/>
        <v>1</v>
      </c>
      <c r="I644" s="179">
        <f t="shared" si="407"/>
        <v>0.99999999999999978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1</v>
      </c>
      <c r="N644" s="179">
        <f t="shared" si="407"/>
        <v>0.99999999999999989</v>
      </c>
      <c r="O644" s="179">
        <f t="shared" si="407"/>
        <v>1</v>
      </c>
      <c r="P644" s="179">
        <f t="shared" si="407"/>
        <v>0.99999999999999989</v>
      </c>
      <c r="Q644" s="179">
        <f t="shared" si="407"/>
        <v>1.0000000000000002</v>
      </c>
      <c r="R644" s="179">
        <f t="shared" si="407"/>
        <v>0.99999999999999989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0.99999999999999989</v>
      </c>
      <c r="H645" s="179">
        <f t="shared" si="407"/>
        <v>1</v>
      </c>
      <c r="I645" s="179">
        <f t="shared" si="407"/>
        <v>0.99999999999999978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1</v>
      </c>
      <c r="N645" s="179">
        <f t="shared" si="407"/>
        <v>0.99999999999999989</v>
      </c>
      <c r="O645" s="179">
        <f t="shared" si="407"/>
        <v>1</v>
      </c>
      <c r="P645" s="179">
        <f t="shared" si="407"/>
        <v>0.99999999999999989</v>
      </c>
      <c r="Q645" s="179">
        <f t="shared" si="407"/>
        <v>1.0000000000000002</v>
      </c>
      <c r="R645" s="179">
        <f t="shared" si="407"/>
        <v>0.99999999999999989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0.99999999999999989</v>
      </c>
      <c r="H646" s="179">
        <f t="shared" si="407"/>
        <v>1</v>
      </c>
      <c r="I646" s="179">
        <f t="shared" si="407"/>
        <v>0.99999999999999978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1</v>
      </c>
      <c r="N646" s="179">
        <f t="shared" si="407"/>
        <v>0.99999999999999989</v>
      </c>
      <c r="O646" s="179">
        <f t="shared" si="407"/>
        <v>1</v>
      </c>
      <c r="P646" s="179">
        <f t="shared" si="407"/>
        <v>0.99999999999999989</v>
      </c>
      <c r="Q646" s="179">
        <f t="shared" si="407"/>
        <v>1.0000000000000002</v>
      </c>
      <c r="R646" s="179">
        <f t="shared" si="407"/>
        <v>0.99999999999999989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0.99999999999999989</v>
      </c>
      <c r="H647" s="179">
        <f t="shared" si="407"/>
        <v>1</v>
      </c>
      <c r="I647" s="179">
        <f t="shared" si="407"/>
        <v>0.99999999999999978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1</v>
      </c>
      <c r="N647" s="179">
        <f t="shared" si="407"/>
        <v>0.99999999999999989</v>
      </c>
      <c r="O647" s="179">
        <f t="shared" si="407"/>
        <v>1</v>
      </c>
      <c r="P647" s="179">
        <f t="shared" si="407"/>
        <v>0.99999999999999989</v>
      </c>
      <c r="Q647" s="179">
        <f t="shared" si="407"/>
        <v>1.0000000000000002</v>
      </c>
      <c r="R647" s="179">
        <f t="shared" si="407"/>
        <v>0.99999999999999989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0.99999999999999989</v>
      </c>
      <c r="H648" s="179">
        <f t="shared" si="416"/>
        <v>1</v>
      </c>
      <c r="I648" s="179">
        <f t="shared" si="416"/>
        <v>0.99999999999999978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1</v>
      </c>
      <c r="N648" s="179">
        <f t="shared" si="416"/>
        <v>0.99999999999999989</v>
      </c>
      <c r="O648" s="179">
        <f t="shared" si="416"/>
        <v>1</v>
      </c>
      <c r="P648" s="179">
        <f t="shared" si="416"/>
        <v>0.99999999999999989</v>
      </c>
      <c r="Q648" s="179">
        <f t="shared" si="416"/>
        <v>1.0000000000000002</v>
      </c>
      <c r="R648" s="179">
        <f t="shared" si="416"/>
        <v>0.99999999999999989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0.99999999999999989</v>
      </c>
      <c r="H649" s="179">
        <f t="shared" si="416"/>
        <v>1</v>
      </c>
      <c r="I649" s="179">
        <f t="shared" si="416"/>
        <v>0.99999999999999978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1</v>
      </c>
      <c r="N649" s="179">
        <f t="shared" si="416"/>
        <v>0.99999999999999989</v>
      </c>
      <c r="O649" s="179">
        <f t="shared" si="416"/>
        <v>1</v>
      </c>
      <c r="P649" s="179">
        <f t="shared" si="416"/>
        <v>0.99999999999999989</v>
      </c>
      <c r="Q649" s="179">
        <f t="shared" si="416"/>
        <v>1.0000000000000002</v>
      </c>
      <c r="R649" s="179">
        <f t="shared" si="416"/>
        <v>0.99999999999999989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0.99999999999999989</v>
      </c>
      <c r="H650" s="179">
        <f t="shared" si="416"/>
        <v>1</v>
      </c>
      <c r="I650" s="179">
        <f t="shared" si="416"/>
        <v>0.99999999999999978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1</v>
      </c>
      <c r="N650" s="179">
        <f t="shared" si="416"/>
        <v>0.99999999999999989</v>
      </c>
      <c r="O650" s="179">
        <f t="shared" si="416"/>
        <v>1</v>
      </c>
      <c r="P650" s="179">
        <f t="shared" si="416"/>
        <v>0.99999999999999989</v>
      </c>
      <c r="Q650" s="179">
        <f t="shared" si="416"/>
        <v>1.0000000000000002</v>
      </c>
      <c r="R650" s="179">
        <f t="shared" si="416"/>
        <v>0.99999999999999989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0.99999999999999989</v>
      </c>
      <c r="H651" s="179">
        <f t="shared" si="416"/>
        <v>1</v>
      </c>
      <c r="I651" s="179">
        <f t="shared" si="416"/>
        <v>0.99999999999999978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1</v>
      </c>
      <c r="N651" s="179">
        <f t="shared" si="416"/>
        <v>0.99999999999999989</v>
      </c>
      <c r="O651" s="179">
        <f t="shared" si="416"/>
        <v>1</v>
      </c>
      <c r="P651" s="179">
        <f t="shared" si="416"/>
        <v>0.99999999999999989</v>
      </c>
      <c r="Q651" s="179">
        <f t="shared" si="416"/>
        <v>1.0000000000000002</v>
      </c>
      <c r="R651" s="179">
        <f t="shared" si="416"/>
        <v>0.99999999999999989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0.99999999999999989</v>
      </c>
      <c r="H652" s="179">
        <f t="shared" si="416"/>
        <v>1</v>
      </c>
      <c r="I652" s="179">
        <f t="shared" si="416"/>
        <v>0.99999999999999978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1</v>
      </c>
      <c r="N652" s="179">
        <f t="shared" si="416"/>
        <v>0.99999999999999989</v>
      </c>
      <c r="O652" s="179">
        <f t="shared" si="416"/>
        <v>1</v>
      </c>
      <c r="P652" s="179">
        <f t="shared" si="416"/>
        <v>0.99999999999999989</v>
      </c>
      <c r="Q652" s="179">
        <f t="shared" si="416"/>
        <v>1.0000000000000002</v>
      </c>
      <c r="R652" s="179">
        <f t="shared" si="416"/>
        <v>0.99999999999999989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0.99999999999999989</v>
      </c>
      <c r="H653" s="179">
        <f t="shared" si="416"/>
        <v>1</v>
      </c>
      <c r="I653" s="179">
        <f t="shared" si="416"/>
        <v>0.99999999999999978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1</v>
      </c>
      <c r="N653" s="179">
        <f t="shared" si="416"/>
        <v>0.99999999999999989</v>
      </c>
      <c r="O653" s="179">
        <f t="shared" si="416"/>
        <v>1</v>
      </c>
      <c r="P653" s="179">
        <f t="shared" si="416"/>
        <v>0.99999999999999989</v>
      </c>
      <c r="Q653" s="179">
        <f t="shared" si="416"/>
        <v>1.0000000000000002</v>
      </c>
      <c r="R653" s="179">
        <f t="shared" si="416"/>
        <v>0.99999999999999989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0.99999999999999989</v>
      </c>
      <c r="H654" s="179">
        <f t="shared" si="416"/>
        <v>1</v>
      </c>
      <c r="I654" s="179">
        <f t="shared" si="416"/>
        <v>0.99999999999999978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1</v>
      </c>
      <c r="N654" s="179">
        <f t="shared" si="416"/>
        <v>0.99999999999999989</v>
      </c>
      <c r="O654" s="179">
        <f t="shared" si="416"/>
        <v>1</v>
      </c>
      <c r="P654" s="179">
        <f t="shared" si="416"/>
        <v>0.99999999999999989</v>
      </c>
      <c r="Q654" s="179">
        <f t="shared" si="416"/>
        <v>1.0000000000000002</v>
      </c>
      <c r="R654" s="179">
        <f t="shared" si="416"/>
        <v>0.99999999999999989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0.99999999999999989</v>
      </c>
      <c r="H655" s="179">
        <f t="shared" si="416"/>
        <v>1</v>
      </c>
      <c r="I655" s="179">
        <f t="shared" si="416"/>
        <v>0.99999999999999978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1</v>
      </c>
      <c r="N655" s="179">
        <f t="shared" si="416"/>
        <v>0.99999999999999989</v>
      </c>
      <c r="O655" s="179">
        <f t="shared" si="416"/>
        <v>1</v>
      </c>
      <c r="P655" s="179">
        <f t="shared" si="416"/>
        <v>0.99999999999999989</v>
      </c>
      <c r="Q655" s="179">
        <f t="shared" si="416"/>
        <v>1.0000000000000002</v>
      </c>
      <c r="R655" s="179">
        <f t="shared" si="416"/>
        <v>0.99999999999999989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0.99999999999999989</v>
      </c>
      <c r="H656" s="179">
        <f t="shared" si="416"/>
        <v>1</v>
      </c>
      <c r="I656" s="179">
        <f t="shared" si="416"/>
        <v>0.99999999999999978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1</v>
      </c>
      <c r="N656" s="179">
        <f t="shared" si="416"/>
        <v>0.99999999999999989</v>
      </c>
      <c r="O656" s="179">
        <f t="shared" si="416"/>
        <v>1</v>
      </c>
      <c r="P656" s="179">
        <f t="shared" si="416"/>
        <v>0.99999999999999989</v>
      </c>
      <c r="Q656" s="179">
        <f t="shared" si="416"/>
        <v>1.0000000000000002</v>
      </c>
      <c r="R656" s="179">
        <f t="shared" si="416"/>
        <v>0.99999999999999989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0.99999999999999989</v>
      </c>
      <c r="H657" s="179">
        <f t="shared" si="416"/>
        <v>1</v>
      </c>
      <c r="I657" s="179">
        <f t="shared" si="416"/>
        <v>0.99999999999999978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1</v>
      </c>
      <c r="N657" s="179">
        <f t="shared" si="416"/>
        <v>0.99999999999999989</v>
      </c>
      <c r="O657" s="179">
        <f t="shared" si="416"/>
        <v>1</v>
      </c>
      <c r="P657" s="179">
        <f t="shared" si="416"/>
        <v>0.99999999999999989</v>
      </c>
      <c r="Q657" s="179">
        <f t="shared" si="416"/>
        <v>1.0000000000000002</v>
      </c>
      <c r="R657" s="179">
        <f t="shared" si="416"/>
        <v>0.99999999999999989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0.99999999999999989</v>
      </c>
      <c r="H658" s="179">
        <f t="shared" si="416"/>
        <v>1</v>
      </c>
      <c r="I658" s="179">
        <f t="shared" si="416"/>
        <v>0.99999999999999978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1</v>
      </c>
      <c r="N658" s="179">
        <f t="shared" si="416"/>
        <v>0.99999999999999989</v>
      </c>
      <c r="O658" s="179">
        <f t="shared" si="416"/>
        <v>1</v>
      </c>
      <c r="P658" s="179">
        <f t="shared" si="416"/>
        <v>0.99999999999999989</v>
      </c>
      <c r="Q658" s="179">
        <f t="shared" si="416"/>
        <v>1.0000000000000002</v>
      </c>
      <c r="R658" s="179">
        <f t="shared" si="416"/>
        <v>0.99999999999999989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0.99999999999999989</v>
      </c>
      <c r="H659" s="179">
        <f t="shared" si="416"/>
        <v>1</v>
      </c>
      <c r="I659" s="179">
        <f t="shared" si="416"/>
        <v>0.99999999999999978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1</v>
      </c>
      <c r="N659" s="179">
        <f t="shared" si="416"/>
        <v>0.99999999999999989</v>
      </c>
      <c r="O659" s="179">
        <f t="shared" si="416"/>
        <v>1</v>
      </c>
      <c r="P659" s="179">
        <f t="shared" si="416"/>
        <v>0.99999999999999989</v>
      </c>
      <c r="Q659" s="179">
        <f t="shared" si="416"/>
        <v>1.0000000000000002</v>
      </c>
      <c r="R659" s="179">
        <f t="shared" si="416"/>
        <v>0.99999999999999989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0.99999999999999989</v>
      </c>
      <c r="H660" s="179">
        <f t="shared" si="416"/>
        <v>1</v>
      </c>
      <c r="I660" s="179">
        <f t="shared" si="416"/>
        <v>0.99999999999999978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1</v>
      </c>
      <c r="N660" s="179">
        <f t="shared" si="416"/>
        <v>0.99999999999999989</v>
      </c>
      <c r="O660" s="179">
        <f t="shared" si="416"/>
        <v>1</v>
      </c>
      <c r="P660" s="179">
        <f t="shared" si="416"/>
        <v>0.99999999999999989</v>
      </c>
      <c r="Q660" s="179">
        <f t="shared" si="416"/>
        <v>1.0000000000000002</v>
      </c>
      <c r="R660" s="179">
        <f t="shared" si="416"/>
        <v>0.99999999999999989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0.99999999999999989</v>
      </c>
      <c r="H661" s="179">
        <f t="shared" si="416"/>
        <v>1</v>
      </c>
      <c r="I661" s="179">
        <f t="shared" si="416"/>
        <v>0.99999999999999978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1</v>
      </c>
      <c r="N661" s="179">
        <f t="shared" si="416"/>
        <v>0.99999999999999989</v>
      </c>
      <c r="O661" s="179">
        <f t="shared" si="416"/>
        <v>1</v>
      </c>
      <c r="P661" s="179">
        <f t="shared" si="416"/>
        <v>0.99999999999999989</v>
      </c>
      <c r="Q661" s="179">
        <f t="shared" si="416"/>
        <v>1.0000000000000002</v>
      </c>
      <c r="R661" s="179">
        <f t="shared" si="416"/>
        <v>0.99999999999999989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0.99999999999999989</v>
      </c>
      <c r="H662" s="179">
        <f t="shared" si="416"/>
        <v>1</v>
      </c>
      <c r="I662" s="179">
        <f t="shared" si="416"/>
        <v>0.99999999999999978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1</v>
      </c>
      <c r="N662" s="179">
        <f t="shared" si="416"/>
        <v>0.99999999999999989</v>
      </c>
      <c r="O662" s="179">
        <f t="shared" si="416"/>
        <v>1</v>
      </c>
      <c r="P662" s="179">
        <f t="shared" si="416"/>
        <v>0.99999999999999989</v>
      </c>
      <c r="Q662" s="179">
        <f t="shared" si="416"/>
        <v>1.0000000000000002</v>
      </c>
      <c r="R662" s="179">
        <f t="shared" si="416"/>
        <v>0.99999999999999989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0.99999999999999989</v>
      </c>
      <c r="H663" s="179">
        <f t="shared" si="416"/>
        <v>1</v>
      </c>
      <c r="I663" s="179">
        <f t="shared" si="416"/>
        <v>0.99999999999999978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1</v>
      </c>
      <c r="N663" s="179">
        <f t="shared" si="416"/>
        <v>0.99999999999999989</v>
      </c>
      <c r="O663" s="179">
        <f t="shared" si="416"/>
        <v>1</v>
      </c>
      <c r="P663" s="179">
        <f t="shared" si="416"/>
        <v>0.99999999999999989</v>
      </c>
      <c r="Q663" s="179">
        <f t="shared" si="416"/>
        <v>1.0000000000000002</v>
      </c>
      <c r="R663" s="179">
        <f t="shared" si="416"/>
        <v>0.99999999999999989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0.99999999999999989</v>
      </c>
      <c r="H664" s="179">
        <f t="shared" si="426"/>
        <v>1</v>
      </c>
      <c r="I664" s="179">
        <f t="shared" si="426"/>
        <v>0.99999999999999978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1</v>
      </c>
      <c r="N664" s="179">
        <f t="shared" si="426"/>
        <v>0.99999999999999989</v>
      </c>
      <c r="O664" s="179">
        <f t="shared" si="426"/>
        <v>1</v>
      </c>
      <c r="P664" s="179">
        <f t="shared" si="426"/>
        <v>0.99999999999999989</v>
      </c>
      <c r="Q664" s="179">
        <f t="shared" si="426"/>
        <v>1.0000000000000002</v>
      </c>
      <c r="R664" s="179">
        <f t="shared" si="426"/>
        <v>0.99999999999999989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0.99999999999999989</v>
      </c>
      <c r="H665" s="179">
        <f t="shared" si="426"/>
        <v>1</v>
      </c>
      <c r="I665" s="179">
        <f t="shared" si="426"/>
        <v>0.99999999999999978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1</v>
      </c>
      <c r="N665" s="179">
        <f t="shared" si="426"/>
        <v>0.99999999999999989</v>
      </c>
      <c r="O665" s="179">
        <f t="shared" si="426"/>
        <v>1</v>
      </c>
      <c r="P665" s="179">
        <f t="shared" si="426"/>
        <v>0.99999999999999989</v>
      </c>
      <c r="Q665" s="179">
        <f t="shared" si="426"/>
        <v>1.0000000000000002</v>
      </c>
      <c r="R665" s="179">
        <f t="shared" si="426"/>
        <v>0.99999999999999989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0.99999999999999989</v>
      </c>
      <c r="H666" s="179">
        <f t="shared" si="426"/>
        <v>1</v>
      </c>
      <c r="I666" s="179">
        <f t="shared" si="426"/>
        <v>0.99999999999999978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1</v>
      </c>
      <c r="N666" s="179">
        <f t="shared" si="426"/>
        <v>0.99999999999999989</v>
      </c>
      <c r="O666" s="179">
        <f t="shared" si="426"/>
        <v>1</v>
      </c>
      <c r="P666" s="179">
        <f t="shared" si="426"/>
        <v>0.99999999999999989</v>
      </c>
      <c r="Q666" s="179">
        <f t="shared" si="426"/>
        <v>1.0000000000000002</v>
      </c>
      <c r="R666" s="179">
        <f t="shared" si="426"/>
        <v>0.99999999999999989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0.99999999999999989</v>
      </c>
      <c r="H667" s="179">
        <f t="shared" si="426"/>
        <v>1</v>
      </c>
      <c r="I667" s="179">
        <f t="shared" si="426"/>
        <v>0.99999999999999978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1</v>
      </c>
      <c r="N667" s="179">
        <f t="shared" si="426"/>
        <v>0.99999999999999989</v>
      </c>
      <c r="O667" s="179">
        <f t="shared" si="426"/>
        <v>1</v>
      </c>
      <c r="P667" s="179">
        <f t="shared" si="426"/>
        <v>0.99999999999999989</v>
      </c>
      <c r="Q667" s="179">
        <f t="shared" si="426"/>
        <v>1.0000000000000002</v>
      </c>
      <c r="R667" s="179">
        <f t="shared" si="426"/>
        <v>0.99999999999999989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0.99999999999999989</v>
      </c>
      <c r="H668" s="179">
        <f t="shared" si="426"/>
        <v>1</v>
      </c>
      <c r="I668" s="179">
        <f t="shared" si="426"/>
        <v>0.99999999999999978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1</v>
      </c>
      <c r="N668" s="179">
        <f t="shared" si="426"/>
        <v>0.99999999999999989</v>
      </c>
      <c r="O668" s="179">
        <f t="shared" si="426"/>
        <v>1</v>
      </c>
      <c r="P668" s="179">
        <f t="shared" si="426"/>
        <v>0.99999999999999989</v>
      </c>
      <c r="Q668" s="179">
        <f t="shared" si="426"/>
        <v>1.0000000000000002</v>
      </c>
      <c r="R668" s="179">
        <f t="shared" si="426"/>
        <v>0.99999999999999989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0.99999999999999989</v>
      </c>
      <c r="H669" s="179">
        <f t="shared" si="426"/>
        <v>1</v>
      </c>
      <c r="I669" s="179">
        <f t="shared" si="426"/>
        <v>0.99999999999999978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1</v>
      </c>
      <c r="N669" s="179">
        <f t="shared" si="426"/>
        <v>0.99999999999999989</v>
      </c>
      <c r="O669" s="179">
        <f t="shared" si="426"/>
        <v>1</v>
      </c>
      <c r="P669" s="179">
        <f t="shared" si="426"/>
        <v>0.99999999999999989</v>
      </c>
      <c r="Q669" s="179">
        <f t="shared" si="426"/>
        <v>1.0000000000000002</v>
      </c>
      <c r="R669" s="179">
        <f t="shared" si="426"/>
        <v>0.99999999999999989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0.99999999999999989</v>
      </c>
      <c r="H670" s="179">
        <f t="shared" si="426"/>
        <v>1</v>
      </c>
      <c r="I670" s="179">
        <f t="shared" si="426"/>
        <v>0.99999999999999978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1</v>
      </c>
      <c r="N670" s="179">
        <f t="shared" si="426"/>
        <v>0.99999999999999989</v>
      </c>
      <c r="O670" s="179">
        <f t="shared" si="426"/>
        <v>1</v>
      </c>
      <c r="P670" s="179">
        <f t="shared" si="426"/>
        <v>0.99999999999999989</v>
      </c>
      <c r="Q670" s="179">
        <f t="shared" si="426"/>
        <v>1.0000000000000002</v>
      </c>
      <c r="R670" s="179">
        <f t="shared" si="426"/>
        <v>0.99999999999999989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0.99999999999999989</v>
      </c>
      <c r="H671" s="194">
        <f t="shared" si="426"/>
        <v>1</v>
      </c>
      <c r="I671" s="194">
        <f t="shared" si="426"/>
        <v>0.99999999999999978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1</v>
      </c>
      <c r="N671" s="194">
        <f t="shared" si="426"/>
        <v>0.99999999999999989</v>
      </c>
      <c r="O671" s="194">
        <f t="shared" si="426"/>
        <v>1</v>
      </c>
      <c r="P671" s="194">
        <f t="shared" si="426"/>
        <v>0.99999999999999989</v>
      </c>
      <c r="Q671" s="194">
        <f t="shared" si="426"/>
        <v>1.0000000000000002</v>
      </c>
      <c r="R671" s="194">
        <f t="shared" si="426"/>
        <v>0.99999999999999989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3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0.26649839301893785</v>
      </c>
      <c r="G679" s="175">
        <f t="shared" si="428"/>
        <v>0.58443560002219697</v>
      </c>
      <c r="H679" s="175">
        <f t="shared" si="428"/>
        <v>0.77409493720634037</v>
      </c>
      <c r="I679" s="175">
        <f t="shared" si="428"/>
        <v>0.88159208527541488</v>
      </c>
      <c r="J679" s="175">
        <f t="shared" si="428"/>
        <v>0.94024647027370423</v>
      </c>
      <c r="K679" s="175">
        <f t="shared" si="428"/>
        <v>0.9694502300920439</v>
      </c>
      <c r="L679" s="175">
        <f t="shared" si="428"/>
        <v>0.98414660021485312</v>
      </c>
      <c r="M679" s="175">
        <f t="shared" si="428"/>
        <v>0.99227272386972354</v>
      </c>
      <c r="N679" s="175">
        <f t="shared" si="428"/>
        <v>0.99619704740630677</v>
      </c>
      <c r="O679" s="175">
        <f t="shared" si="428"/>
        <v>0.99807798868894804</v>
      </c>
      <c r="P679" s="175">
        <f t="shared" si="428"/>
        <v>0.99905036872984176</v>
      </c>
      <c r="Q679" s="175">
        <f t="shared" si="428"/>
        <v>0.99953670795683269</v>
      </c>
      <c r="R679" s="175">
        <f t="shared" si="428"/>
        <v>0.9997830280953659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-0.48053479992126125</v>
      </c>
      <c r="F680" s="179" t="e">
        <f t="shared" si="428"/>
        <v>#DIV/0!</v>
      </c>
      <c r="G680" s="179">
        <f t="shared" si="428"/>
        <v>0.25397075671422548</v>
      </c>
      <c r="H680" s="179">
        <f t="shared" si="428"/>
        <v>0.57802600641652535</v>
      </c>
      <c r="I680" s="179">
        <f t="shared" si="428"/>
        <v>0.7719848617008751</v>
      </c>
      <c r="J680" s="179">
        <f t="shared" si="428"/>
        <v>0.8828126009427959</v>
      </c>
      <c r="K680" s="179">
        <f t="shared" si="428"/>
        <v>0.93953327783785046</v>
      </c>
      <c r="L680" s="179">
        <f t="shared" si="428"/>
        <v>0.9684723876551844</v>
      </c>
      <c r="M680" s="179">
        <f t="shared" si="428"/>
        <v>0.98458694697780169</v>
      </c>
      <c r="N680" s="179">
        <f t="shared" si="428"/>
        <v>0.99240398857571954</v>
      </c>
      <c r="O680" s="179">
        <f t="shared" si="428"/>
        <v>0.99615853779553376</v>
      </c>
      <c r="P680" s="179">
        <f t="shared" si="428"/>
        <v>0.99810135460780558</v>
      </c>
      <c r="Q680" s="179">
        <f t="shared" si="428"/>
        <v>0.99907355756444172</v>
      </c>
      <c r="R680" s="179">
        <f t="shared" si="428"/>
        <v>0.99956608554955018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-0.21624417051820666</v>
      </c>
      <c r="F681" s="179">
        <f t="shared" si="428"/>
        <v>-0.49102855958007435</v>
      </c>
      <c r="G681" s="179" t="e">
        <f t="shared" si="428"/>
        <v>#DIV/0!</v>
      </c>
      <c r="H681" s="179">
        <f t="shared" si="428"/>
        <v>0.25370304433393531</v>
      </c>
      <c r="I681" s="179">
        <f t="shared" si="428"/>
        <v>0.5768823279525116</v>
      </c>
      <c r="J681" s="179">
        <f t="shared" si="428"/>
        <v>0.77576272404664082</v>
      </c>
      <c r="K681" s="179">
        <f t="shared" si="428"/>
        <v>0.88238502824870779</v>
      </c>
      <c r="L681" s="179">
        <f t="shared" si="428"/>
        <v>0.93812900227752904</v>
      </c>
      <c r="M681" s="179">
        <f t="shared" si="428"/>
        <v>0.96957867069306447</v>
      </c>
      <c r="N681" s="179">
        <f t="shared" si="428"/>
        <v>0.98496694783043881</v>
      </c>
      <c r="O681" s="179">
        <f t="shared" si="428"/>
        <v>0.99238801968148127</v>
      </c>
      <c r="P681" s="179">
        <f t="shared" si="428"/>
        <v>0.99623525281214198</v>
      </c>
      <c r="Q681" s="179">
        <f t="shared" si="428"/>
        <v>0.99816237328942348</v>
      </c>
      <c r="R681" s="179">
        <f t="shared" si="428"/>
        <v>0.99913917323222556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-6.0397282203550499E-2</v>
      </c>
      <c r="F682" s="179">
        <f t="shared" si="428"/>
        <v>-0.23933666222414862</v>
      </c>
      <c r="G682" s="179">
        <f t="shared" si="428"/>
        <v>-0.49889853078897956</v>
      </c>
      <c r="H682" s="179" t="e">
        <f t="shared" si="428"/>
        <v>#DIV/0!</v>
      </c>
      <c r="I682" s="179">
        <f t="shared" si="428"/>
        <v>0.24574338160367143</v>
      </c>
      <c r="J682" s="179">
        <f t="shared" si="428"/>
        <v>0.5799069560150848</v>
      </c>
      <c r="K682" s="179">
        <f t="shared" si="428"/>
        <v>0.77347334478725616</v>
      </c>
      <c r="L682" s="179">
        <f t="shared" si="428"/>
        <v>0.87889363537865439</v>
      </c>
      <c r="M682" s="179">
        <f t="shared" si="428"/>
        <v>0.9397878232763851</v>
      </c>
      <c r="N682" s="179">
        <f t="shared" si="428"/>
        <v>0.97008683478978641</v>
      </c>
      <c r="O682" s="179">
        <f t="shared" si="428"/>
        <v>0.98481598993561037</v>
      </c>
      <c r="P682" s="179">
        <f t="shared" si="428"/>
        <v>0.99248017852008663</v>
      </c>
      <c r="Q682" s="179">
        <f t="shared" si="428"/>
        <v>0.99632697161550898</v>
      </c>
      <c r="R682" s="179">
        <f t="shared" si="428"/>
        <v>0.99827880815242798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-1.590482705705824E-2</v>
      </c>
      <c r="F683" s="179">
        <f t="shared" si="428"/>
        <v>-7.0816946279196699E-2</v>
      </c>
      <c r="G683" s="179">
        <f t="shared" si="428"/>
        <v>-0.26762448455762333</v>
      </c>
      <c r="H683" s="179">
        <f t="shared" si="428"/>
        <v>-0.50506962071688366</v>
      </c>
      <c r="I683" s="179" t="e">
        <f t="shared" si="428"/>
        <v>#DIV/0!</v>
      </c>
      <c r="J683" s="179">
        <f t="shared" si="428"/>
        <v>0.25739996826305095</v>
      </c>
      <c r="K683" s="179">
        <f t="shared" si="428"/>
        <v>0.58239574787260673</v>
      </c>
      <c r="L683" s="179">
        <f t="shared" si="428"/>
        <v>0.77081163149631748</v>
      </c>
      <c r="M683" s="179">
        <f t="shared" si="428"/>
        <v>0.88375497561194005</v>
      </c>
      <c r="N683" s="179">
        <f t="shared" si="428"/>
        <v>0.94167805385222625</v>
      </c>
      <c r="O683" s="179">
        <f t="shared" si="428"/>
        <v>0.97025706202790618</v>
      </c>
      <c r="P683" s="179">
        <f t="shared" si="428"/>
        <v>0.98523202376131225</v>
      </c>
      <c r="Q683" s="179">
        <f t="shared" si="428"/>
        <v>0.9927771851088607</v>
      </c>
      <c r="R683" s="179">
        <f t="shared" si="428"/>
        <v>0.9966131615158772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-3.9938558190518725E-3</v>
      </c>
      <c r="F684" s="179">
        <f t="shared" si="428"/>
        <v>-1.8205593960906048E-2</v>
      </c>
      <c r="G684" s="179">
        <f t="shared" si="428"/>
        <v>-7.9473616482366422E-2</v>
      </c>
      <c r="H684" s="179">
        <f t="shared" si="428"/>
        <v>-0.28795013199125363</v>
      </c>
      <c r="I684" s="179">
        <f t="shared" si="428"/>
        <v>-0.50336299279910535</v>
      </c>
      <c r="J684" s="179" t="e">
        <f t="shared" si="428"/>
        <v>#DIV/0!</v>
      </c>
      <c r="K684" s="179">
        <f t="shared" si="428"/>
        <v>0.25482907188156823</v>
      </c>
      <c r="L684" s="179">
        <f t="shared" si="428"/>
        <v>0.57385450053308618</v>
      </c>
      <c r="M684" s="179">
        <f t="shared" si="428"/>
        <v>0.77607221461357934</v>
      </c>
      <c r="N684" s="179">
        <f t="shared" si="428"/>
        <v>0.8855656751667258</v>
      </c>
      <c r="O684" s="179">
        <f t="shared" si="428"/>
        <v>0.94111190238172182</v>
      </c>
      <c r="P684" s="179">
        <f t="shared" si="428"/>
        <v>0.9706113049155225</v>
      </c>
      <c r="Q684" s="179">
        <f t="shared" si="428"/>
        <v>0.98558853267285962</v>
      </c>
      <c r="R684" s="179">
        <f t="shared" si="428"/>
        <v>0.99323344303443994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-9.9945714362209125E-4</v>
      </c>
      <c r="F685" s="179">
        <f t="shared" si="428"/>
        <v>-4.5783333615637377E-3</v>
      </c>
      <c r="G685" s="179">
        <f t="shared" si="428"/>
        <v>-2.0572366046340065E-2</v>
      </c>
      <c r="H685" s="179">
        <f t="shared" si="428"/>
        <v>-8.7747111759745894E-2</v>
      </c>
      <c r="I685" s="179">
        <f t="shared" si="428"/>
        <v>-0.27570279229854211</v>
      </c>
      <c r="J685" s="179">
        <f t="shared" si="428"/>
        <v>-0.50047050126046189</v>
      </c>
      <c r="K685" s="179" t="e">
        <f t="shared" si="428"/>
        <v>#DIV/0!</v>
      </c>
      <c r="L685" s="179">
        <f t="shared" si="428"/>
        <v>0.24824604974403661</v>
      </c>
      <c r="M685" s="179">
        <f t="shared" si="428"/>
        <v>0.58140239479372291</v>
      </c>
      <c r="N685" s="179">
        <f t="shared" si="428"/>
        <v>0.77921424038531484</v>
      </c>
      <c r="O685" s="179">
        <f t="shared" si="428"/>
        <v>0.88450677211504436</v>
      </c>
      <c r="P685" s="179">
        <f t="shared" si="428"/>
        <v>0.94179760770483989</v>
      </c>
      <c r="Q685" s="179">
        <f t="shared" si="428"/>
        <v>0.97131195455225383</v>
      </c>
      <c r="R685" s="179">
        <f t="shared" si="428"/>
        <v>0.9864951643183173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-2.4992295043268147E-4</v>
      </c>
      <c r="F686" s="179">
        <f t="shared" si="428"/>
        <v>-1.1461199662322803E-3</v>
      </c>
      <c r="G686" s="179">
        <f t="shared" si="428"/>
        <v>-5.1817883162529194E-3</v>
      </c>
      <c r="H686" s="179">
        <f t="shared" si="428"/>
        <v>-2.2858398423773716E-2</v>
      </c>
      <c r="I686" s="179">
        <f t="shared" si="428"/>
        <v>-8.2836952496119623E-2</v>
      </c>
      <c r="J686" s="179">
        <f t="shared" si="428"/>
        <v>-0.26624390703932305</v>
      </c>
      <c r="K686" s="179">
        <f t="shared" si="428"/>
        <v>-0.50362763374647046</v>
      </c>
      <c r="L686" s="179" t="e">
        <f t="shared" si="428"/>
        <v>#DIV/0!</v>
      </c>
      <c r="M686" s="179">
        <f t="shared" si="428"/>
        <v>0.2540557162373186</v>
      </c>
      <c r="N686" s="179">
        <f t="shared" si="428"/>
        <v>0.58595600930883363</v>
      </c>
      <c r="O686" s="179">
        <f t="shared" si="428"/>
        <v>0.77737525264636886</v>
      </c>
      <c r="P686" s="179">
        <f t="shared" si="428"/>
        <v>0.88578944428847339</v>
      </c>
      <c r="Q686" s="179">
        <f t="shared" si="428"/>
        <v>0.94314980622590405</v>
      </c>
      <c r="R686" s="179">
        <f t="shared" si="428"/>
        <v>0.97310185185405318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-6.2484298323807626E-5</v>
      </c>
      <c r="F687" s="179">
        <f t="shared" si="428"/>
        <v>-2.8662140351694569E-4</v>
      </c>
      <c r="G687" s="179">
        <f t="shared" si="428"/>
        <v>-1.2976783629523835E-3</v>
      </c>
      <c r="H687" s="179">
        <f t="shared" si="428"/>
        <v>-5.7660378409390874E-3</v>
      </c>
      <c r="I687" s="179">
        <f t="shared" si="428"/>
        <v>-2.1509960503339622E-2</v>
      </c>
      <c r="J687" s="179">
        <f t="shared" si="428"/>
        <v>-7.9057970186613799E-2</v>
      </c>
      <c r="K687" s="179">
        <f t="shared" si="428"/>
        <v>-0.27659622203165379</v>
      </c>
      <c r="L687" s="179">
        <f t="shared" si="428"/>
        <v>-0.51220642759755741</v>
      </c>
      <c r="M687" s="179" t="e">
        <f t="shared" si="428"/>
        <v>#DIV/0!</v>
      </c>
      <c r="N687" s="179">
        <f t="shared" si="428"/>
        <v>0.25761786512238594</v>
      </c>
      <c r="O687" s="179">
        <f t="shared" si="428"/>
        <v>0.58328668082542035</v>
      </c>
      <c r="P687" s="179">
        <f t="shared" si="428"/>
        <v>0.77960340780132886</v>
      </c>
      <c r="Q687" s="179">
        <f t="shared" si="428"/>
        <v>0.88830038131127165</v>
      </c>
      <c r="R687" s="179">
        <f t="shared" si="428"/>
        <v>0.946637457732174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-1.562129383291451E-5</v>
      </c>
      <c r="F688" s="179">
        <f t="shared" si="428"/>
        <v>-7.1660919611617218E-5</v>
      </c>
      <c r="G688" s="179">
        <f t="shared" si="428"/>
        <v>-3.2455302826724569E-4</v>
      </c>
      <c r="H688" s="179">
        <f t="shared" si="428"/>
        <v>-1.4444939473141813E-3</v>
      </c>
      <c r="I688" s="179">
        <f t="shared" si="428"/>
        <v>-5.4220256550279282E-3</v>
      </c>
      <c r="J688" s="179">
        <f t="shared" si="428"/>
        <v>-2.0469737940543301E-2</v>
      </c>
      <c r="K688" s="179">
        <f t="shared" si="428"/>
        <v>-8.3198527765757826E-2</v>
      </c>
      <c r="L688" s="179">
        <f t="shared" si="428"/>
        <v>-0.30843761196875669</v>
      </c>
      <c r="M688" s="179">
        <f t="shared" si="428"/>
        <v>-0.50459777250636306</v>
      </c>
      <c r="N688" s="179" t="e">
        <f t="shared" si="428"/>
        <v>#DIV/0!</v>
      </c>
      <c r="O688" s="179">
        <f t="shared" si="428"/>
        <v>0.2555244465756224</v>
      </c>
      <c r="P688" s="179">
        <f t="shared" si="428"/>
        <v>0.58652240401598044</v>
      </c>
      <c r="Q688" s="179">
        <f t="shared" si="428"/>
        <v>0.78387476411757351</v>
      </c>
      <c r="R688" s="179">
        <f t="shared" si="428"/>
        <v>0.8949170030823036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-3.905337058814634E-6</v>
      </c>
      <c r="F689" s="179">
        <f t="shared" si="428"/>
        <v>-1.7915573438816028E-5</v>
      </c>
      <c r="G689" s="179">
        <f t="shared" si="428"/>
        <v>-8.1146407473359306E-5</v>
      </c>
      <c r="H689" s="179">
        <f t="shared" si="428"/>
        <v>-3.6130247853299354E-4</v>
      </c>
      <c r="I689" s="179">
        <f t="shared" si="428"/>
        <v>-1.3580885228869975E-3</v>
      </c>
      <c r="J689" s="179">
        <f t="shared" si="428"/>
        <v>-5.1563862526550017E-3</v>
      </c>
      <c r="K689" s="179">
        <f t="shared" si="428"/>
        <v>-2.1609803748398677E-2</v>
      </c>
      <c r="L689" s="179">
        <f t="shared" si="428"/>
        <v>-9.6636051000883877E-2</v>
      </c>
      <c r="M689" s="179">
        <f t="shared" si="428"/>
        <v>-0.27991329891215971</v>
      </c>
      <c r="N689" s="179">
        <f t="shared" si="428"/>
        <v>-0.50020761193932373</v>
      </c>
      <c r="O689" s="179" t="e">
        <f t="shared" si="428"/>
        <v>#DIV/0!</v>
      </c>
      <c r="P689" s="179">
        <f t="shared" si="428"/>
        <v>0.2580639994632497</v>
      </c>
      <c r="Q689" s="179">
        <f t="shared" si="428"/>
        <v>0.59225492772717125</v>
      </c>
      <c r="R689" s="179">
        <f t="shared" si="428"/>
        <v>0.79574325043713312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-9.7633511153595001E-7</v>
      </c>
      <c r="F690" s="179">
        <f t="shared" si="428"/>
        <v>-4.4789146898989813E-6</v>
      </c>
      <c r="G690" s="179">
        <f t="shared" si="428"/>
        <v>-2.0287105335784238E-5</v>
      </c>
      <c r="H690" s="179">
        <f t="shared" si="428"/>
        <v>-9.0336567572370705E-5</v>
      </c>
      <c r="I690" s="179">
        <f t="shared" si="428"/>
        <v>-3.3967696700111576E-4</v>
      </c>
      <c r="J690" s="179">
        <f t="shared" si="428"/>
        <v>-1.2913484526168154E-3</v>
      </c>
      <c r="K690" s="179">
        <f t="shared" si="428"/>
        <v>-5.4475409996429967E-3</v>
      </c>
      <c r="L690" s="179">
        <f t="shared" si="428"/>
        <v>-2.5359795072403869E-2</v>
      </c>
      <c r="M690" s="179">
        <f t="shared" si="428"/>
        <v>-8.4548084498268436E-2</v>
      </c>
      <c r="N690" s="179">
        <f t="shared" si="428"/>
        <v>-0.26541108982694145</v>
      </c>
      <c r="O690" s="179">
        <f t="shared" si="428"/>
        <v>-0.50276348522276681</v>
      </c>
      <c r="P690" s="179" t="e">
        <f t="shared" si="428"/>
        <v>#DIV/0!</v>
      </c>
      <c r="Q690" s="179">
        <f t="shared" si="428"/>
        <v>0.26011997809865384</v>
      </c>
      <c r="R690" s="179">
        <f t="shared" si="428"/>
        <v>0.6109896054713192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-2.4800479308025009E-7</v>
      </c>
      <c r="F691" s="179">
        <f t="shared" si="428"/>
        <v>-1.1377173367330459E-6</v>
      </c>
      <c r="G691" s="179">
        <f t="shared" si="428"/>
        <v>-5.1532809628139043E-6</v>
      </c>
      <c r="H691" s="179">
        <f t="shared" si="428"/>
        <v>-2.2947617487684512E-5</v>
      </c>
      <c r="I691" s="179">
        <f t="shared" si="428"/>
        <v>-8.629295568176641E-5</v>
      </c>
      <c r="J691" s="179">
        <f t="shared" si="428"/>
        <v>-3.2815946902006683E-4</v>
      </c>
      <c r="K691" s="179">
        <f t="shared" si="428"/>
        <v>-1.3864056965693871E-3</v>
      </c>
      <c r="L691" s="179">
        <f t="shared" si="428"/>
        <v>-6.5108185169182502E-3</v>
      </c>
      <c r="M691" s="179">
        <f t="shared" si="428"/>
        <v>-2.2331812848281573E-2</v>
      </c>
      <c r="N691" s="179">
        <f t="shared" si="428"/>
        <v>-7.9930044571248179E-2</v>
      </c>
      <c r="O691" s="179">
        <f t="shared" si="428"/>
        <v>-0.27693670414967392</v>
      </c>
      <c r="P691" s="179">
        <f t="shared" si="428"/>
        <v>-0.50005762223147809</v>
      </c>
      <c r="Q691" s="179" t="e">
        <f t="shared" si="428"/>
        <v>#DIV/0!</v>
      </c>
      <c r="R691" s="179">
        <f t="shared" si="428"/>
        <v>0.28546775400117086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-6.0048530959409139E-8</v>
      </c>
      <c r="F692" s="179">
        <f t="shared" si="428"/>
        <v>-2.7547157799947582E-7</v>
      </c>
      <c r="G692" s="179">
        <f t="shared" si="428"/>
        <v>-1.2477477506290813E-6</v>
      </c>
      <c r="H692" s="179">
        <f t="shared" si="428"/>
        <v>-5.5562683496109207E-6</v>
      </c>
      <c r="I692" s="179">
        <f t="shared" si="428"/>
        <v>-2.089440111527185E-5</v>
      </c>
      <c r="J692" s="179">
        <f t="shared" si="428"/>
        <v>-7.9464426385790089E-5</v>
      </c>
      <c r="K692" s="179">
        <f t="shared" si="428"/>
        <v>-3.358440089111146E-4</v>
      </c>
      <c r="L692" s="179">
        <f t="shared" si="428"/>
        <v>-1.5804765707319037E-3</v>
      </c>
      <c r="M692" s="179">
        <f t="shared" si="428"/>
        <v>-5.4548306834049628E-3</v>
      </c>
      <c r="N692" s="179">
        <f t="shared" si="428"/>
        <v>-2.005817936022251E-2</v>
      </c>
      <c r="O692" s="179">
        <f t="shared" si="428"/>
        <v>-8.0789343127699115E-2</v>
      </c>
      <c r="P692" s="179">
        <f t="shared" si="428"/>
        <v>-0.26053180864980602</v>
      </c>
      <c r="Q692" s="179">
        <f t="shared" si="428"/>
        <v>-0.48977849242920335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-9.5040392489346137E-10</v>
      </c>
      <c r="F693" s="179">
        <f t="shared" si="428"/>
        <v>-4.3599616041717547E-9</v>
      </c>
      <c r="G693" s="179">
        <f t="shared" si="428"/>
        <v>-1.9748441925069058E-8</v>
      </c>
      <c r="H693" s="179">
        <f t="shared" si="428"/>
        <v>-8.7940732765074344E-8</v>
      </c>
      <c r="I693" s="179">
        <f t="shared" si="428"/>
        <v>-3.3070411203807112E-7</v>
      </c>
      <c r="J693" s="179">
        <f t="shared" si="428"/>
        <v>-1.2577453105715144E-6</v>
      </c>
      <c r="K693" s="179">
        <f t="shared" si="428"/>
        <v>-5.3162609100516124E-6</v>
      </c>
      <c r="L693" s="179">
        <f t="shared" si="428"/>
        <v>-2.5033843986393942E-5</v>
      </c>
      <c r="M693" s="179">
        <f t="shared" si="428"/>
        <v>-8.6552989495168061E-5</v>
      </c>
      <c r="N693" s="179">
        <f t="shared" si="428"/>
        <v>-3.2049785086793101E-4</v>
      </c>
      <c r="O693" s="179">
        <f t="shared" si="428"/>
        <v>-1.3394659692853156E-3</v>
      </c>
      <c r="P693" s="179">
        <f t="shared" si="428"/>
        <v>-5.070813660956232E-3</v>
      </c>
      <c r="Q693" s="179">
        <f t="shared" si="428"/>
        <v>-1.748306521094314E-2</v>
      </c>
      <c r="R693" s="179">
        <f t="shared" si="428"/>
        <v>-6.0372122554723143E-2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-2.2494767459405507E-13</v>
      </c>
      <c r="F694" s="179">
        <f t="shared" si="428"/>
        <v>-1.0319435765357917E-12</v>
      </c>
      <c r="G694" s="179">
        <f t="shared" si="428"/>
        <v>-4.674187475078665E-12</v>
      </c>
      <c r="H694" s="179">
        <f t="shared" si="428"/>
        <v>-2.0814375419479886E-11</v>
      </c>
      <c r="I694" s="179">
        <f t="shared" si="428"/>
        <v>-7.8273173695520169E-11</v>
      </c>
      <c r="J694" s="179">
        <f t="shared" si="428"/>
        <v>-2.9769135211671419E-10</v>
      </c>
      <c r="K694" s="179">
        <f t="shared" si="428"/>
        <v>-1.2582894850658399E-9</v>
      </c>
      <c r="L694" s="179">
        <f t="shared" si="428"/>
        <v>-5.9252411298846649E-9</v>
      </c>
      <c r="M694" s="179">
        <f t="shared" si="428"/>
        <v>-2.0486692933535291E-8</v>
      </c>
      <c r="N694" s="179">
        <f t="shared" si="428"/>
        <v>-7.5867654031762482E-8</v>
      </c>
      <c r="O694" s="179">
        <f t="shared" si="428"/>
        <v>-3.1722084149363043E-7</v>
      </c>
      <c r="P694" s="179">
        <f t="shared" si="428"/>
        <v>-1.2028795466919987E-6</v>
      </c>
      <c r="Q694" s="179">
        <f t="shared" si="428"/>
        <v>-4.1691568529180114E-6</v>
      </c>
      <c r="R694" s="179">
        <f t="shared" si="428"/>
        <v>-1.4669507931785548E-5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20.25" x14ac:dyDescent="0.3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0.24330944557952952</v>
      </c>
      <c r="F806" s="179">
        <f t="shared" si="503"/>
        <v>0.25981932517915585</v>
      </c>
      <c r="G806" s="179">
        <f t="shared" si="503"/>
        <v>0.22535060582970995</v>
      </c>
      <c r="H806" s="179">
        <f t="shared" si="503"/>
        <v>0.22427839310272976</v>
      </c>
      <c r="I806" s="179">
        <f t="shared" si="503"/>
        <v>0.23532326043313265</v>
      </c>
      <c r="J806" s="179">
        <f t="shared" si="503"/>
        <v>0.24265942327638892</v>
      </c>
      <c r="K806" s="179">
        <f t="shared" si="503"/>
        <v>0.23911741762713531</v>
      </c>
      <c r="L806" s="179">
        <f t="shared" si="503"/>
        <v>0.22802883235980126</v>
      </c>
      <c r="M806" s="179">
        <f t="shared" si="503"/>
        <v>0.23805964876697583</v>
      </c>
      <c r="N806" s="179">
        <f t="shared" si="503"/>
        <v>0.24424609615562412</v>
      </c>
      <c r="O806" s="179">
        <f t="shared" si="503"/>
        <v>0.24061714914248669</v>
      </c>
      <c r="P806" s="179">
        <f t="shared" si="503"/>
        <v>0.2450265971719906</v>
      </c>
      <c r="Q806" s="179">
        <f t="shared" si="503"/>
        <v>0.25706792541968676</v>
      </c>
      <c r="R806" s="179">
        <f t="shared" si="503"/>
        <v>0.2760666244516064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0.16460608344820565</v>
      </c>
      <c r="F807" s="179">
        <f t="shared" si="503"/>
        <v>0.26605159635042924</v>
      </c>
      <c r="G807" s="179">
        <f t="shared" si="503"/>
        <v>0.28119780152721741</v>
      </c>
      <c r="H807" s="179">
        <f t="shared" si="503"/>
        <v>0.25067096718269022</v>
      </c>
      <c r="I807" s="179">
        <f t="shared" si="503"/>
        <v>0.25830438588236448</v>
      </c>
      <c r="J807" s="179">
        <f t="shared" si="503"/>
        <v>0.27340788221280587</v>
      </c>
      <c r="K807" s="179">
        <f t="shared" si="503"/>
        <v>0.272177018399551</v>
      </c>
      <c r="L807" s="179">
        <f t="shared" si="503"/>
        <v>0.26026161198496556</v>
      </c>
      <c r="M807" s="179">
        <f t="shared" si="503"/>
        <v>0.27188814379076887</v>
      </c>
      <c r="N807" s="179">
        <f t="shared" si="503"/>
        <v>0.27900106396910568</v>
      </c>
      <c r="O807" s="179">
        <f t="shared" si="503"/>
        <v>0.27486772880193405</v>
      </c>
      <c r="P807" s="179">
        <f t="shared" si="503"/>
        <v>0.27990783903355915</v>
      </c>
      <c r="Q807" s="179">
        <f t="shared" si="503"/>
        <v>0.29366412093379707</v>
      </c>
      <c r="R807" s="179">
        <f t="shared" si="503"/>
        <v>0.31536769935204173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6.7096228799859867E-2</v>
      </c>
      <c r="F808" s="179">
        <f t="shared" si="503"/>
        <v>0.13502037300521108</v>
      </c>
      <c r="G808" s="179">
        <f t="shared" si="503"/>
        <v>0.21266925479179927</v>
      </c>
      <c r="H808" s="179">
        <f t="shared" si="503"/>
        <v>0.22675011017999738</v>
      </c>
      <c r="I808" s="179">
        <f t="shared" si="503"/>
        <v>0.21122383360362584</v>
      </c>
      <c r="J808" s="179">
        <f t="shared" si="503"/>
        <v>0.21923414669535954</v>
      </c>
      <c r="K808" s="179">
        <f t="shared" si="503"/>
        <v>0.22442472552820666</v>
      </c>
      <c r="L808" s="179">
        <f t="shared" si="503"/>
        <v>0.21678599343038188</v>
      </c>
      <c r="M808" s="179">
        <f t="shared" si="503"/>
        <v>0.22705468306432589</v>
      </c>
      <c r="N808" s="179">
        <f t="shared" si="503"/>
        <v>0.23315324002300311</v>
      </c>
      <c r="O808" s="179">
        <f t="shared" si="503"/>
        <v>0.22973940255285802</v>
      </c>
      <c r="P808" s="179">
        <f t="shared" si="503"/>
        <v>0.23396210130501235</v>
      </c>
      <c r="Q808" s="179">
        <f t="shared" si="503"/>
        <v>0.2454629897404047</v>
      </c>
      <c r="R808" s="179">
        <f t="shared" si="503"/>
        <v>0.26360496268112887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2.6633242989333446E-2</v>
      </c>
      <c r="F809" s="179">
        <f t="shared" si="503"/>
        <v>5.5702551776617842E-2</v>
      </c>
      <c r="G809" s="179">
        <f t="shared" si="503"/>
        <v>0.11064025963652858</v>
      </c>
      <c r="H809" s="179">
        <f t="shared" si="503"/>
        <v>0.17170530739561649</v>
      </c>
      <c r="I809" s="179">
        <f t="shared" si="503"/>
        <v>0.18878675406267315</v>
      </c>
      <c r="J809" s="179">
        <f t="shared" si="503"/>
        <v>0.1761404578356833</v>
      </c>
      <c r="K809" s="179">
        <f t="shared" si="503"/>
        <v>0.17799701235224133</v>
      </c>
      <c r="L809" s="179">
        <f t="shared" si="503"/>
        <v>0.17653622832138974</v>
      </c>
      <c r="M809" s="179">
        <f t="shared" si="503"/>
        <v>0.18657090139207219</v>
      </c>
      <c r="N809" s="179">
        <f t="shared" si="503"/>
        <v>0.19207420769304528</v>
      </c>
      <c r="O809" s="179">
        <f t="shared" si="503"/>
        <v>0.18938869473747733</v>
      </c>
      <c r="P809" s="179">
        <f t="shared" si="503"/>
        <v>0.19290158326048321</v>
      </c>
      <c r="Q809" s="179">
        <f t="shared" si="503"/>
        <v>0.20239241687918033</v>
      </c>
      <c r="R809" s="179">
        <f t="shared" si="503"/>
        <v>0.21735346074190154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7.2209517054749716E-3</v>
      </c>
      <c r="F810" s="179">
        <f t="shared" si="506"/>
        <v>1.4861949028838244E-2</v>
      </c>
      <c r="G810" s="179">
        <f t="shared" si="506"/>
        <v>3.1025203377408266E-2</v>
      </c>
      <c r="H810" s="179">
        <f t="shared" si="506"/>
        <v>6.2044221108348951E-2</v>
      </c>
      <c r="I810" s="179">
        <f t="shared" si="506"/>
        <v>9.7050985725549668E-2</v>
      </c>
      <c r="J810" s="179">
        <f t="shared" si="506"/>
        <v>0.10838762483536933</v>
      </c>
      <c r="K810" s="179">
        <f t="shared" si="506"/>
        <v>9.8106563481568904E-2</v>
      </c>
      <c r="L810" s="179">
        <f t="shared" si="506"/>
        <v>9.6184791526594399E-2</v>
      </c>
      <c r="M810" s="179">
        <f t="shared" si="506"/>
        <v>0.10394132459744575</v>
      </c>
      <c r="N810" s="179">
        <f t="shared" si="506"/>
        <v>0.10804017989103992</v>
      </c>
      <c r="O810" s="179">
        <f t="shared" si="506"/>
        <v>0.10681433832927494</v>
      </c>
      <c r="P810" s="179">
        <f t="shared" si="506"/>
        <v>0.10886798609440608</v>
      </c>
      <c r="Q810" s="179">
        <f t="shared" si="506"/>
        <v>0.11424339453374663</v>
      </c>
      <c r="R810" s="179">
        <f t="shared" si="506"/>
        <v>0.12269381358067924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1.7081995107843838E-3</v>
      </c>
      <c r="F811" s="179">
        <f t="shared" si="506"/>
        <v>3.4477371404711341E-3</v>
      </c>
      <c r="G811" s="179">
        <f t="shared" si="506"/>
        <v>7.0847891008858459E-3</v>
      </c>
      <c r="H811" s="179">
        <f t="shared" si="506"/>
        <v>1.5026127631982656E-2</v>
      </c>
      <c r="I811" s="179">
        <f t="shared" si="506"/>
        <v>2.9682787000368735E-2</v>
      </c>
      <c r="J811" s="179">
        <f t="shared" si="506"/>
        <v>4.7611293976802631E-2</v>
      </c>
      <c r="K811" s="179">
        <f t="shared" si="506"/>
        <v>5.1540686054511259E-2</v>
      </c>
      <c r="L811" s="179">
        <f t="shared" si="506"/>
        <v>4.5870721919142612E-2</v>
      </c>
      <c r="M811" s="179">
        <f t="shared" si="506"/>
        <v>4.8423343825779896E-2</v>
      </c>
      <c r="N811" s="179">
        <f t="shared" si="506"/>
        <v>5.163061583760737E-2</v>
      </c>
      <c r="O811" s="179">
        <f t="shared" si="506"/>
        <v>5.1556308764372748E-2</v>
      </c>
      <c r="P811" s="179">
        <f t="shared" si="506"/>
        <v>5.2685349292467522E-2</v>
      </c>
      <c r="Q811" s="179">
        <f t="shared" si="506"/>
        <v>5.5323497723494861E-2</v>
      </c>
      <c r="R811" s="179">
        <f t="shared" si="506"/>
        <v>5.9426221342394552E-2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4.5569965276500508E-4</v>
      </c>
      <c r="F812" s="179">
        <f t="shared" si="506"/>
        <v>9.0796789931297779E-4</v>
      </c>
      <c r="G812" s="179">
        <f t="shared" si="506"/>
        <v>1.826748682984769E-3</v>
      </c>
      <c r="H812" s="179">
        <f t="shared" si="506"/>
        <v>3.8177469400965071E-3</v>
      </c>
      <c r="I812" s="179">
        <f t="shared" si="506"/>
        <v>7.9803644716722327E-3</v>
      </c>
      <c r="J812" s="179">
        <f t="shared" si="506"/>
        <v>1.6086054265630777E-2</v>
      </c>
      <c r="K812" s="179">
        <f t="shared" si="506"/>
        <v>2.5370836888837407E-2</v>
      </c>
      <c r="L812" s="179">
        <f t="shared" si="506"/>
        <v>2.6532186721121686E-2</v>
      </c>
      <c r="M812" s="179">
        <f t="shared" si="506"/>
        <v>2.5571895828270387E-2</v>
      </c>
      <c r="N812" s="179">
        <f t="shared" si="506"/>
        <v>2.6778899075094568E-2</v>
      </c>
      <c r="O812" s="179">
        <f t="shared" si="506"/>
        <v>2.748891952731046E-2</v>
      </c>
      <c r="P812" s="179">
        <f t="shared" si="506"/>
        <v>2.8365663541489426E-2</v>
      </c>
      <c r="Q812" s="179">
        <f t="shared" si="506"/>
        <v>2.986420405964187E-2</v>
      </c>
      <c r="R812" s="179">
        <f t="shared" si="506"/>
        <v>3.210156477937167E-2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2.7873424662255912E-4</v>
      </c>
      <c r="F813" s="179">
        <f t="shared" si="506"/>
        <v>5.5135044069132429E-4</v>
      </c>
      <c r="G813" s="179">
        <f t="shared" si="506"/>
        <v>1.0935962399800266E-3</v>
      </c>
      <c r="H813" s="179">
        <f t="shared" si="506"/>
        <v>2.2352388311538745E-3</v>
      </c>
      <c r="I813" s="179">
        <f t="shared" si="506"/>
        <v>4.6236642874808546E-3</v>
      </c>
      <c r="J813" s="179">
        <f t="shared" si="506"/>
        <v>9.8273188190352526E-3</v>
      </c>
      <c r="K813" s="179">
        <f t="shared" si="506"/>
        <v>1.9743795146968751E-2</v>
      </c>
      <c r="L813" s="179">
        <f t="shared" si="506"/>
        <v>3.0131438301963423E-2</v>
      </c>
      <c r="M813" s="179">
        <f t="shared" si="506"/>
        <v>3.4099732112294071E-2</v>
      </c>
      <c r="N813" s="179">
        <f t="shared" si="506"/>
        <v>3.2079321013308321E-2</v>
      </c>
      <c r="O813" s="179">
        <f t="shared" si="506"/>
        <v>3.2528463929334221E-2</v>
      </c>
      <c r="P813" s="179">
        <f t="shared" si="506"/>
        <v>3.4458392915938663E-2</v>
      </c>
      <c r="Q813" s="179">
        <f t="shared" si="506"/>
        <v>3.6635254846413681E-2</v>
      </c>
      <c r="R813" s="179">
        <f t="shared" si="506"/>
        <v>3.9489894257670348E-2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3.535759978939217E-4</v>
      </c>
      <c r="F814" s="179">
        <f t="shared" si="509"/>
        <v>6.9671216208035114E-4</v>
      </c>
      <c r="G814" s="179">
        <f t="shared" si="509"/>
        <v>1.3708190888701906E-3</v>
      </c>
      <c r="H814" s="179">
        <f t="shared" si="509"/>
        <v>2.7594019827890952E-3</v>
      </c>
      <c r="I814" s="179">
        <f t="shared" si="509"/>
        <v>5.604713500630582E-3</v>
      </c>
      <c r="J814" s="179">
        <f t="shared" si="509"/>
        <v>1.1784986292242157E-2</v>
      </c>
      <c r="K814" s="179">
        <f t="shared" si="509"/>
        <v>2.5013754644151891E-2</v>
      </c>
      <c r="L814" s="179">
        <f t="shared" si="509"/>
        <v>4.9995075349062862E-2</v>
      </c>
      <c r="M814" s="179">
        <f t="shared" si="509"/>
        <v>7.9187132349566897E-2</v>
      </c>
      <c r="N814" s="179">
        <f t="shared" si="509"/>
        <v>8.9049814377478248E-2</v>
      </c>
      <c r="O814" s="179">
        <f t="shared" si="509"/>
        <v>8.0772157377584725E-2</v>
      </c>
      <c r="P814" s="179">
        <f t="shared" si="509"/>
        <v>8.4176241756955678E-2</v>
      </c>
      <c r="Q814" s="179">
        <f t="shared" si="509"/>
        <v>9.1925340884023071E-2</v>
      </c>
      <c r="R814" s="179">
        <f t="shared" si="509"/>
        <v>0.10013517443157949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1.2186359321733769E-4</v>
      </c>
      <c r="F815" s="179">
        <f t="shared" si="509"/>
        <v>2.3965618209709528E-4</v>
      </c>
      <c r="G815" s="179">
        <f t="shared" si="509"/>
        <v>4.6952524498422739E-4</v>
      </c>
      <c r="H815" s="179">
        <f t="shared" si="509"/>
        <v>9.3692887888847021E-4</v>
      </c>
      <c r="I815" s="179">
        <f t="shared" si="509"/>
        <v>1.8789436391439644E-3</v>
      </c>
      <c r="J815" s="179">
        <f t="shared" si="509"/>
        <v>3.8815768486942025E-3</v>
      </c>
      <c r="K815" s="179">
        <f t="shared" si="509"/>
        <v>8.1256604141254785E-3</v>
      </c>
      <c r="L815" s="179">
        <f t="shared" si="509"/>
        <v>1.7347745930308467E-2</v>
      </c>
      <c r="M815" s="179">
        <f t="shared" si="509"/>
        <v>3.467149231935103E-2</v>
      </c>
      <c r="N815" s="179">
        <f t="shared" si="509"/>
        <v>5.5739691278952883E-2</v>
      </c>
      <c r="O815" s="179">
        <f t="shared" si="509"/>
        <v>6.0572321431604889E-2</v>
      </c>
      <c r="P815" s="179">
        <f t="shared" si="509"/>
        <v>5.651180788384999E-2</v>
      </c>
      <c r="Q815" s="179">
        <f t="shared" si="509"/>
        <v>6.0675168414506854E-2</v>
      </c>
      <c r="R815" s="179">
        <f t="shared" si="509"/>
        <v>6.8125652635971021E-2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3.6108476309661716E-5</v>
      </c>
      <c r="F816" s="179">
        <f t="shared" si="509"/>
        <v>7.0939835330944558E-5</v>
      </c>
      <c r="G816" s="179">
        <f t="shared" si="509"/>
        <v>1.3867741597260155E-4</v>
      </c>
      <c r="H816" s="179">
        <f t="shared" si="509"/>
        <v>2.7544799429620728E-4</v>
      </c>
      <c r="I816" s="179">
        <f t="shared" si="509"/>
        <v>5.483667862007911E-4</v>
      </c>
      <c r="J816" s="179">
        <f t="shared" si="509"/>
        <v>1.1190456711569637E-3</v>
      </c>
      <c r="K816" s="179">
        <f t="shared" si="509"/>
        <v>2.2946690255378995E-3</v>
      </c>
      <c r="L816" s="179">
        <f t="shared" si="509"/>
        <v>4.8175515832439347E-3</v>
      </c>
      <c r="M816" s="179">
        <f t="shared" si="509"/>
        <v>1.0245257999927022E-2</v>
      </c>
      <c r="N816" s="179">
        <f t="shared" si="509"/>
        <v>2.0653901482956427E-2</v>
      </c>
      <c r="O816" s="179">
        <f t="shared" si="509"/>
        <v>3.2688477007788826E-2</v>
      </c>
      <c r="P816" s="179">
        <f t="shared" si="509"/>
        <v>3.6583877467828867E-2</v>
      </c>
      <c r="Q816" s="179">
        <f t="shared" si="509"/>
        <v>3.471852992288979E-2</v>
      </c>
      <c r="R816" s="179">
        <f t="shared" si="509"/>
        <v>3.8477318969399016E-2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1.5018205662125219E-5</v>
      </c>
      <c r="F817" s="179">
        <f t="shared" si="509"/>
        <v>2.9490529470555951E-5</v>
      </c>
      <c r="G817" s="179">
        <f t="shared" si="509"/>
        <v>5.7586142894179102E-5</v>
      </c>
      <c r="H817" s="179">
        <f t="shared" si="509"/>
        <v>1.1410981081207736E-4</v>
      </c>
      <c r="I817" s="179">
        <f t="shared" si="509"/>
        <v>2.2629552777947998E-4</v>
      </c>
      <c r="J817" s="179">
        <f t="shared" si="509"/>
        <v>4.586001086084647E-4</v>
      </c>
      <c r="K817" s="179">
        <f t="shared" si="509"/>
        <v>9.2728272713807542E-4</v>
      </c>
      <c r="L817" s="179">
        <f t="shared" si="509"/>
        <v>1.8978327658711353E-3</v>
      </c>
      <c r="M817" s="179">
        <f t="shared" si="509"/>
        <v>4.012092352424227E-3</v>
      </c>
      <c r="N817" s="179">
        <f t="shared" si="509"/>
        <v>8.5306223285523831E-3</v>
      </c>
      <c r="O817" s="179">
        <f t="shared" si="509"/>
        <v>1.7126531212792513E-2</v>
      </c>
      <c r="P817" s="179">
        <f t="shared" si="509"/>
        <v>2.74484570217449E-2</v>
      </c>
      <c r="Q817" s="179">
        <f t="shared" si="509"/>
        <v>3.1687202482901557E-2</v>
      </c>
      <c r="R817" s="179">
        <f t="shared" si="509"/>
        <v>3.0129830014813733E-2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20.25" x14ac:dyDescent="0.3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0.32485727073670112</v>
      </c>
      <c r="F933" s="179" t="e">
        <f t="shared" si="605"/>
        <v>#DIV/0!</v>
      </c>
      <c r="G933" s="179">
        <f t="shared" si="605"/>
        <v>0.22825210879783209</v>
      </c>
      <c r="H933" s="179">
        <f t="shared" si="605"/>
        <v>0.20174379203529372</v>
      </c>
      <c r="I933" s="179">
        <f t="shared" si="605"/>
        <v>0.1902833602636371</v>
      </c>
      <c r="J933" s="179">
        <f t="shared" si="605"/>
        <v>0.18365652899402382</v>
      </c>
      <c r="K933" s="179">
        <f t="shared" si="605"/>
        <v>0.1795181554826685</v>
      </c>
      <c r="L933" s="179">
        <f t="shared" si="605"/>
        <v>0.17731644005680264</v>
      </c>
      <c r="M933" s="179">
        <f t="shared" si="605"/>
        <v>0.17662531487950123</v>
      </c>
      <c r="N933" s="179">
        <f t="shared" si="605"/>
        <v>0.17618430423511572</v>
      </c>
      <c r="O933" s="179">
        <f t="shared" si="605"/>
        <v>0.17591283421336709</v>
      </c>
      <c r="P933" s="179">
        <f t="shared" si="605"/>
        <v>0.17579500884260543</v>
      </c>
      <c r="Q933" s="179">
        <f t="shared" si="605"/>
        <v>0.17573872875101407</v>
      </c>
      <c r="R933" s="179">
        <f t="shared" si="605"/>
        <v>0.17570687844340768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0.34068020901102392</v>
      </c>
      <c r="F934" s="179">
        <f t="shared" si="605"/>
        <v>0.34401328797821323</v>
      </c>
      <c r="G934" s="179" t="e">
        <f t="shared" si="605"/>
        <v>#DIV/0!</v>
      </c>
      <c r="H934" s="179">
        <f t="shared" si="605"/>
        <v>0.25336297168636013</v>
      </c>
      <c r="I934" s="179">
        <f t="shared" si="605"/>
        <v>0.23166294315860644</v>
      </c>
      <c r="J934" s="179">
        <f t="shared" si="605"/>
        <v>0.21814330987356417</v>
      </c>
      <c r="K934" s="179">
        <f t="shared" si="605"/>
        <v>0.20923650772913216</v>
      </c>
      <c r="L934" s="179">
        <f t="shared" si="605"/>
        <v>0.20437694081232474</v>
      </c>
      <c r="M934" s="179">
        <f t="shared" si="605"/>
        <v>0.20283998496432756</v>
      </c>
      <c r="N934" s="179">
        <f t="shared" si="605"/>
        <v>0.20184880319037071</v>
      </c>
      <c r="O934" s="179">
        <f t="shared" si="605"/>
        <v>0.20123576104117533</v>
      </c>
      <c r="P934" s="179">
        <f t="shared" si="605"/>
        <v>0.20096924829924684</v>
      </c>
      <c r="Q934" s="179">
        <f t="shared" si="605"/>
        <v>0.20084182371080245</v>
      </c>
      <c r="R934" s="179">
        <f t="shared" si="605"/>
        <v>0.20076967039317481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0.26976724706648847</v>
      </c>
      <c r="F935" s="179">
        <f t="shared" si="605"/>
        <v>0.2673238185168012</v>
      </c>
      <c r="G935" s="179">
        <f t="shared" si="605"/>
        <v>0.26862446043108101</v>
      </c>
      <c r="H935" s="179" t="e">
        <f t="shared" si="605"/>
        <v>#DIV/0!</v>
      </c>
      <c r="I935" s="179">
        <f t="shared" si="605"/>
        <v>0.21391305855697038</v>
      </c>
      <c r="J935" s="179">
        <f t="shared" si="605"/>
        <v>0.19509471365272016</v>
      </c>
      <c r="K935" s="179">
        <f t="shared" si="605"/>
        <v>0.1815236072896311</v>
      </c>
      <c r="L935" s="179">
        <f t="shared" si="605"/>
        <v>0.17379755424112939</v>
      </c>
      <c r="M935" s="179">
        <f t="shared" si="605"/>
        <v>0.17132255939138819</v>
      </c>
      <c r="N935" s="179">
        <f t="shared" si="605"/>
        <v>0.16969312748283455</v>
      </c>
      <c r="O935" s="179">
        <f t="shared" si="605"/>
        <v>0.1686758233634004</v>
      </c>
      <c r="P935" s="179">
        <f t="shared" si="605"/>
        <v>0.16823212253901607</v>
      </c>
      <c r="Q935" s="179">
        <f t="shared" si="605"/>
        <v>0.16801957041878143</v>
      </c>
      <c r="R935" s="179">
        <f t="shared" si="605"/>
        <v>0.1678990780609754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0.21890536473632149</v>
      </c>
      <c r="F936" s="179">
        <f t="shared" si="605"/>
        <v>0.20925481798561366</v>
      </c>
      <c r="G936" s="179">
        <f t="shared" si="605"/>
        <v>0.20865739167155278</v>
      </c>
      <c r="H936" s="179">
        <f t="shared" si="605"/>
        <v>0.21154317335731168</v>
      </c>
      <c r="I936" s="179" t="e">
        <f t="shared" si="605"/>
        <v>#DIV/0!</v>
      </c>
      <c r="J936" s="179">
        <f t="shared" si="605"/>
        <v>0.1781839304468196</v>
      </c>
      <c r="K936" s="179">
        <f t="shared" si="605"/>
        <v>0.15926526679286901</v>
      </c>
      <c r="L936" s="179">
        <f t="shared" si="605"/>
        <v>0.14776592221761281</v>
      </c>
      <c r="M936" s="179">
        <f t="shared" si="605"/>
        <v>0.14401673841743667</v>
      </c>
      <c r="N936" s="179">
        <f t="shared" si="605"/>
        <v>0.14145379477712941</v>
      </c>
      <c r="O936" s="179">
        <f t="shared" si="605"/>
        <v>0.13982543860728772</v>
      </c>
      <c r="P936" s="179">
        <f t="shared" si="605"/>
        <v>0.13911086660631192</v>
      </c>
      <c r="Q936" s="179">
        <f t="shared" si="605"/>
        <v>0.13876728621470172</v>
      </c>
      <c r="R936" s="179">
        <f t="shared" si="605"/>
        <v>0.13857209132961837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0.12303826199896507</v>
      </c>
      <c r="F937" s="179">
        <f t="shared" si="608"/>
        <v>0.11615619350432477</v>
      </c>
      <c r="G937" s="179">
        <f t="shared" si="608"/>
        <v>0.11189206088127709</v>
      </c>
      <c r="H937" s="179">
        <f t="shared" si="608"/>
        <v>0.11345165409895247</v>
      </c>
      <c r="I937" s="179">
        <f t="shared" si="608"/>
        <v>0.12091426009626784</v>
      </c>
      <c r="J937" s="179" t="e">
        <f t="shared" si="608"/>
        <v>#DIV/0!</v>
      </c>
      <c r="K937" s="179">
        <f t="shared" si="608"/>
        <v>9.9186252125441687E-2</v>
      </c>
      <c r="L937" s="179">
        <f t="shared" si="608"/>
        <v>8.8003533366832726E-2</v>
      </c>
      <c r="M937" s="179">
        <f t="shared" si="608"/>
        <v>8.4284321725249495E-2</v>
      </c>
      <c r="N937" s="179">
        <f t="shared" si="608"/>
        <v>8.156092823814784E-2</v>
      </c>
      <c r="O937" s="179">
        <f t="shared" si="608"/>
        <v>7.9772617395789239E-2</v>
      </c>
      <c r="P937" s="179">
        <f t="shared" si="608"/>
        <v>7.8978585480366945E-2</v>
      </c>
      <c r="Q937" s="179">
        <f t="shared" si="608"/>
        <v>7.8593988051052222E-2</v>
      </c>
      <c r="R937" s="179">
        <f t="shared" si="608"/>
        <v>7.8374531943549569E-2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5.9531698840000015E-2</v>
      </c>
      <c r="F938" s="179">
        <f t="shared" si="608"/>
        <v>5.6016272245278137E-2</v>
      </c>
      <c r="G938" s="179">
        <f t="shared" si="608"/>
        <v>5.3303874285453808E-2</v>
      </c>
      <c r="H938" s="179">
        <f t="shared" si="608"/>
        <v>5.2289356565346841E-2</v>
      </c>
      <c r="I938" s="179">
        <f t="shared" si="608"/>
        <v>5.5425372558487077E-2</v>
      </c>
      <c r="J938" s="179">
        <f t="shared" si="608"/>
        <v>5.9849088717953108E-2</v>
      </c>
      <c r="K938" s="179" t="e">
        <f t="shared" si="608"/>
        <v>#DIV/0!</v>
      </c>
      <c r="L938" s="179">
        <f t="shared" si="608"/>
        <v>4.6302159522363842E-2</v>
      </c>
      <c r="M938" s="179">
        <f t="shared" si="608"/>
        <v>4.344090389549754E-2</v>
      </c>
      <c r="N938" s="179">
        <f t="shared" si="608"/>
        <v>4.1076394783939714E-2</v>
      </c>
      <c r="O938" s="179">
        <f t="shared" si="608"/>
        <v>3.9431392081678722E-2</v>
      </c>
      <c r="P938" s="179">
        <f t="shared" si="608"/>
        <v>3.8685511122056204E-2</v>
      </c>
      <c r="Q938" s="179">
        <f t="shared" si="608"/>
        <v>3.8319154600774029E-2</v>
      </c>
      <c r="R938" s="179">
        <f t="shared" si="608"/>
        <v>3.8108309155775212E-2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3.2157535447067821E-2</v>
      </c>
      <c r="F939" s="179">
        <f t="shared" si="608"/>
        <v>3.0233258907000755E-2</v>
      </c>
      <c r="G939" s="179">
        <f t="shared" si="608"/>
        <v>2.8675091192531109E-2</v>
      </c>
      <c r="H939" s="179">
        <f t="shared" si="608"/>
        <v>2.7786620370948797E-2</v>
      </c>
      <c r="I939" s="179">
        <f t="shared" si="608"/>
        <v>2.8509137002551324E-2</v>
      </c>
      <c r="J939" s="179">
        <f t="shared" si="608"/>
        <v>3.0479456793689397E-2</v>
      </c>
      <c r="K939" s="179">
        <f t="shared" si="608"/>
        <v>3.1583266170672288E-2</v>
      </c>
      <c r="L939" s="179" t="e">
        <f t="shared" si="608"/>
        <v>#DIV/0!</v>
      </c>
      <c r="M939" s="179">
        <f t="shared" si="608"/>
        <v>2.5848656816165091E-2</v>
      </c>
      <c r="N939" s="179">
        <f t="shared" si="608"/>
        <v>2.3736331791591583E-2</v>
      </c>
      <c r="O939" s="179">
        <f t="shared" si="608"/>
        <v>2.2115107049083638E-2</v>
      </c>
      <c r="P939" s="179">
        <f t="shared" si="608"/>
        <v>2.1354547775104923E-2</v>
      </c>
      <c r="Q939" s="179">
        <f t="shared" si="608"/>
        <v>2.0971370451570413E-2</v>
      </c>
      <c r="R939" s="179">
        <f t="shared" si="608"/>
        <v>2.0747198570672913E-2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3.9594259940693072E-2</v>
      </c>
      <c r="F940" s="179">
        <f t="shared" si="608"/>
        <v>3.7217160247805858E-2</v>
      </c>
      <c r="G940" s="179">
        <f t="shared" si="608"/>
        <v>3.5269665210604172E-2</v>
      </c>
      <c r="H940" s="179">
        <f t="shared" si="608"/>
        <v>3.4063559839231011E-2</v>
      </c>
      <c r="I940" s="179">
        <f t="shared" si="608"/>
        <v>3.4541327096344131E-2</v>
      </c>
      <c r="J940" s="179">
        <f t="shared" si="608"/>
        <v>3.5701962173085543E-2</v>
      </c>
      <c r="K940" s="179">
        <f t="shared" si="608"/>
        <v>3.6816802400770739E-2</v>
      </c>
      <c r="L940" s="179">
        <f t="shared" si="608"/>
        <v>3.6516961719507822E-2</v>
      </c>
      <c r="M940" s="179" t="e">
        <f t="shared" si="608"/>
        <v>#DIV/0!</v>
      </c>
      <c r="N940" s="179">
        <f t="shared" si="608"/>
        <v>3.24530832126654E-2</v>
      </c>
      <c r="O940" s="179">
        <f t="shared" si="608"/>
        <v>2.90369823207378E-2</v>
      </c>
      <c r="P940" s="179">
        <f t="shared" si="608"/>
        <v>2.7349725456722554E-2</v>
      </c>
      <c r="Q940" s="179">
        <f t="shared" si="608"/>
        <v>2.6462474498202028E-2</v>
      </c>
      <c r="R940" s="179">
        <f t="shared" si="608"/>
        <v>2.5927499756274883E-2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0.10078366723170629</v>
      </c>
      <c r="F941" s="179">
        <f t="shared" si="611"/>
        <v>9.4727994329956516E-2</v>
      </c>
      <c r="G941" s="179">
        <f t="shared" si="611"/>
        <v>8.975232024421162E-2</v>
      </c>
      <c r="H941" s="179">
        <f t="shared" si="611"/>
        <v>8.6609864154420707E-2</v>
      </c>
      <c r="I941" s="179">
        <f t="shared" si="611"/>
        <v>8.754729633391295E-2</v>
      </c>
      <c r="J941" s="179">
        <f t="shared" si="611"/>
        <v>8.942076100391988E-2</v>
      </c>
      <c r="K941" s="179">
        <f t="shared" si="611"/>
        <v>8.9220406647204847E-2</v>
      </c>
      <c r="L941" s="179">
        <f t="shared" si="611"/>
        <v>8.9056885109178169E-2</v>
      </c>
      <c r="M941" s="179">
        <f t="shared" si="611"/>
        <v>9.8281643404989683E-2</v>
      </c>
      <c r="N941" s="179" t="e">
        <f t="shared" si="611"/>
        <v>#DIV/0!</v>
      </c>
      <c r="O941" s="179">
        <f t="shared" si="611"/>
        <v>8.1674224970543829E-2</v>
      </c>
      <c r="P941" s="179">
        <f t="shared" si="611"/>
        <v>7.4500271456662381E-2</v>
      </c>
      <c r="Q941" s="179">
        <f t="shared" si="611"/>
        <v>7.0458252558258549E-2</v>
      </c>
      <c r="R941" s="179">
        <f t="shared" si="611"/>
        <v>6.7890519140166805E-2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6.9588425407515142E-2</v>
      </c>
      <c r="F942" s="179">
        <f t="shared" si="611"/>
        <v>6.5406286055462892E-2</v>
      </c>
      <c r="G942" s="179">
        <f t="shared" si="611"/>
        <v>6.1967520849529834E-2</v>
      </c>
      <c r="H942" s="179">
        <f t="shared" si="611"/>
        <v>5.9785195926142419E-2</v>
      </c>
      <c r="I942" s="179">
        <f t="shared" si="611"/>
        <v>6.0383727618680362E-2</v>
      </c>
      <c r="J942" s="179">
        <f t="shared" si="611"/>
        <v>6.14799665252765E-2</v>
      </c>
      <c r="K942" s="179">
        <f t="shared" si="611"/>
        <v>6.0616156678871221E-2</v>
      </c>
      <c r="L942" s="179">
        <f t="shared" si="611"/>
        <v>5.8695961807058709E-2</v>
      </c>
      <c r="M942" s="179">
        <f t="shared" si="611"/>
        <v>6.4330878020764842E-2</v>
      </c>
      <c r="N942" s="179">
        <f t="shared" si="611"/>
        <v>7.0123350002000859E-2</v>
      </c>
      <c r="O942" s="179" t="e">
        <f t="shared" si="611"/>
        <v>#DIV/0!</v>
      </c>
      <c r="P942" s="179">
        <f t="shared" si="611"/>
        <v>5.7175980921060791E-2</v>
      </c>
      <c r="Q942" s="179">
        <f t="shared" si="611"/>
        <v>5.2576515660257367E-2</v>
      </c>
      <c r="R942" s="179">
        <f t="shared" si="611"/>
        <v>4.9383418019821941E-2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4.127309100078709E-2</v>
      </c>
      <c r="F943" s="179">
        <f t="shared" si="611"/>
        <v>3.8792524967328684E-2</v>
      </c>
      <c r="G943" s="179">
        <f t="shared" si="611"/>
        <v>3.6752509765718117E-2</v>
      </c>
      <c r="H943" s="179">
        <f t="shared" si="611"/>
        <v>3.5456305396137651E-2</v>
      </c>
      <c r="I943" s="179">
        <f t="shared" si="611"/>
        <v>3.5804047523963316E-2</v>
      </c>
      <c r="J943" s="179">
        <f t="shared" si="611"/>
        <v>3.642461875825604E-2</v>
      </c>
      <c r="K943" s="179">
        <f t="shared" si="611"/>
        <v>3.5797811836656999E-2</v>
      </c>
      <c r="L943" s="179">
        <f t="shared" si="611"/>
        <v>3.4254774692956728E-2</v>
      </c>
      <c r="M943" s="179">
        <f t="shared" si="611"/>
        <v>3.6334280785459132E-2</v>
      </c>
      <c r="N943" s="179">
        <f t="shared" si="611"/>
        <v>3.918596436223544E-2</v>
      </c>
      <c r="O943" s="179">
        <f t="shared" si="611"/>
        <v>4.08015255519154E-2</v>
      </c>
      <c r="P943" s="179" t="e">
        <f t="shared" si="611"/>
        <v>#DIV/0!</v>
      </c>
      <c r="Q943" s="179">
        <f t="shared" si="611"/>
        <v>3.5220138537632603E-2</v>
      </c>
      <c r="R943" s="179">
        <f t="shared" si="611"/>
        <v>3.2059075976226654E-2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3.4074287011950123E-2</v>
      </c>
      <c r="F944" s="179">
        <f t="shared" si="611"/>
        <v>3.2026352232063689E-2</v>
      </c>
      <c r="G944" s="179">
        <f t="shared" si="611"/>
        <v>3.0342056796108387E-2</v>
      </c>
      <c r="H944" s="179">
        <f t="shared" si="611"/>
        <v>2.9271552684529353E-2</v>
      </c>
      <c r="I944" s="179">
        <f t="shared" si="611"/>
        <v>2.9557152886367555E-2</v>
      </c>
      <c r="J944" s="179">
        <f t="shared" si="611"/>
        <v>3.0063389387652573E-2</v>
      </c>
      <c r="K944" s="179">
        <f t="shared" si="611"/>
        <v>2.9522094004450786E-2</v>
      </c>
      <c r="L944" s="179">
        <f t="shared" si="611"/>
        <v>2.8158278948322322E-2</v>
      </c>
      <c r="M944" s="179">
        <f t="shared" si="611"/>
        <v>2.9518245770069111E-2</v>
      </c>
      <c r="N944" s="179">
        <f t="shared" si="611"/>
        <v>3.0783076782756439E-2</v>
      </c>
      <c r="O944" s="179">
        <f t="shared" si="611"/>
        <v>3.187687399312366E-2</v>
      </c>
      <c r="P944" s="179">
        <f t="shared" si="611"/>
        <v>3.447847409708904E-2</v>
      </c>
      <c r="Q944" s="179" t="e">
        <f t="shared" si="611"/>
        <v>#DIV/0!</v>
      </c>
      <c r="R944" s="179">
        <f t="shared" si="611"/>
        <v>3.0496069474770245E-2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20.25" x14ac:dyDescent="0.3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0.10391962317792328</v>
      </c>
      <c r="F1058" s="199">
        <f t="array" ref="F1058">IF(F33=MAX(IF(ISNUMBER($E$33:$DT$33),$E$33:$DT$33)),0,SUM(IF($D$805:$D$924&gt;=F33+1,IF($D$805:$D$924&lt;=MAX(IF(ISNUMBER($E$33:$DT$33),$E$33:$DT$33)),F$805:F$924))))</f>
        <v>7.6508354994910488E-2</v>
      </c>
      <c r="G1058" s="199">
        <f t="array" ref="G1058">IF(G33=MAX(IF(ISNUMBER($E$33:$DT$33),$E$33:$DT$33)),0,SUM(IF($D$805:$D$924&gt;=G33+1,IF($D$805:$D$924&lt;=MAX(IF(ISNUMBER($E$33:$DT$33),$E$33:$DT$33)),G$805:G$924))))</f>
        <v>4.30669452939801E-2</v>
      </c>
      <c r="H1058" s="199">
        <f t="array" ref="H1058">IF(H33=MAX(IF(ISNUMBER($E$33:$DT$33),$E$33:$DT$33)),0,SUM(IF($D$805:$D$924&gt;=H33+1,IF($D$805:$D$924&lt;=MAX(IF(ISNUMBER($E$33:$DT$33),$E$33:$DT$33)),H$805:H$924))))</f>
        <v>2.5165002070018885E-2</v>
      </c>
      <c r="I1058" s="199">
        <f t="array" ref="I1058">IF(I33=MAX(IF(ISNUMBER($E$33:$DT$33),$E$33:$DT$33)),0,SUM(IF($D$805:$D$924&gt;=I33+1,IF($D$805:$D$924&lt;=MAX(IF(ISNUMBER($E$33:$DT$33),$E$33:$DT$33)),I$805:I$924))))</f>
        <v>2.0862348212907906E-2</v>
      </c>
      <c r="J1058" s="199">
        <f t="array" ref="J1058">IF(J33=MAX(IF(ISNUMBER($E$33:$DT$33),$E$33:$DT$33)),0,SUM(IF($D$805:$D$924&gt;=J33+1,IF($D$805:$D$924&lt;=MAX(IF(ISNUMBER($E$33:$DT$33),$E$33:$DT$33)),J$805:J$924))))</f>
        <v>2.707152773973704E-2</v>
      </c>
      <c r="K1058" s="199">
        <f t="array" ref="K1058">IF(K33=MAX(IF(ISNUMBER($E$33:$DT$33),$E$33:$DT$33)),0,SUM(IF($D$805:$D$924&gt;=K33+1,IF($D$805:$D$924&lt;=MAX(IF(ISNUMBER($E$33:$DT$33),$E$33:$DT$33)),K$805:K$924))))</f>
        <v>3.6361366810953338E-2</v>
      </c>
      <c r="L1058" s="199">
        <f t="array" ref="L1058">IF(L33=MAX(IF(ISNUMBER($E$33:$DT$33),$E$33:$DT$33)),0,SUM(IF($D$805:$D$924&gt;=L33+1,IF($D$805:$D$924&lt;=MAX(IF(ISNUMBER($E$33:$DT$33),$E$33:$DT$33)),L$805:L$924))))</f>
        <v>2.4063130279423538E-2</v>
      </c>
      <c r="M1058" s="199">
        <f t="array" ref="M1058">IF(M33=MAX(IF(ISNUMBER($E$33:$DT$33),$E$33:$DT$33)),0,SUM(IF($D$805:$D$924&gt;=M33+1,IF($D$805:$D$924&lt;=MAX(IF(ISNUMBER($E$33:$DT$33),$E$33:$DT$33)),M$805:M$924))))</f>
        <v>1.4257350352351249E-2</v>
      </c>
      <c r="N1058" s="199">
        <f t="array" ref="N1058">IF(N33=MAX(IF(ISNUMBER($E$33:$DT$33),$E$33:$DT$33)),0,SUM(IF($D$805:$D$924&gt;=N33+1,IF($D$805:$D$924&lt;=MAX(IF(ISNUMBER($E$33:$DT$33),$E$33:$DT$33)),N$805:N$924))))</f>
        <v>8.5306223285523831E-3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20.25" x14ac:dyDescent="0.3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0.1902833602636371</v>
      </c>
      <c r="J1065" s="199">
        <f t="array" ref="J1065">IF(J32=MIN($E$12:$DT$12),0,SUM(IF($D$932:$D$1051&gt;=MIN($E$12:$DT$12),IF($D$932:$D$1051&lt;=J32-1,J$932:J$1051))))</f>
        <v>0.40179983886758797</v>
      </c>
      <c r="K1065" s="199">
        <f t="array" ref="K1065">IF(K32=MIN($E$12:$DT$12),0,SUM(IF($D$932:$D$1051&gt;=MIN($E$12:$DT$12),IF($D$932:$D$1051&lt;=K32-1,K$932:K$1051))))</f>
        <v>0.57027827050143176</v>
      </c>
      <c r="L1065" s="199">
        <f t="array" ref="L1065">IF(L32=MIN($E$12:$DT$12),0,SUM(IF($D$932:$D$1051&gt;=MIN($E$12:$DT$12),IF($D$932:$D$1051&lt;=L32-1,L$932:L$1051))))</f>
        <v>0.70325685732786969</v>
      </c>
      <c r="M1065" s="199">
        <f t="array" ref="M1065">IF(M32=MIN($E$12:$DT$12),0,SUM(IF($D$932:$D$1051&gt;=MIN($E$12:$DT$12),IF($D$932:$D$1051&lt;=M32-1,M$932:M$1051))))</f>
        <v>0.77908891937790314</v>
      </c>
      <c r="N1065" s="199">
        <f t="array" ref="N1065">IF(N32=MIN($E$12:$DT$12),0,SUM(IF($D$932:$D$1051&gt;=MIN($E$12:$DT$12),IF($D$932:$D$1051&lt;=N32-1,N$932:N$1051))))</f>
        <v>0.81181735270753796</v>
      </c>
      <c r="O1065" s="199">
        <f t="array" ref="O1065">IF(O32=MIN($E$12:$DT$12),0,SUM(IF($D$932:$D$1051&gt;=MIN($E$12:$DT$12),IF($D$932:$D$1051&lt;=O32-1,O$932:O$1051))))</f>
        <v>0.82696897375178202</v>
      </c>
      <c r="P1065" s="199">
        <f t="array" ref="P1065">IF(P32=MIN($E$12:$DT$12),0,SUM(IF($D$932:$D$1051&gt;=MIN($E$12:$DT$12),IF($D$932:$D$1051&lt;=P32-1,P$932:P$1051))))</f>
        <v>0.85047561612143086</v>
      </c>
      <c r="Q1065" s="199">
        <f t="array" ref="Q1065">IF(Q32=MIN($E$12:$DT$12),0,SUM(IF($D$932:$D$1051&gt;=MIN($E$12:$DT$12),IF($D$932:$D$1051&lt;=Q32-1,Q$932:Q$1051))))</f>
        <v>0.91817264925515696</v>
      </c>
      <c r="R1065" s="199">
        <f t="array" ref="R1065">IF(R32=MIN($E$12:$DT$12),0,SUM(IF($D$932:$D$1051&gt;=MIN($E$12:$DT$12),IF($D$932:$D$1051&lt;=R32-1,R$932:R$1051))))</f>
        <v>0.96337919481343748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20.25" x14ac:dyDescent="0.3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0.59222065311753758</v>
      </c>
      <c r="F1072" s="199">
        <f t="array" ref="F1072">(F$545)*SUM(IF($E$12:$DT$12&gt;=F32,IF($E$12:$DT$12&lt;=F33,$E$15:$DT$15)))</f>
        <v>0.80471818770766324</v>
      </c>
      <c r="G1072" s="199">
        <f t="array" ref="G1072">(G$545)*SUM(IF($E$12:$DT$12&gt;=G32,IF($E$12:$DT$12&lt;=G33,$E$15:$DT$15)))</f>
        <v>0.95620073087712609</v>
      </c>
      <c r="H1072" s="199">
        <f t="array" ref="H1072">(H$545)*SUM(IF($E$12:$DT$12&gt;=H32,IF($E$12:$DT$12&lt;=H33,$E$15:$DT$15)))</f>
        <v>1.0280025449705883</v>
      </c>
      <c r="I1072" s="199">
        <f t="array" ref="I1072">(I$545)*SUM(IF($E$12:$DT$12&gt;=I32,IF($E$12:$DT$12&lt;=I33,$E$15:$DT$15)))</f>
        <v>0.84985260952358832</v>
      </c>
      <c r="J1072" s="199">
        <f t="array" ref="J1072">(J$545)*SUM(IF($E$12:$DT$12&gt;=J32,IF($E$12:$DT$12&lt;=J33,$E$15:$DT$15)))</f>
        <v>0.61412597587384077</v>
      </c>
      <c r="K1072" s="199">
        <f t="array" ref="K1072">(K$545)*SUM(IF($E$12:$DT$12&gt;=K32,IF($E$12:$DT$12&lt;=K33,$E$15:$DT$15)))</f>
        <v>0.40858463219019819</v>
      </c>
      <c r="L1072" s="199">
        <f t="array" ref="L1072">(L$545)*SUM(IF($E$12:$DT$12&gt;=L32,IF($E$12:$DT$12&lt;=L33,$E$15:$DT$15)))</f>
        <v>0.29284406089954457</v>
      </c>
      <c r="M1072" s="199">
        <f t="array" ref="M1072">(M$545)*SUM(IF($E$12:$DT$12&gt;=M32,IF($E$12:$DT$12&lt;=M33,$E$15:$DT$15)))</f>
        <v>0.25977795918274937</v>
      </c>
      <c r="N1072" s="199">
        <f t="array" ref="N1072">(N$545)*SUM(IF($E$12:$DT$12&gt;=N32,IF($E$12:$DT$12&lt;=N33,$E$15:$DT$15)))</f>
        <v>0.25039959709476622</v>
      </c>
      <c r="O1072" s="199">
        <f t="array" ref="O1072">(O$545)*SUM(IF($E$12:$DT$12&gt;=O32,IF($E$12:$DT$12&lt;=O33,$E$15:$DT$15)))</f>
        <v>0.24834651786958006</v>
      </c>
      <c r="P1072" s="199">
        <f t="array" ref="P1072">(P$545)*SUM(IF($E$12:$DT$12&gt;=P32,IF($E$12:$DT$12&lt;=P33,$E$15:$DT$15)))</f>
        <v>0.21780168911079512</v>
      </c>
      <c r="Q1072" s="199">
        <f t="array" ref="Q1072">(Q$545)*SUM(IF($E$12:$DT$12&gt;=Q32,IF($E$12:$DT$12&lt;=Q33,$E$15:$DT$15)))</f>
        <v>0.13478218520896154</v>
      </c>
      <c r="R1072" s="199">
        <f t="array" ref="R1072">(R$545)*SUM(IF($E$12:$DT$12&gt;=R32,IF($E$12:$DT$12&lt;=R33,$E$15:$DT$15)))</f>
        <v>7.5247332671569508E-2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75" x14ac:dyDescent="0.2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0.69614027629546082</v>
      </c>
      <c r="F1079" s="199">
        <f t="shared" si="705"/>
        <v>0.88122654270257372</v>
      </c>
      <c r="G1079" s="199">
        <f t="shared" si="705"/>
        <v>0.99926767617110623</v>
      </c>
      <c r="H1079" s="199">
        <f t="shared" si="705"/>
        <v>1.0531675470406072</v>
      </c>
      <c r="I1079" s="199">
        <f t="shared" si="705"/>
        <v>1.0609983180001334</v>
      </c>
      <c r="J1079" s="199">
        <f t="shared" si="705"/>
        <v>1.0429973424811658</v>
      </c>
      <c r="K1079" s="199">
        <f t="shared" si="705"/>
        <v>1.0152242695025833</v>
      </c>
      <c r="L1079" s="199">
        <f t="shared" si="705"/>
        <v>1.0201640485068377</v>
      </c>
      <c r="M1079" s="199">
        <f t="shared" si="705"/>
        <v>1.0531242289130036</v>
      </c>
      <c r="N1079" s="199">
        <f t="shared" si="705"/>
        <v>1.0707475721308566</v>
      </c>
      <c r="O1079" s="199">
        <f t="shared" si="705"/>
        <v>1.0753154916213621</v>
      </c>
      <c r="P1079" s="199">
        <f t="shared" si="705"/>
        <v>1.0682773052322259</v>
      </c>
      <c r="Q1079" s="199">
        <f t="shared" si="705"/>
        <v>1.0529548344641184</v>
      </c>
      <c r="R1079" s="199">
        <f t="shared" si="705"/>
        <v>1.0386265274850071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75" x14ac:dyDescent="0.2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75" x14ac:dyDescent="0.2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1.0753154916213621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7.0040366951099428E-2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11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13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9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4.4192759587968707E-2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0.18130527599878013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3.85E-2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4.4192759587968707E-2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4.4192759587968707E-2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3.85E-2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3.85E-2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6.6157822715723659E-3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baseColWidth="10" defaultColWidth="11.42578125" defaultRowHeight="12.75" x14ac:dyDescent="0.2"/>
  <sheetData>
    <row r="1" spans="1:9" ht="18" x14ac:dyDescent="0.25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8" x14ac:dyDescent="0.25">
      <c r="A2" s="39"/>
      <c r="B2" s="39"/>
      <c r="C2" s="39"/>
      <c r="D2" s="39"/>
      <c r="E2" s="39"/>
      <c r="F2" s="39"/>
      <c r="G2" s="39"/>
      <c r="H2" s="39"/>
      <c r="I2" s="39"/>
    </row>
    <row r="3" spans="1:9" ht="18" x14ac:dyDescent="0.2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8" x14ac:dyDescent="0.25">
      <c r="A4" s="39"/>
      <c r="B4" s="39"/>
      <c r="C4" s="39"/>
      <c r="D4" s="39"/>
      <c r="E4" s="39"/>
      <c r="F4" s="39"/>
      <c r="G4" s="39"/>
      <c r="H4" s="39"/>
      <c r="I4" s="39"/>
    </row>
    <row r="5" spans="1:9" ht="18" x14ac:dyDescent="0.25">
      <c r="A5" s="39"/>
      <c r="B5" s="39"/>
      <c r="C5" s="39"/>
      <c r="D5" s="39"/>
      <c r="E5" s="39"/>
      <c r="F5" s="39"/>
      <c r="G5" s="39"/>
      <c r="H5" s="39"/>
      <c r="I5" s="39"/>
    </row>
    <row r="6" spans="1:9" ht="18" x14ac:dyDescent="0.25">
      <c r="A6" s="39"/>
      <c r="B6" s="39"/>
      <c r="C6" s="39"/>
      <c r="D6" s="39"/>
      <c r="E6" s="39"/>
      <c r="F6" s="39"/>
      <c r="G6" s="39"/>
      <c r="H6" s="39"/>
      <c r="I6" s="39"/>
    </row>
    <row r="7" spans="1:9" ht="18" x14ac:dyDescent="0.25">
      <c r="A7" s="39"/>
      <c r="B7" s="39"/>
      <c r="C7" s="39"/>
      <c r="D7" s="39"/>
      <c r="E7" s="39"/>
      <c r="F7" s="39"/>
      <c r="G7" s="39"/>
      <c r="H7" s="39"/>
      <c r="I7" s="39"/>
    </row>
    <row r="8" spans="1:9" ht="18" x14ac:dyDescent="0.25">
      <c r="A8" s="39"/>
      <c r="B8" s="39"/>
      <c r="C8" s="39"/>
      <c r="D8" s="39"/>
      <c r="E8" s="39"/>
      <c r="F8" s="39"/>
      <c r="G8" s="39"/>
      <c r="H8" s="39"/>
      <c r="I8" s="39"/>
    </row>
    <row r="9" spans="1:9" ht="18" x14ac:dyDescent="0.25">
      <c r="A9" s="39"/>
      <c r="B9" s="39"/>
      <c r="C9" s="39"/>
      <c r="D9" s="39"/>
      <c r="E9" s="39"/>
      <c r="F9" s="39"/>
      <c r="G9" s="39"/>
      <c r="H9" s="39"/>
      <c r="I9" s="39"/>
    </row>
    <row r="10" spans="1:9" ht="18" x14ac:dyDescent="0.2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8" x14ac:dyDescent="0.2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8" x14ac:dyDescent="0.2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8" x14ac:dyDescent="0.2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8" x14ac:dyDescent="0.2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8" x14ac:dyDescent="0.2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8" x14ac:dyDescent="0.2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8" x14ac:dyDescent="0.2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8" x14ac:dyDescent="0.2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8" x14ac:dyDescent="0.2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8" x14ac:dyDescent="0.2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8" x14ac:dyDescent="0.2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8" x14ac:dyDescent="0.2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8" x14ac:dyDescent="0.2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8" x14ac:dyDescent="0.2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8" x14ac:dyDescent="0.2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8" x14ac:dyDescent="0.2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8" x14ac:dyDescent="0.2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8" x14ac:dyDescent="0.2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8" x14ac:dyDescent="0.2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8" x14ac:dyDescent="0.2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8" x14ac:dyDescent="0.2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8" x14ac:dyDescent="0.2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8" x14ac:dyDescent="0.2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8" x14ac:dyDescent="0.2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8" x14ac:dyDescent="0.2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8" x14ac:dyDescent="0.2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8" x14ac:dyDescent="0.2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Ege1 Bel1</cp:lastModifiedBy>
  <dcterms:created xsi:type="dcterms:W3CDTF">2010-02-18T08:39:08Z</dcterms:created>
  <dcterms:modified xsi:type="dcterms:W3CDTF">2021-09-10T14:29:55Z</dcterms:modified>
</cp:coreProperties>
</file>