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lww-027\Data\Abt1\hiwi\Bel1\Transfer_of_Siev_Protocols\transferred\"/>
    </mc:Choice>
  </mc:AlternateContent>
  <bookViews>
    <workbookView xWindow="0" yWindow="0" windowWidth="23040" windowHeight="9195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9" i="13" l="1"/>
  <c r="D47" i="13"/>
  <c r="D45" i="13"/>
  <c r="D115" i="13" l="1"/>
  <c r="K112" i="13"/>
  <c r="K111" i="13"/>
  <c r="C101" i="13"/>
  <c r="D93" i="13"/>
  <c r="K90" i="13"/>
  <c r="K89" i="13"/>
  <c r="C79" i="13"/>
  <c r="D71" i="13"/>
  <c r="K69" i="13" s="1"/>
  <c r="K66" i="13"/>
  <c r="K65" i="13"/>
  <c r="K64" i="13"/>
  <c r="K63" i="13"/>
  <c r="K62" i="13"/>
  <c r="K61" i="13"/>
  <c r="K60" i="13"/>
  <c r="K59" i="13"/>
  <c r="K58" i="13"/>
  <c r="K57" i="13"/>
  <c r="C57" i="13"/>
  <c r="K56" i="13"/>
  <c r="K55" i="13"/>
  <c r="K54" i="13"/>
  <c r="K53" i="13"/>
  <c r="K67" i="13" s="1"/>
  <c r="I44" i="13"/>
  <c r="G44" i="13"/>
  <c r="F44" i="13"/>
  <c r="I43" i="13"/>
  <c r="F43" i="13"/>
  <c r="G43" i="13" s="1"/>
  <c r="I42" i="13"/>
  <c r="J42" i="13" s="1"/>
  <c r="F42" i="13"/>
  <c r="G42" i="13" s="1"/>
  <c r="I41" i="13"/>
  <c r="J41" i="13" s="1"/>
  <c r="F41" i="13"/>
  <c r="G41" i="13" s="1"/>
  <c r="I40" i="13"/>
  <c r="F40" i="13"/>
  <c r="G40" i="13" s="1"/>
  <c r="I39" i="13"/>
  <c r="J39" i="13" s="1"/>
  <c r="F39" i="13"/>
  <c r="G39" i="13" s="1"/>
  <c r="I38" i="13"/>
  <c r="J38" i="13" s="1"/>
  <c r="F38" i="13"/>
  <c r="G38" i="13" s="1"/>
  <c r="I37" i="13"/>
  <c r="J37" i="13" s="1"/>
  <c r="F37" i="13"/>
  <c r="I36" i="13"/>
  <c r="F36" i="13"/>
  <c r="G36" i="13" s="1"/>
  <c r="I35" i="13"/>
  <c r="F35" i="13"/>
  <c r="G35" i="13" s="1"/>
  <c r="C35" i="13"/>
  <c r="I34" i="13"/>
  <c r="J34" i="13" s="1"/>
  <c r="F34" i="13"/>
  <c r="G34" i="13" s="1"/>
  <c r="I33" i="13"/>
  <c r="G33" i="13"/>
  <c r="F33" i="13"/>
  <c r="K32" i="13"/>
  <c r="K31" i="13"/>
  <c r="C10" i="13"/>
  <c r="K38" i="13" l="1"/>
  <c r="C16" i="13" s="1"/>
  <c r="K41" i="13"/>
  <c r="C19" i="13" s="1"/>
  <c r="K42" i="13"/>
  <c r="C20" i="13" s="1"/>
  <c r="K68" i="13"/>
  <c r="K34" i="13"/>
  <c r="C12" i="13" s="1"/>
  <c r="J33" i="13"/>
  <c r="K33" i="13" s="1"/>
  <c r="J36" i="13"/>
  <c r="K36" i="13" s="1"/>
  <c r="C14" i="13" s="1"/>
  <c r="K39" i="13"/>
  <c r="C17" i="13" s="1"/>
  <c r="J44" i="13"/>
  <c r="K44" i="13" s="1"/>
  <c r="C22" i="13" s="1"/>
  <c r="J35" i="13"/>
  <c r="K35" i="13" s="1"/>
  <c r="C13" i="13" s="1"/>
  <c r="G37" i="13"/>
  <c r="K37" i="13" s="1"/>
  <c r="C15" i="13" s="1"/>
  <c r="J43" i="13"/>
  <c r="K43" i="13" s="1"/>
  <c r="C21" i="13" s="1"/>
  <c r="J40" i="13"/>
  <c r="K40" i="13" s="1"/>
  <c r="C18" i="13" s="1"/>
  <c r="K45" i="13" l="1"/>
  <c r="K46" i="13" s="1"/>
  <c r="C11" i="13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l="1"/>
  <c r="D24" i="2" s="1"/>
  <c r="D23" i="2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20" i="2" s="1"/>
  <c r="J29" i="14"/>
  <c r="E16" i="2" l="1"/>
  <c r="E15" i="2"/>
  <c r="E13" i="2"/>
  <c r="E14" i="2"/>
  <c r="E23" i="2"/>
  <c r="E22" i="2"/>
  <c r="E25" i="2"/>
  <c r="C8" i="2"/>
  <c r="E12" i="2"/>
  <c r="E19" i="2"/>
  <c r="E18" i="2"/>
  <c r="E21" i="2"/>
  <c r="E24" i="2"/>
  <c r="E17" i="2"/>
  <c r="E26" i="2"/>
  <c r="F26" i="2" s="1"/>
  <c r="E11" i="2"/>
  <c r="I31" i="14"/>
  <c r="J30" i="14"/>
  <c r="C26" i="14"/>
  <c r="C25" i="14"/>
  <c r="I26" i="14" s="1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I13" i="14" s="1"/>
  <c r="C12" i="14"/>
  <c r="C11" i="14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826" i="11" s="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840" i="11" s="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832" i="11" s="1"/>
  <c r="BR666" i="11"/>
  <c r="BR919" i="11" s="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864" i="11" s="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846" i="11" s="1"/>
  <c r="BB563" i="11"/>
  <c r="BB816" i="11" s="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836" i="11" s="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810" i="11" s="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<sst xmlns="http://schemas.openxmlformats.org/spreadsheetml/2006/main" count="396" uniqueCount="226">
  <si>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</si>
  <si>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</si>
  <si>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</si>
  <si>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</si>
  <si>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</si>
  <si>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</si>
  <si>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</si>
  <si>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</si>
  <si>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</si>
  <si>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</si>
  <si>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</si>
  <si>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</si>
  <si>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</si>
  <si>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</si>
  <si>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</si>
  <si>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</si>
  <si>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</si>
  <si>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</si>
  <si>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</si>
  <si>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</si>
  <si>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</si>
  <si>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</si>
  <si>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</si>
  <si>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</si>
  <si>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</si>
  <si>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</si>
  <si>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</si>
  <si>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</si>
  <si>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</si>
  <si>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</si>
  <si>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</si>
  <si>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</si>
  <si>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</si>
  <si>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</si>
  <si>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</si>
  <si>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</si>
  <si>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</si>
  <si>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</si>
  <si>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</si>
  <si>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</si>
  <si>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</si>
  <si>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</si>
  <si>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</si>
  <si>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</si>
  <si>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</si>
  <si>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</si>
  <si>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</si>
  <si>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</si>
  <si>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</si>
  <si>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</si>
  <si>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</si>
  <si>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</si>
  <si>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</si>
  <si>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</si>
  <si>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</si>
  <si>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</si>
  <si>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</si>
  <si>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</si>
  <si>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</si>
  <si>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</si>
  <si>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</si>
  <si>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</si>
  <si>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</si>
  <si>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</si>
  <si>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</si>
  <si>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</si>
  <si>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</si>
  <si>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</si>
  <si>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</si>
  <si>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</si>
  <si>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</si>
  <si>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</si>
  <si>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</si>
  <si>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</si>
  <si>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</si>
  <si>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</si>
  <si>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</si>
  <si>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</si>
  <si>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</si>
  <si>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</si>
  <si>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</si>
  <si>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</si>
  <si>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</si>
  <si>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</si>
  <si>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</si>
  <si>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</si>
  <si>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</si>
  <si>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</si>
  <si>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</si>
  <si>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</si>
  <si>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</si>
  <si>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</si>
  <si>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</si>
  <si>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</si>
  <si>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</si>
  <si>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</si>
  <si>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</si>
  <si>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</si>
  <si>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</si>
  <si>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</si>
  <si>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</si>
  <si>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</si>
  <si>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</si>
  <si>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</si>
  <si>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</si>
  <si>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</si>
  <si>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</si>
  <si>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</si>
  <si>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</si>
  <si>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</si>
  <si>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</si>
  <si>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</si>
  <si>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</si>
  <si>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</si>
  <si>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</si>
  <si>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</si>
  <si>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</si>
  <si>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</si>
  <si>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</si>
  <si>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</si>
  <si>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</si>
  <si>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</si>
  <si>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</si>
  <si>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</si>
  <si>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</si>
  <si>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</si>
  <si>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</si>
  <si>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</si>
  <si>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</si>
  <si>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</si>
  <si>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</si>
  <si>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</si>
  <si>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</si>
  <si>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</si>
  <si>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</si>
  <si>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</si>
  <si>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</si>
  <si>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</si>
  <si>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</si>
  <si>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</si>
  <si>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</si>
  <si>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</si>
  <si>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</si>
  <si>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</si>
  <si>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</si>
  <si>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</si>
  <si>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</si>
  <si>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</si>
  <si>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</si>
  <si>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</si>
  <si>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</si>
  <si>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</si>
  <si>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</si>
  <si>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</si>
  <si>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</si>
  <si>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</si>
  <si>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</si>
  <si>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</si>
  <si>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</si>
  <si>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</si>
  <si>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</si>
  <si>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</si>
  <si>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</si>
  <si>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</si>
  <si>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</si>
  <si>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</si>
  <si>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</si>
  <si>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</si>
  <si>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</si>
  <si>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</si>
  <si>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</si>
  <si>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</si>
  <si>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</si>
  <si>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</si>
  <si>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</si>
  <si>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</si>
  <si>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</si>
  <si>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</si>
  <si>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</si>
  <si>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</si>
  <si>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</si>
  <si>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</si>
  <si>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</si>
  <si>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</si>
  <si>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</si>
  <si>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</si>
  <si>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</si>
  <si>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</si>
  <si>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</si>
  <si>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</si>
  <si>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</si>
  <si>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</si>
  <si>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</si>
  <si>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</si>
  <si>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</si>
  <si>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</si>
  <si>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</si>
  <si>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</si>
  <si>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</si>
  <si>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</si>
  <si>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</si>
  <si>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</si>
  <si>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</si>
  <si>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</si>
  <si>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</si>
  <si>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</si>
  <si>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</si>
  <si>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</si>
  <si>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</si>
  <si>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</si>
  <si>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</si>
  <si>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</si>
  <si>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</si>
  <si>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</si>
  <si>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</si>
  <si>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</si>
  <si>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</si>
  <si>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</si>
  <si>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</si>
  <si>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</si>
  <si>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</si>
  <si>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</si>
  <si>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</si>
  <si>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</si>
  <si>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MS3_FC2-1</t>
  </si>
  <si>
    <t>Sampling date: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</si>
</sst>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85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1" xfId="0" applyFont="1" applyFill="1" applyBorder="1" applyAlignment="1">
      <alignment horizont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0" borderId="15" xfId="0" applyFont="1" applyFill="1" applyBorder="1" applyAlignment="1">
      <alignment horizontal="center" wrapText="1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0" fontId="8" fillId="0" borderId="0" xfId="1" applyNumberFormat="1" applyFont="1" applyFill="1" applyBorder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</cellXfs>
  <cellStyles count="11">
    <cellStyle name="Normal 2" xfId="7"/>
    <cellStyle name="Normal 3" xfId="4"/>
    <cellStyle name="Normal 4" xfId="9"/>
    <cellStyle name="Normal 5" xfId="10"/>
    <cellStyle name="Percent 2" xfId="8"/>
    <cellStyle name="Prozent" xfId="1" builtinId="5"/>
    <cellStyle name="Prozent 2" xfId="6"/>
    <cellStyle name="Standard" xfId="0" builtinId="0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MS3_FC2-1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6.3298016843249122E-2</c:v>
                </c:pt>
                <c:pt idx="2">
                  <c:v>0.18704156479217604</c:v>
                </c:pt>
                <c:pt idx="3">
                  <c:v>0.16476500950828579</c:v>
                </c:pt>
                <c:pt idx="4">
                  <c:v>0.17671828307525128</c:v>
                </c:pt>
                <c:pt idx="5">
                  <c:v>0.12849769084487911</c:v>
                </c:pt>
                <c:pt idx="6">
                  <c:v>7.4300461831024178E-2</c:v>
                </c:pt>
                <c:pt idx="7">
                  <c:v>3.5452322738386305E-2</c:v>
                </c:pt>
                <c:pt idx="8">
                  <c:v>2.4314045096441184E-2</c:v>
                </c:pt>
                <c:pt idx="9">
                  <c:v>7.6881282260255368E-2</c:v>
                </c:pt>
                <c:pt idx="10">
                  <c:v>4.0342298288508556E-2</c:v>
                </c:pt>
                <c:pt idx="11">
                  <c:v>1.7929910350448247E-2</c:v>
                </c:pt>
                <c:pt idx="12">
                  <c:v>1.0459114371094811E-2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MS3_FC2-1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0.99999999999999989</c:v>
                </c:pt>
                <c:pt idx="1">
                  <c:v>0.99999999999999989</c:v>
                </c:pt>
                <c:pt idx="2">
                  <c:v>0.93670198315675079</c:v>
                </c:pt>
                <c:pt idx="3">
                  <c:v>0.74966041836457475</c:v>
                </c:pt>
                <c:pt idx="4">
                  <c:v>0.58489540885628899</c:v>
                </c:pt>
                <c:pt idx="5">
                  <c:v>0.40817712578103776</c:v>
                </c:pt>
                <c:pt idx="6">
                  <c:v>0.27967943493615866</c:v>
                </c:pt>
                <c:pt idx="7">
                  <c:v>0.20537897310513448</c:v>
                </c:pt>
                <c:pt idx="8">
                  <c:v>0.16992665036674817</c:v>
                </c:pt>
                <c:pt idx="9">
                  <c:v>0.14561260527030698</c:v>
                </c:pt>
                <c:pt idx="10">
                  <c:v>6.8731323010051609E-2</c:v>
                </c:pt>
                <c:pt idx="11">
                  <c:v>2.838902472154306E-2</c:v>
                </c:pt>
                <c:pt idx="12">
                  <c:v>1.0459114371094811E-2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6.3298016843249122E-2</c:v>
                </c:pt>
                <c:pt idx="2">
                  <c:v>0.18704156479217604</c:v>
                </c:pt>
                <c:pt idx="3">
                  <c:v>0.16476500950828579</c:v>
                </c:pt>
                <c:pt idx="4">
                  <c:v>0.17671828307525128</c:v>
                </c:pt>
                <c:pt idx="5">
                  <c:v>0.12849769084487911</c:v>
                </c:pt>
                <c:pt idx="6">
                  <c:v>7.4300461831024178E-2</c:v>
                </c:pt>
                <c:pt idx="7">
                  <c:v>3.5452322738386305E-2</c:v>
                </c:pt>
                <c:pt idx="8">
                  <c:v>2.4314045096441184E-2</c:v>
                </c:pt>
                <c:pt idx="9">
                  <c:v>7.6881282260255368E-2</c:v>
                </c:pt>
                <c:pt idx="10">
                  <c:v>4.0342298288508556E-2</c:v>
                </c:pt>
                <c:pt idx="11">
                  <c:v>1.7929910350448247E-2</c:v>
                </c:pt>
                <c:pt idx="12">
                  <c:v>1.0459114371094811E-2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6.3298016843249122E-2</c:v>
                </c:pt>
                <c:pt idx="2">
                  <c:v>0.18704156479217604</c:v>
                </c:pt>
                <c:pt idx="3">
                  <c:v>0.16476500950828579</c:v>
                </c:pt>
                <c:pt idx="4">
                  <c:v>0.17671828307525128</c:v>
                </c:pt>
                <c:pt idx="5">
                  <c:v>0.12849769084487911</c:v>
                </c:pt>
                <c:pt idx="6">
                  <c:v>7.4300461831024178E-2</c:v>
                </c:pt>
                <c:pt idx="7">
                  <c:v>3.5452322738386305E-2</c:v>
                </c:pt>
                <c:pt idx="8">
                  <c:v>2.4314045096441184E-2</c:v>
                </c:pt>
                <c:pt idx="9">
                  <c:v>7.6881282260255368E-2</c:v>
                </c:pt>
                <c:pt idx="10">
                  <c:v>4.0342298288508556E-2</c:v>
                </c:pt>
                <c:pt idx="11">
                  <c:v>1.7929910350448247E-2</c:v>
                </c:pt>
                <c:pt idx="12">
                  <c:v>1.0459114371094811E-2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6.3298016843249122E-2</c:v>
                </c:pt>
                <c:pt idx="2">
                  <c:v>0.18704156479217604</c:v>
                </c:pt>
                <c:pt idx="3">
                  <c:v>0.16476500950828579</c:v>
                </c:pt>
                <c:pt idx="4">
                  <c:v>0.17671828307525128</c:v>
                </c:pt>
                <c:pt idx="5">
                  <c:v>0.12849769084487911</c:v>
                </c:pt>
                <c:pt idx="6">
                  <c:v>7.4300461831024178E-2</c:v>
                </c:pt>
                <c:pt idx="7">
                  <c:v>3.5452322738386305E-2</c:v>
                </c:pt>
                <c:pt idx="8">
                  <c:v>2.4314045096441184E-2</c:v>
                </c:pt>
                <c:pt idx="9">
                  <c:v>7.6881282260255368E-2</c:v>
                </c:pt>
                <c:pt idx="10">
                  <c:v>4.0342298288508556E-2</c:v>
                </c:pt>
                <c:pt idx="11">
                  <c:v>1.7929910350448247E-2</c:v>
                </c:pt>
                <c:pt idx="12">
                  <c:v>1.0459114371094811E-2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1.232</c:v>
                </c:pt>
                <c:pt idx="1">
                  <c:v>1.232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2.7666691794986521E-2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Normal="100" workbookViewId="0">
      <selection activeCell="H9" sqref="H9"/>
    </sheetView>
  </sheetViews>
  <sheetFormatPr baseColWidth="10" defaultColWidth="9.140625" defaultRowHeight="11.25" x14ac:dyDescent="0.2"/>
  <cols>
    <col min="1" max="1" width="5.140625" style="255" customWidth="1"/>
    <col min="2" max="2" width="30.42578125" style="255" bestFit="1" customWidth="1"/>
    <col min="3" max="3" width="15.7109375" style="256" customWidth="1"/>
    <col min="4" max="8" width="15.7109375" style="255" customWidth="1"/>
    <col min="9" max="9" width="15.7109375" style="279" customWidth="1"/>
    <col min="10" max="10" width="15.7109375" style="255" customWidth="1"/>
    <col min="11" max="11" width="20.7109375" style="255" customWidth="1"/>
    <col min="12" max="16384" width="9.14062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25">
      <c r="B2" s="259" t="s">
        <v>2</v>
      </c>
      <c r="C2" s="260" t="s">
        <v>20</v>
      </c>
      <c r="D2" s="257"/>
      <c r="E2" s="297" t="s">
        <v>198</v>
      </c>
      <c r="F2" s="297"/>
      <c r="I2" s="257"/>
      <c r="K2" s="257"/>
    </row>
    <row r="3" spans="1:11" ht="17.25" customHeight="1" thickBot="1" x14ac:dyDescent="0.3">
      <c r="B3" s="261" t="s">
        <v>3</v>
      </c>
      <c r="C3" s="368" t="s">
        <v>5</v>
      </c>
      <c r="D3" s="262"/>
      <c r="E3" s="297" t="s">
        <v>199</v>
      </c>
      <c r="F3" s="297" t="s">
        <v>200</v>
      </c>
      <c r="I3" s="263"/>
      <c r="J3" s="263"/>
      <c r="K3" s="262"/>
    </row>
    <row r="4" spans="1:11" ht="17.25" customHeight="1" x14ac:dyDescent="0.25">
      <c r="B4" s="369" t="s">
        <v>1</v>
      </c>
      <c r="C4" s="370">
        <v>44414</v>
      </c>
      <c r="D4" s="262"/>
      <c r="E4" s="297"/>
      <c r="F4" s="297"/>
      <c r="I4" s="263"/>
      <c r="J4" s="263"/>
      <c r="K4" s="262"/>
    </row>
    <row r="5" spans="1:11" ht="17.25" customHeight="1" x14ac:dyDescent="0.25">
      <c r="B5" s="371" t="s">
        <v>42</v>
      </c>
      <c r="C5" s="372"/>
      <c r="D5" s="262"/>
      <c r="E5" s="297"/>
      <c r="F5" s="297"/>
      <c r="I5" s="263"/>
      <c r="J5" s="263"/>
      <c r="K5" s="262"/>
    </row>
    <row r="6" spans="1:11" ht="17.25" customHeight="1" thickBot="1" x14ac:dyDescent="0.3">
      <c r="B6" s="300" t="s">
        <v>201</v>
      </c>
      <c r="C6" s="373"/>
      <c r="D6" s="373"/>
      <c r="E6" s="299"/>
      <c r="F6" s="1"/>
      <c r="G6" s="1"/>
      <c r="I6" s="263"/>
      <c r="J6" s="263"/>
      <c r="K6" s="262"/>
    </row>
    <row r="7" spans="1:11" ht="17.25" customHeight="1" x14ac:dyDescent="0.25">
      <c r="B7" s="374" t="s">
        <v>187</v>
      </c>
      <c r="C7" s="375" t="s">
        <v>224</v>
      </c>
      <c r="D7" s="374" t="s">
        <v>225</v>
      </c>
      <c r="E7" s="370">
        <v>44250</v>
      </c>
      <c r="F7" s="297"/>
      <c r="I7" s="263"/>
      <c r="J7" s="263"/>
      <c r="K7" s="262"/>
    </row>
    <row r="8" spans="1:11" ht="17.25" customHeight="1" x14ac:dyDescent="0.25">
      <c r="B8" s="376" t="s">
        <v>4</v>
      </c>
      <c r="C8" s="377"/>
      <c r="D8" s="262"/>
      <c r="E8" s="297"/>
      <c r="F8" s="297"/>
      <c r="I8" s="263"/>
      <c r="J8" s="263"/>
      <c r="K8" s="262"/>
    </row>
    <row r="9" spans="1:11" ht="17.25" customHeight="1" thickBot="1" x14ac:dyDescent="0.3">
      <c r="B9" s="378" t="s">
        <v>21</v>
      </c>
      <c r="C9" s="379">
        <f>C35+C57+C79+C101</f>
        <v>36860</v>
      </c>
      <c r="D9" s="262"/>
      <c r="E9" s="297"/>
      <c r="F9" s="297"/>
      <c r="I9" s="263"/>
      <c r="J9" s="263"/>
      <c r="K9" s="262"/>
    </row>
    <row r="10" spans="1:11" ht="17.25" customHeight="1" thickBot="1" x14ac:dyDescent="0.3">
      <c r="A10" s="384" t="s">
        <v>46</v>
      </c>
      <c r="B10" s="264">
        <v>250</v>
      </c>
      <c r="C10" s="265">
        <f>K32+K54+K76+K98</f>
        <v>0</v>
      </c>
      <c r="D10" s="262"/>
      <c r="E10" s="297"/>
      <c r="F10" s="297"/>
      <c r="I10" s="263"/>
      <c r="J10" s="263"/>
      <c r="K10" s="262"/>
    </row>
    <row r="11" spans="1:11" ht="17.25" customHeight="1" thickBot="1" x14ac:dyDescent="0.3">
      <c r="A11" s="385"/>
      <c r="B11" s="266">
        <v>125</v>
      </c>
      <c r="C11" s="265">
        <f t="shared" ref="C11:C22" si="0">K33+K55+K77+K99</f>
        <v>2330</v>
      </c>
      <c r="D11" s="262"/>
      <c r="E11" s="297"/>
      <c r="F11" s="297"/>
      <c r="I11" s="263"/>
      <c r="J11" s="263"/>
      <c r="K11" s="262"/>
    </row>
    <row r="12" spans="1:11" ht="17.25" customHeight="1" thickBot="1" x14ac:dyDescent="0.3">
      <c r="A12" s="385"/>
      <c r="B12" s="266">
        <v>63</v>
      </c>
      <c r="C12" s="265">
        <f t="shared" si="0"/>
        <v>6885</v>
      </c>
      <c r="D12" s="262"/>
      <c r="E12" s="297"/>
      <c r="F12" s="297"/>
      <c r="I12" s="263"/>
      <c r="J12" s="263"/>
      <c r="K12" s="262"/>
    </row>
    <row r="13" spans="1:11" ht="17.25" customHeight="1" thickBot="1" x14ac:dyDescent="0.3">
      <c r="A13" s="386"/>
      <c r="B13" s="267">
        <v>31.5</v>
      </c>
      <c r="C13" s="265">
        <f t="shared" si="0"/>
        <v>6065</v>
      </c>
      <c r="D13" s="262"/>
      <c r="E13" s="298"/>
      <c r="F13" s="298"/>
      <c r="I13" s="263"/>
      <c r="J13" s="263"/>
      <c r="K13" s="262"/>
    </row>
    <row r="14" spans="1:11" ht="17.25" customHeight="1" thickBot="1" x14ac:dyDescent="0.25">
      <c r="A14" s="387" t="s">
        <v>45</v>
      </c>
      <c r="B14" s="268">
        <v>16</v>
      </c>
      <c r="C14" s="265">
        <f t="shared" si="0"/>
        <v>6505</v>
      </c>
      <c r="D14" s="262"/>
      <c r="I14" s="256"/>
      <c r="J14" s="256"/>
      <c r="K14" s="262"/>
    </row>
    <row r="15" spans="1:11" ht="17.25" customHeight="1" thickBot="1" x14ac:dyDescent="0.25">
      <c r="A15" s="387"/>
      <c r="B15" s="269">
        <v>8</v>
      </c>
      <c r="C15" s="265">
        <f t="shared" si="0"/>
        <v>4730</v>
      </c>
      <c r="D15" s="262"/>
      <c r="I15" s="263"/>
      <c r="J15" s="263"/>
      <c r="K15" s="262"/>
    </row>
    <row r="16" spans="1:11" ht="17.25" customHeight="1" thickBot="1" x14ac:dyDescent="0.25">
      <c r="A16" s="387"/>
      <c r="B16" s="269">
        <v>4</v>
      </c>
      <c r="C16" s="265">
        <f t="shared" si="0"/>
        <v>2735</v>
      </c>
      <c r="D16" s="262"/>
      <c r="I16" s="263"/>
      <c r="J16" s="263"/>
      <c r="K16" s="262"/>
    </row>
    <row r="17" spans="1:11" ht="17.25" customHeight="1" thickBot="1" x14ac:dyDescent="0.25">
      <c r="A17" s="387"/>
      <c r="B17" s="269">
        <v>2</v>
      </c>
      <c r="C17" s="265">
        <f t="shared" si="0"/>
        <v>1305</v>
      </c>
      <c r="D17" s="262"/>
      <c r="I17" s="263"/>
      <c r="J17" s="263"/>
      <c r="K17" s="262"/>
    </row>
    <row r="18" spans="1:11" ht="17.25" customHeight="1" thickBot="1" x14ac:dyDescent="0.25">
      <c r="A18" s="387"/>
      <c r="B18" s="269">
        <v>1</v>
      </c>
      <c r="C18" s="265">
        <f t="shared" si="0"/>
        <v>895</v>
      </c>
      <c r="I18" s="270"/>
      <c r="K18" s="271"/>
    </row>
    <row r="19" spans="1:11" ht="17.25" customHeight="1" thickBot="1" x14ac:dyDescent="0.25">
      <c r="A19" s="388"/>
      <c r="B19" s="265">
        <v>0.5</v>
      </c>
      <c r="C19" s="265">
        <f t="shared" si="0"/>
        <v>2830</v>
      </c>
      <c r="I19" s="270"/>
      <c r="K19" s="272"/>
    </row>
    <row r="20" spans="1:11" ht="17.25" customHeight="1" thickBot="1" x14ac:dyDescent="0.25">
      <c r="A20" s="389" t="s">
        <v>44</v>
      </c>
      <c r="B20" s="273">
        <v>0.25</v>
      </c>
      <c r="C20" s="265">
        <f t="shared" si="0"/>
        <v>1485</v>
      </c>
      <c r="I20" s="270"/>
    </row>
    <row r="21" spans="1:11" ht="17.25" customHeight="1" thickBot="1" x14ac:dyDescent="0.25">
      <c r="A21" s="390"/>
      <c r="B21" s="274">
        <v>0.125</v>
      </c>
      <c r="C21" s="265">
        <f t="shared" si="0"/>
        <v>660</v>
      </c>
      <c r="I21" s="270"/>
      <c r="K21" s="271"/>
    </row>
    <row r="22" spans="1:11" ht="17.25" customHeight="1" thickBot="1" x14ac:dyDescent="0.25">
      <c r="A22" s="390"/>
      <c r="B22" s="274">
        <v>6.3E-2</v>
      </c>
      <c r="C22" s="265">
        <f t="shared" si="0"/>
        <v>385</v>
      </c>
      <c r="I22" s="270"/>
      <c r="K22" s="271"/>
    </row>
    <row r="23" spans="1:11" ht="17.25" customHeight="1" thickBot="1" x14ac:dyDescent="0.25">
      <c r="A23" s="391"/>
      <c r="B23" s="275">
        <v>3.1E-2</v>
      </c>
      <c r="C23" s="265">
        <v>0</v>
      </c>
      <c r="I23" s="270"/>
      <c r="K23" s="271"/>
    </row>
    <row r="24" spans="1:11" ht="17.25" customHeight="1" thickBot="1" x14ac:dyDescent="0.25">
      <c r="A24" s="391"/>
      <c r="B24" s="276">
        <v>3.8999999999999998E-3</v>
      </c>
      <c r="C24" s="265">
        <v>0</v>
      </c>
      <c r="I24" s="270"/>
      <c r="K24" s="271"/>
    </row>
    <row r="25" spans="1:11" ht="17.25" customHeight="1" thickBot="1" x14ac:dyDescent="0.25">
      <c r="A25" s="392"/>
      <c r="B25" s="277">
        <v>6.0000000000000002E-5</v>
      </c>
      <c r="C25" s="265">
        <v>0</v>
      </c>
      <c r="I25" s="270"/>
      <c r="K25" s="271"/>
    </row>
    <row r="26" spans="1:11" ht="17.25" customHeight="1" x14ac:dyDescent="0.2">
      <c r="B26" s="262"/>
      <c r="C26" s="278"/>
      <c r="I26" s="270"/>
      <c r="K26" s="271"/>
    </row>
    <row r="27" spans="1:11" ht="17.25" customHeight="1" x14ac:dyDescent="0.2">
      <c r="C27" s="255"/>
      <c r="I27" s="270"/>
    </row>
    <row r="28" spans="1:11" ht="25.5" customHeight="1" x14ac:dyDescent="0.2">
      <c r="B28" s="262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0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0"/>
      <c r="D31" s="281">
        <v>250</v>
      </c>
      <c r="E31" s="282">
        <v>0</v>
      </c>
      <c r="F31" s="282">
        <v>0</v>
      </c>
      <c r="G31" s="282">
        <v>0</v>
      </c>
      <c r="H31" s="283">
        <v>0</v>
      </c>
      <c r="I31" s="283">
        <v>0</v>
      </c>
      <c r="J31" s="283">
        <v>0</v>
      </c>
      <c r="K31" s="284">
        <f>AVERAGE(H31:J31)-AVERAGE(E31:G31)</f>
        <v>0</v>
      </c>
    </row>
    <row r="32" spans="1:11" ht="12" thickBot="1" x14ac:dyDescent="0.25">
      <c r="B32" s="258" t="s">
        <v>25</v>
      </c>
      <c r="C32" s="280"/>
      <c r="D32" s="281">
        <v>125</v>
      </c>
      <c r="E32" s="282">
        <v>0</v>
      </c>
      <c r="F32" s="282">
        <v>0</v>
      </c>
      <c r="G32" s="282">
        <v>0</v>
      </c>
      <c r="H32" s="283">
        <v>0</v>
      </c>
      <c r="I32" s="283">
        <v>0</v>
      </c>
      <c r="J32" s="283">
        <v>0</v>
      </c>
      <c r="K32" s="284">
        <f t="shared" ref="K32:K33" si="1">AVERAGE(H32:J32)-AVERAGE(E32:G32)</f>
        <v>0</v>
      </c>
    </row>
    <row r="33" spans="2:11" ht="12" thickBot="1" x14ac:dyDescent="0.25">
      <c r="B33" s="258" t="s">
        <v>0</v>
      </c>
      <c r="C33" s="285"/>
      <c r="D33" s="286">
        <v>63</v>
      </c>
      <c r="E33" s="282">
        <v>1545</v>
      </c>
      <c r="F33" s="282">
        <f>E33</f>
        <v>1545</v>
      </c>
      <c r="G33" s="282">
        <f>F33</f>
        <v>1545</v>
      </c>
      <c r="H33" s="283">
        <v>3875</v>
      </c>
      <c r="I33" s="283">
        <f>H33</f>
        <v>3875</v>
      </c>
      <c r="J33" s="283">
        <f>I33</f>
        <v>3875</v>
      </c>
      <c r="K33" s="284">
        <f t="shared" si="1"/>
        <v>2330</v>
      </c>
    </row>
    <row r="34" spans="2:11" ht="12" thickBot="1" x14ac:dyDescent="0.25">
      <c r="B34" s="258" t="s">
        <v>26</v>
      </c>
      <c r="C34" s="287"/>
      <c r="D34" s="286">
        <v>31.5</v>
      </c>
      <c r="E34" s="282">
        <v>1715</v>
      </c>
      <c r="F34" s="282">
        <f t="shared" ref="F34:G44" si="2">E34</f>
        <v>1715</v>
      </c>
      <c r="G34" s="282">
        <f t="shared" si="2"/>
        <v>1715</v>
      </c>
      <c r="H34" s="283">
        <v>8600</v>
      </c>
      <c r="I34" s="283">
        <f t="shared" ref="I34:J44" si="3">H34</f>
        <v>8600</v>
      </c>
      <c r="J34" s="283">
        <f t="shared" si="3"/>
        <v>8600</v>
      </c>
      <c r="K34" s="284">
        <f>AVERAGE(H34:J34)-AVERAGE(E34:G34)</f>
        <v>6885</v>
      </c>
    </row>
    <row r="35" spans="2:11" ht="12" thickBot="1" x14ac:dyDescent="0.25">
      <c r="B35" s="258" t="s">
        <v>27</v>
      </c>
      <c r="C35" s="288">
        <f>D47-D45</f>
        <v>36860</v>
      </c>
      <c r="D35" s="286">
        <v>16</v>
      </c>
      <c r="E35" s="282">
        <v>1760</v>
      </c>
      <c r="F35" s="282">
        <f t="shared" si="2"/>
        <v>1760</v>
      </c>
      <c r="G35" s="282">
        <f t="shared" si="2"/>
        <v>1760</v>
      </c>
      <c r="H35" s="283">
        <v>7825</v>
      </c>
      <c r="I35" s="283">
        <f t="shared" si="3"/>
        <v>7825</v>
      </c>
      <c r="J35" s="283">
        <f t="shared" si="3"/>
        <v>7825</v>
      </c>
      <c r="K35" s="284">
        <f t="shared" ref="K35:K44" si="4">AVERAGE(H35:J35)-AVERAGE(E35:G35)</f>
        <v>6065</v>
      </c>
    </row>
    <row r="36" spans="2:11" x14ac:dyDescent="0.2">
      <c r="B36" s="258" t="s">
        <v>28</v>
      </c>
      <c r="C36" s="256" t="s">
        <v>29</v>
      </c>
      <c r="D36" s="281">
        <v>8</v>
      </c>
      <c r="E36" s="282">
        <v>1495</v>
      </c>
      <c r="F36" s="282">
        <f t="shared" si="2"/>
        <v>1495</v>
      </c>
      <c r="G36" s="282">
        <f t="shared" si="2"/>
        <v>1495</v>
      </c>
      <c r="H36" s="283">
        <v>8000</v>
      </c>
      <c r="I36" s="283">
        <f t="shared" si="3"/>
        <v>8000</v>
      </c>
      <c r="J36" s="283">
        <f t="shared" si="3"/>
        <v>8000</v>
      </c>
      <c r="K36" s="284">
        <f t="shared" si="4"/>
        <v>6505</v>
      </c>
    </row>
    <row r="37" spans="2:11" x14ac:dyDescent="0.2">
      <c r="D37" s="281">
        <v>4</v>
      </c>
      <c r="E37" s="282">
        <v>1560</v>
      </c>
      <c r="F37" s="282">
        <f t="shared" si="2"/>
        <v>1560</v>
      </c>
      <c r="G37" s="282">
        <f t="shared" si="2"/>
        <v>1560</v>
      </c>
      <c r="H37" s="283">
        <v>6290</v>
      </c>
      <c r="I37" s="283">
        <f t="shared" si="3"/>
        <v>6290</v>
      </c>
      <c r="J37" s="283">
        <f t="shared" si="3"/>
        <v>6290</v>
      </c>
      <c r="K37" s="284">
        <f t="shared" si="4"/>
        <v>4730</v>
      </c>
    </row>
    <row r="38" spans="2:11" x14ac:dyDescent="0.2">
      <c r="B38" s="258"/>
      <c r="C38" s="255"/>
      <c r="D38" s="281">
        <v>2</v>
      </c>
      <c r="E38" s="282">
        <v>1395</v>
      </c>
      <c r="F38" s="282">
        <f t="shared" si="2"/>
        <v>1395</v>
      </c>
      <c r="G38" s="282">
        <f t="shared" si="2"/>
        <v>1395</v>
      </c>
      <c r="H38" s="283">
        <v>4130</v>
      </c>
      <c r="I38" s="283">
        <f t="shared" si="3"/>
        <v>4130</v>
      </c>
      <c r="J38" s="283">
        <f t="shared" si="3"/>
        <v>4130</v>
      </c>
      <c r="K38" s="284">
        <f t="shared" si="4"/>
        <v>2735</v>
      </c>
    </row>
    <row r="39" spans="2:11" x14ac:dyDescent="0.2">
      <c r="C39" s="255"/>
      <c r="D39" s="281">
        <v>1</v>
      </c>
      <c r="E39" s="282">
        <v>1215</v>
      </c>
      <c r="F39" s="282">
        <f t="shared" si="2"/>
        <v>1215</v>
      </c>
      <c r="G39" s="282">
        <f t="shared" si="2"/>
        <v>1215</v>
      </c>
      <c r="H39" s="283">
        <v>2520</v>
      </c>
      <c r="I39" s="283">
        <f t="shared" si="3"/>
        <v>2520</v>
      </c>
      <c r="J39" s="283">
        <f t="shared" si="3"/>
        <v>2520</v>
      </c>
      <c r="K39" s="284">
        <f t="shared" si="4"/>
        <v>1305</v>
      </c>
    </row>
    <row r="40" spans="2:11" x14ac:dyDescent="0.2">
      <c r="C40" s="255"/>
      <c r="D40" s="281">
        <v>0.5</v>
      </c>
      <c r="E40" s="282">
        <v>1050</v>
      </c>
      <c r="F40" s="282">
        <f t="shared" si="2"/>
        <v>1050</v>
      </c>
      <c r="G40" s="282">
        <f t="shared" si="2"/>
        <v>1050</v>
      </c>
      <c r="H40" s="283">
        <v>1945</v>
      </c>
      <c r="I40" s="283">
        <f t="shared" si="3"/>
        <v>1945</v>
      </c>
      <c r="J40" s="283">
        <f t="shared" si="3"/>
        <v>1945</v>
      </c>
      <c r="K40" s="284">
        <f t="shared" si="4"/>
        <v>895</v>
      </c>
    </row>
    <row r="41" spans="2:11" x14ac:dyDescent="0.2">
      <c r="C41" s="255"/>
      <c r="D41" s="281">
        <v>0.25</v>
      </c>
      <c r="E41" s="282">
        <v>985</v>
      </c>
      <c r="F41" s="282">
        <f t="shared" si="2"/>
        <v>985</v>
      </c>
      <c r="G41" s="282">
        <f t="shared" si="2"/>
        <v>985</v>
      </c>
      <c r="H41" s="283">
        <v>3815</v>
      </c>
      <c r="I41" s="283">
        <f t="shared" si="3"/>
        <v>3815</v>
      </c>
      <c r="J41" s="283">
        <f t="shared" si="3"/>
        <v>3815</v>
      </c>
      <c r="K41" s="284">
        <f t="shared" si="4"/>
        <v>2830</v>
      </c>
    </row>
    <row r="42" spans="2:11" x14ac:dyDescent="0.2">
      <c r="C42" s="255"/>
      <c r="D42" s="281">
        <v>0.125</v>
      </c>
      <c r="E42" s="282">
        <v>950</v>
      </c>
      <c r="F42" s="282">
        <f t="shared" si="2"/>
        <v>950</v>
      </c>
      <c r="G42" s="282">
        <f t="shared" si="2"/>
        <v>950</v>
      </c>
      <c r="H42" s="283">
        <v>2435</v>
      </c>
      <c r="I42" s="283">
        <f t="shared" si="3"/>
        <v>2435</v>
      </c>
      <c r="J42" s="283">
        <f t="shared" si="3"/>
        <v>2435</v>
      </c>
      <c r="K42" s="284">
        <f t="shared" si="4"/>
        <v>1485</v>
      </c>
    </row>
    <row r="43" spans="2:11" x14ac:dyDescent="0.2">
      <c r="C43" s="255"/>
      <c r="D43" s="281">
        <v>6.3E-2</v>
      </c>
      <c r="E43" s="282">
        <v>915</v>
      </c>
      <c r="F43" s="282">
        <f t="shared" si="2"/>
        <v>915</v>
      </c>
      <c r="G43" s="282">
        <f t="shared" si="2"/>
        <v>915</v>
      </c>
      <c r="H43" s="283">
        <v>1575</v>
      </c>
      <c r="I43" s="283">
        <f t="shared" si="3"/>
        <v>1575</v>
      </c>
      <c r="J43" s="283">
        <f t="shared" si="3"/>
        <v>1575</v>
      </c>
      <c r="K43" s="284">
        <f t="shared" si="4"/>
        <v>660</v>
      </c>
    </row>
    <row r="44" spans="2:11" ht="12" thickBot="1" x14ac:dyDescent="0.25">
      <c r="C44" s="255"/>
      <c r="D44" s="281" t="s">
        <v>196</v>
      </c>
      <c r="E44" s="282">
        <v>1690</v>
      </c>
      <c r="F44" s="282">
        <f t="shared" si="2"/>
        <v>1690</v>
      </c>
      <c r="G44" s="282">
        <f t="shared" si="2"/>
        <v>1690</v>
      </c>
      <c r="H44" s="283">
        <v>2075</v>
      </c>
      <c r="I44" s="283">
        <f t="shared" si="3"/>
        <v>2075</v>
      </c>
      <c r="J44" s="283">
        <f t="shared" si="3"/>
        <v>2075</v>
      </c>
      <c r="K44" s="284">
        <f t="shared" si="4"/>
        <v>385</v>
      </c>
    </row>
    <row r="45" spans="2:11" ht="12" thickBot="1" x14ac:dyDescent="0.25">
      <c r="C45" s="290" t="s">
        <v>30</v>
      </c>
      <c r="D45" s="380">
        <f>3320+3315</f>
        <v>6635</v>
      </c>
      <c r="I45" s="270"/>
      <c r="J45" s="255" t="s">
        <v>31</v>
      </c>
      <c r="K45" s="271">
        <f>SUM(K31:K44)</f>
        <v>36810</v>
      </c>
    </row>
    <row r="46" spans="2:11" ht="12" thickBot="1" x14ac:dyDescent="0.25">
      <c r="B46" s="279" t="s">
        <v>32</v>
      </c>
      <c r="C46" s="255"/>
      <c r="I46" s="270"/>
      <c r="J46" s="255" t="s">
        <v>41</v>
      </c>
      <c r="K46" s="383">
        <f>((C35-K45)/C35)</f>
        <v>1.3564839934888768E-3</v>
      </c>
    </row>
    <row r="47" spans="2:11" ht="12" thickBot="1" x14ac:dyDescent="0.25">
      <c r="B47" s="290" t="s">
        <v>33</v>
      </c>
      <c r="C47" s="290"/>
      <c r="D47" s="381">
        <f>21045+22450</f>
        <v>43495</v>
      </c>
      <c r="E47" s="293" t="s">
        <v>195</v>
      </c>
      <c r="G47" s="271"/>
      <c r="I47" s="270"/>
      <c r="K47" s="294"/>
    </row>
    <row r="48" spans="2:11" ht="12" thickBot="1" x14ac:dyDescent="0.25">
      <c r="B48" s="255" t="s">
        <v>34</v>
      </c>
      <c r="C48" s="255"/>
      <c r="D48" s="292"/>
      <c r="E48" s="382"/>
      <c r="I48" s="270"/>
    </row>
    <row r="49" spans="2:11" ht="12" thickBot="1" x14ac:dyDescent="0.25">
      <c r="B49" s="255" t="s">
        <v>35</v>
      </c>
      <c r="D49" s="291"/>
      <c r="I49" s="270"/>
    </row>
    <row r="50" spans="2:11" ht="27.75" customHeight="1" x14ac:dyDescent="0.2">
      <c r="B50" s="256"/>
      <c r="C50" s="255"/>
      <c r="H50" s="270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0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0"/>
      <c r="D53" s="281">
        <v>256</v>
      </c>
      <c r="E53" s="282">
        <v>0</v>
      </c>
      <c r="F53" s="282">
        <v>0</v>
      </c>
      <c r="G53" s="282">
        <v>0</v>
      </c>
      <c r="H53" s="283">
        <v>0</v>
      </c>
      <c r="I53" s="283">
        <v>0</v>
      </c>
      <c r="J53" s="283">
        <v>0</v>
      </c>
      <c r="K53" s="284">
        <f>AVERAGE(H53:J53)-AVERAGE(E53:G53)</f>
        <v>0</v>
      </c>
    </row>
    <row r="54" spans="2:11" ht="12" thickBot="1" x14ac:dyDescent="0.25">
      <c r="B54" s="258" t="s">
        <v>25</v>
      </c>
      <c r="C54" s="280"/>
      <c r="D54" s="281">
        <v>128</v>
      </c>
      <c r="E54" s="282">
        <v>0</v>
      </c>
      <c r="F54" s="282">
        <v>0</v>
      </c>
      <c r="G54" s="282">
        <v>0</v>
      </c>
      <c r="H54" s="283">
        <v>0</v>
      </c>
      <c r="I54" s="283">
        <v>0</v>
      </c>
      <c r="J54" s="283">
        <v>0</v>
      </c>
      <c r="K54" s="284">
        <f t="shared" ref="K54:K60" si="5">AVERAGE(H54:J54)-AVERAGE(E54:G54)</f>
        <v>0</v>
      </c>
    </row>
    <row r="55" spans="2:11" ht="12" thickBot="1" x14ac:dyDescent="0.25">
      <c r="B55" s="258" t="s">
        <v>0</v>
      </c>
      <c r="C55" s="285"/>
      <c r="D55" s="286">
        <v>63</v>
      </c>
      <c r="E55" s="282">
        <v>0</v>
      </c>
      <c r="F55" s="282">
        <v>0</v>
      </c>
      <c r="G55" s="282">
        <v>0</v>
      </c>
      <c r="H55" s="283">
        <v>0</v>
      </c>
      <c r="I55" s="283">
        <v>0</v>
      </c>
      <c r="J55" s="283">
        <v>0</v>
      </c>
      <c r="K55" s="284">
        <f t="shared" si="5"/>
        <v>0</v>
      </c>
    </row>
    <row r="56" spans="2:11" ht="12" thickBot="1" x14ac:dyDescent="0.25">
      <c r="B56" s="258" t="s">
        <v>26</v>
      </c>
      <c r="C56" s="287"/>
      <c r="D56" s="286">
        <v>31.5</v>
      </c>
      <c r="E56" s="282">
        <v>0</v>
      </c>
      <c r="F56" s="282">
        <v>0</v>
      </c>
      <c r="G56" s="282">
        <v>0</v>
      </c>
      <c r="H56" s="283">
        <v>0</v>
      </c>
      <c r="I56" s="283">
        <v>0</v>
      </c>
      <c r="J56" s="283">
        <v>0</v>
      </c>
      <c r="K56" s="284">
        <f t="shared" si="5"/>
        <v>0</v>
      </c>
    </row>
    <row r="57" spans="2:11" ht="12" thickBot="1" x14ac:dyDescent="0.25">
      <c r="B57" s="258" t="s">
        <v>27</v>
      </c>
      <c r="C57" s="288">
        <f>D69-D67</f>
        <v>0</v>
      </c>
      <c r="D57" s="286">
        <v>16</v>
      </c>
      <c r="E57" s="282">
        <v>0</v>
      </c>
      <c r="F57" s="282">
        <v>0</v>
      </c>
      <c r="G57" s="282">
        <v>0</v>
      </c>
      <c r="H57" s="283">
        <v>0</v>
      </c>
      <c r="I57" s="283">
        <v>0</v>
      </c>
      <c r="J57" s="283">
        <v>0</v>
      </c>
      <c r="K57" s="284">
        <f t="shared" si="5"/>
        <v>0</v>
      </c>
    </row>
    <row r="58" spans="2:11" x14ac:dyDescent="0.2">
      <c r="B58" s="258" t="s">
        <v>28</v>
      </c>
      <c r="C58" s="256" t="s">
        <v>29</v>
      </c>
      <c r="D58" s="281">
        <v>8</v>
      </c>
      <c r="E58" s="282">
        <v>0</v>
      </c>
      <c r="F58" s="282">
        <v>0</v>
      </c>
      <c r="G58" s="282">
        <v>0</v>
      </c>
      <c r="H58" s="283">
        <v>0</v>
      </c>
      <c r="I58" s="283">
        <v>0</v>
      </c>
      <c r="J58" s="283">
        <v>0</v>
      </c>
      <c r="K58" s="284">
        <f t="shared" si="5"/>
        <v>0</v>
      </c>
    </row>
    <row r="59" spans="2:11" x14ac:dyDescent="0.2">
      <c r="D59" s="281">
        <v>4</v>
      </c>
      <c r="E59" s="282">
        <v>0</v>
      </c>
      <c r="F59" s="282">
        <v>0</v>
      </c>
      <c r="G59" s="282">
        <v>0</v>
      </c>
      <c r="H59" s="283">
        <v>0</v>
      </c>
      <c r="I59" s="283">
        <v>0</v>
      </c>
      <c r="J59" s="283">
        <v>0</v>
      </c>
      <c r="K59" s="284">
        <f t="shared" si="5"/>
        <v>0</v>
      </c>
    </row>
    <row r="60" spans="2:11" x14ac:dyDescent="0.2">
      <c r="B60" s="258"/>
      <c r="C60" s="255"/>
      <c r="D60" s="281">
        <v>2</v>
      </c>
      <c r="E60" s="282">
        <v>0</v>
      </c>
      <c r="F60" s="282">
        <v>0</v>
      </c>
      <c r="G60" s="282">
        <v>0</v>
      </c>
      <c r="H60" s="283">
        <v>0</v>
      </c>
      <c r="I60" s="283">
        <v>0</v>
      </c>
      <c r="J60" s="283">
        <v>0</v>
      </c>
      <c r="K60" s="284">
        <f t="shared" si="5"/>
        <v>0</v>
      </c>
    </row>
    <row r="61" spans="2:11" x14ac:dyDescent="0.2">
      <c r="C61" s="255"/>
      <c r="D61" s="281">
        <v>1</v>
      </c>
      <c r="E61" s="282">
        <v>0</v>
      </c>
      <c r="F61" s="282">
        <v>0</v>
      </c>
      <c r="G61" s="282">
        <v>0</v>
      </c>
      <c r="H61" s="283">
        <v>0</v>
      </c>
      <c r="I61" s="283">
        <v>0</v>
      </c>
      <c r="J61" s="283">
        <v>0</v>
      </c>
      <c r="K61" s="284">
        <f>AVERAGE(H61:J61)-AVERAGE(E61:G61)</f>
        <v>0</v>
      </c>
    </row>
    <row r="62" spans="2:11" x14ac:dyDescent="0.2">
      <c r="C62" s="255"/>
      <c r="D62" s="281">
        <v>0.5</v>
      </c>
      <c r="E62" s="282">
        <v>0</v>
      </c>
      <c r="F62" s="282">
        <v>0</v>
      </c>
      <c r="G62" s="282">
        <v>0</v>
      </c>
      <c r="H62" s="283">
        <v>0</v>
      </c>
      <c r="I62" s="283">
        <v>0</v>
      </c>
      <c r="J62" s="283">
        <v>0</v>
      </c>
      <c r="K62" s="284">
        <f>AVERAGE(H62:J62)-AVERAGE(E62:G62)</f>
        <v>0</v>
      </c>
    </row>
    <row r="63" spans="2:11" x14ac:dyDescent="0.2">
      <c r="C63" s="255"/>
      <c r="D63" s="281">
        <v>0.25</v>
      </c>
      <c r="E63" s="282">
        <v>0</v>
      </c>
      <c r="F63" s="282">
        <v>0</v>
      </c>
      <c r="G63" s="282">
        <v>0</v>
      </c>
      <c r="H63" s="283">
        <v>0</v>
      </c>
      <c r="I63" s="283">
        <v>0</v>
      </c>
      <c r="J63" s="283">
        <v>0</v>
      </c>
      <c r="K63" s="284">
        <f>AVERAGE(H63:J63)-AVERAGE(E63:G63)</f>
        <v>0</v>
      </c>
    </row>
    <row r="64" spans="2:11" x14ac:dyDescent="0.2">
      <c r="C64" s="255"/>
      <c r="D64" s="281">
        <v>0.125</v>
      </c>
      <c r="E64" s="282">
        <v>0</v>
      </c>
      <c r="F64" s="282">
        <v>0</v>
      </c>
      <c r="G64" s="282">
        <v>0</v>
      </c>
      <c r="H64" s="283">
        <v>0</v>
      </c>
      <c r="I64" s="283">
        <v>0</v>
      </c>
      <c r="J64" s="283">
        <v>0</v>
      </c>
      <c r="K64" s="284">
        <f>AVERAGE(H64:J64)-AVERAGE(E64:G64)</f>
        <v>0</v>
      </c>
    </row>
    <row r="65" spans="2:11" x14ac:dyDescent="0.2">
      <c r="C65" s="255"/>
      <c r="D65" s="281">
        <v>6.3E-2</v>
      </c>
      <c r="E65" s="282">
        <v>0</v>
      </c>
      <c r="F65" s="282">
        <v>0</v>
      </c>
      <c r="G65" s="282">
        <v>0</v>
      </c>
      <c r="H65" s="283">
        <v>0</v>
      </c>
      <c r="I65" s="283">
        <v>0</v>
      </c>
      <c r="J65" s="283">
        <v>0</v>
      </c>
      <c r="K65" s="284">
        <f t="shared" ref="K65" si="6">AVERAGE(H65:J65)-AVERAGE(E65:G65)</f>
        <v>0</v>
      </c>
    </row>
    <row r="66" spans="2:11" ht="12" thickBot="1" x14ac:dyDescent="0.25">
      <c r="C66" s="255"/>
      <c r="D66" s="281" t="s">
        <v>196</v>
      </c>
      <c r="E66" s="282">
        <v>0</v>
      </c>
      <c r="F66" s="282">
        <v>0</v>
      </c>
      <c r="G66" s="282">
        <v>0</v>
      </c>
      <c r="H66" s="283">
        <v>0</v>
      </c>
      <c r="I66" s="283">
        <v>0</v>
      </c>
      <c r="J66" s="283">
        <v>0</v>
      </c>
      <c r="K66" s="284">
        <f>AVERAGE(H66:J66)-AVERAGE(E66:G66)</f>
        <v>0</v>
      </c>
    </row>
    <row r="67" spans="2:11" ht="12" thickBot="1" x14ac:dyDescent="0.25">
      <c r="C67" s="255" t="s">
        <v>36</v>
      </c>
      <c r="D67" s="291"/>
      <c r="I67" s="270"/>
      <c r="J67" s="255" t="s">
        <v>31</v>
      </c>
      <c r="K67" s="271">
        <f>SUM(K53:K66)</f>
        <v>0</v>
      </c>
    </row>
    <row r="68" spans="2:11" ht="12" thickBot="1" x14ac:dyDescent="0.25">
      <c r="B68" s="279" t="s">
        <v>32</v>
      </c>
      <c r="C68" s="255"/>
      <c r="I68" s="270"/>
      <c r="J68" s="255" t="s">
        <v>41</v>
      </c>
      <c r="K68" s="272" t="e">
        <f>((C57-K67)/C57)</f>
        <v>#DIV/0!</v>
      </c>
    </row>
    <row r="69" spans="2:11" ht="12" thickBot="1" x14ac:dyDescent="0.25">
      <c r="B69" s="255" t="s">
        <v>33</v>
      </c>
      <c r="C69" s="255"/>
      <c r="D69" s="291"/>
      <c r="I69" s="270"/>
      <c r="J69" s="255" t="s">
        <v>194</v>
      </c>
      <c r="K69" s="294" t="e">
        <f>(C57-D71)/C57</f>
        <v>#DIV/0!</v>
      </c>
    </row>
    <row r="70" spans="2:11" ht="12" thickBot="1" x14ac:dyDescent="0.25">
      <c r="B70" s="255" t="s">
        <v>34</v>
      </c>
      <c r="C70" s="255"/>
      <c r="D70" s="291"/>
      <c r="I70" s="270"/>
    </row>
    <row r="71" spans="2:11" ht="12" thickBot="1" x14ac:dyDescent="0.25">
      <c r="B71" s="255" t="s">
        <v>37</v>
      </c>
      <c r="D71" s="291">
        <f>D70-D67</f>
        <v>0</v>
      </c>
      <c r="I71" s="270"/>
    </row>
    <row r="72" spans="2:11" ht="29.25" customHeight="1" x14ac:dyDescent="0.2">
      <c r="I72" s="270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0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0"/>
      <c r="D75" s="281">
        <v>256</v>
      </c>
      <c r="E75" s="282"/>
      <c r="F75" s="282"/>
      <c r="G75" s="282"/>
      <c r="H75" s="283"/>
      <c r="I75" s="283"/>
      <c r="J75" s="283"/>
      <c r="K75" s="284"/>
    </row>
    <row r="76" spans="2:11" ht="12" thickBot="1" x14ac:dyDescent="0.25">
      <c r="B76" s="258" t="s">
        <v>25</v>
      </c>
      <c r="C76" s="280"/>
      <c r="D76" s="281">
        <v>128</v>
      </c>
      <c r="E76" s="282"/>
      <c r="F76" s="282"/>
      <c r="G76" s="282"/>
      <c r="H76" s="283"/>
      <c r="I76" s="283"/>
      <c r="J76" s="283"/>
      <c r="K76" s="284"/>
    </row>
    <row r="77" spans="2:11" ht="12" thickBot="1" x14ac:dyDescent="0.25">
      <c r="B77" s="258" t="s">
        <v>0</v>
      </c>
      <c r="C77" s="285"/>
      <c r="D77" s="286">
        <v>63</v>
      </c>
      <c r="E77" s="282"/>
      <c r="F77" s="282"/>
      <c r="G77" s="282"/>
      <c r="H77" s="283"/>
      <c r="I77" s="283"/>
      <c r="J77" s="283"/>
      <c r="K77" s="284"/>
    </row>
    <row r="78" spans="2:11" ht="12" thickBot="1" x14ac:dyDescent="0.25">
      <c r="B78" s="258" t="s">
        <v>26</v>
      </c>
      <c r="C78" s="287"/>
      <c r="D78" s="286">
        <v>31.5</v>
      </c>
      <c r="E78" s="282"/>
      <c r="F78" s="282"/>
      <c r="G78" s="282"/>
      <c r="H78" s="283"/>
      <c r="I78" s="283"/>
      <c r="J78" s="283"/>
      <c r="K78" s="284"/>
    </row>
    <row r="79" spans="2:11" ht="12" thickBot="1" x14ac:dyDescent="0.25">
      <c r="B79" s="258" t="s">
        <v>27</v>
      </c>
      <c r="C79" s="288">
        <f>D91-D89</f>
        <v>0</v>
      </c>
      <c r="D79" s="286">
        <v>16</v>
      </c>
      <c r="E79" s="282"/>
      <c r="F79" s="282"/>
      <c r="G79" s="282"/>
      <c r="H79" s="283"/>
      <c r="I79" s="283"/>
      <c r="J79" s="283"/>
      <c r="K79" s="284"/>
    </row>
    <row r="80" spans="2:11" x14ac:dyDescent="0.2">
      <c r="B80" s="258" t="s">
        <v>28</v>
      </c>
      <c r="C80" s="256" t="s">
        <v>29</v>
      </c>
      <c r="D80" s="281">
        <v>8</v>
      </c>
      <c r="E80" s="282"/>
      <c r="F80" s="282"/>
      <c r="G80" s="282"/>
      <c r="H80" s="283"/>
      <c r="I80" s="283"/>
      <c r="J80" s="283"/>
      <c r="K80" s="284"/>
    </row>
    <row r="81" spans="2:11" x14ac:dyDescent="0.2">
      <c r="D81" s="281">
        <v>4</v>
      </c>
      <c r="E81" s="282"/>
      <c r="F81" s="282"/>
      <c r="G81" s="282"/>
      <c r="H81" s="283"/>
      <c r="I81" s="283"/>
      <c r="J81" s="283"/>
      <c r="K81" s="284"/>
    </row>
    <row r="82" spans="2:11" x14ac:dyDescent="0.2">
      <c r="B82" s="258"/>
      <c r="C82" s="255"/>
      <c r="D82" s="281">
        <v>2</v>
      </c>
      <c r="E82" s="282"/>
      <c r="F82" s="282"/>
      <c r="G82" s="282"/>
      <c r="H82" s="283"/>
      <c r="I82" s="283"/>
      <c r="J82" s="283"/>
      <c r="K82" s="284"/>
    </row>
    <row r="83" spans="2:11" x14ac:dyDescent="0.2">
      <c r="C83" s="255"/>
      <c r="D83" s="281">
        <v>1</v>
      </c>
      <c r="E83" s="282"/>
      <c r="F83" s="282"/>
      <c r="G83" s="282"/>
      <c r="H83" s="283"/>
      <c r="I83" s="283"/>
      <c r="J83" s="283"/>
      <c r="K83" s="284"/>
    </row>
    <row r="84" spans="2:11" x14ac:dyDescent="0.2">
      <c r="C84" s="255"/>
      <c r="D84" s="281">
        <v>0.5</v>
      </c>
      <c r="E84" s="282"/>
      <c r="F84" s="282"/>
      <c r="G84" s="282"/>
      <c r="H84" s="283"/>
      <c r="I84" s="283"/>
      <c r="J84" s="283"/>
      <c r="K84" s="284"/>
    </row>
    <row r="85" spans="2:11" x14ac:dyDescent="0.2">
      <c r="C85" s="255"/>
      <c r="D85" s="281">
        <v>0.25</v>
      </c>
      <c r="E85" s="282"/>
      <c r="F85" s="282"/>
      <c r="G85" s="282"/>
      <c r="H85" s="283"/>
      <c r="I85" s="283"/>
      <c r="J85" s="283"/>
      <c r="K85" s="284"/>
    </row>
    <row r="86" spans="2:11" x14ac:dyDescent="0.2">
      <c r="C86" s="255"/>
      <c r="D86" s="281">
        <v>0.125</v>
      </c>
      <c r="E86" s="282"/>
      <c r="F86" s="282"/>
      <c r="G86" s="282"/>
      <c r="H86" s="283"/>
      <c r="I86" s="283"/>
      <c r="J86" s="283"/>
      <c r="K86" s="284"/>
    </row>
    <row r="87" spans="2:11" x14ac:dyDescent="0.2">
      <c r="C87" s="255"/>
      <c r="D87" s="281">
        <v>6.3E-2</v>
      </c>
      <c r="E87" s="282"/>
      <c r="F87" s="282"/>
      <c r="G87" s="282"/>
      <c r="H87" s="283"/>
      <c r="I87" s="283"/>
      <c r="J87" s="283"/>
      <c r="K87" s="284"/>
    </row>
    <row r="88" spans="2:11" ht="12" thickBot="1" x14ac:dyDescent="0.25">
      <c r="C88" s="255"/>
      <c r="D88" s="281" t="s">
        <v>196</v>
      </c>
      <c r="E88" s="289"/>
      <c r="F88" s="289"/>
      <c r="G88" s="289"/>
      <c r="H88" s="283"/>
      <c r="I88" s="283"/>
      <c r="J88" s="283"/>
      <c r="K88" s="284"/>
    </row>
    <row r="89" spans="2:11" ht="12" thickBot="1" x14ac:dyDescent="0.25">
      <c r="C89" s="255" t="s">
        <v>38</v>
      </c>
      <c r="D89" s="291"/>
      <c r="I89" s="270"/>
      <c r="J89" s="255" t="s">
        <v>31</v>
      </c>
      <c r="K89" s="271">
        <f>SUM(K75:K88)</f>
        <v>0</v>
      </c>
    </row>
    <row r="90" spans="2:11" ht="12" thickBot="1" x14ac:dyDescent="0.25">
      <c r="B90" s="279" t="s">
        <v>32</v>
      </c>
      <c r="C90" s="255"/>
      <c r="I90" s="270"/>
      <c r="J90" s="255" t="s">
        <v>41</v>
      </c>
      <c r="K90" s="272" t="e">
        <f>((C79-K89)/C79)*100</f>
        <v>#DIV/0!</v>
      </c>
    </row>
    <row r="91" spans="2:11" ht="12" thickBot="1" x14ac:dyDescent="0.25">
      <c r="B91" s="255" t="s">
        <v>33</v>
      </c>
      <c r="C91" s="255"/>
      <c r="D91" s="291"/>
      <c r="I91" s="270"/>
    </row>
    <row r="92" spans="2:11" ht="12" thickBot="1" x14ac:dyDescent="0.25">
      <c r="B92" s="255" t="s">
        <v>39</v>
      </c>
      <c r="C92" s="255"/>
      <c r="D92" s="291"/>
      <c r="I92" s="270"/>
    </row>
    <row r="93" spans="2:11" ht="12" thickBot="1" x14ac:dyDescent="0.25">
      <c r="B93" s="255" t="s">
        <v>37</v>
      </c>
      <c r="D93" s="291">
        <f>D92-D89</f>
        <v>0</v>
      </c>
      <c r="I93" s="270"/>
    </row>
    <row r="94" spans="2:11" ht="33.75" customHeight="1" x14ac:dyDescent="0.2">
      <c r="I94" s="270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0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0"/>
      <c r="D97" s="281">
        <v>256</v>
      </c>
      <c r="E97" s="282"/>
      <c r="F97" s="282"/>
      <c r="G97" s="282"/>
      <c r="H97" s="283"/>
      <c r="I97" s="283"/>
      <c r="J97" s="283"/>
      <c r="K97" s="284"/>
    </row>
    <row r="98" spans="2:11" ht="12" thickBot="1" x14ac:dyDescent="0.25">
      <c r="B98" s="258" t="s">
        <v>25</v>
      </c>
      <c r="C98" s="280"/>
      <c r="D98" s="281">
        <v>128</v>
      </c>
      <c r="E98" s="282"/>
      <c r="F98" s="282"/>
      <c r="G98" s="282"/>
      <c r="H98" s="283"/>
      <c r="I98" s="283"/>
      <c r="J98" s="283"/>
      <c r="K98" s="284"/>
    </row>
    <row r="99" spans="2:11" ht="12" thickBot="1" x14ac:dyDescent="0.25">
      <c r="B99" s="258" t="s">
        <v>0</v>
      </c>
      <c r="C99" s="285"/>
      <c r="D99" s="286">
        <v>63</v>
      </c>
      <c r="E99" s="282"/>
      <c r="F99" s="282"/>
      <c r="G99" s="282"/>
      <c r="H99" s="283"/>
      <c r="I99" s="283"/>
      <c r="J99" s="283"/>
      <c r="K99" s="284"/>
    </row>
    <row r="100" spans="2:11" ht="12" thickBot="1" x14ac:dyDescent="0.25">
      <c r="B100" s="258" t="s">
        <v>26</v>
      </c>
      <c r="C100" s="287"/>
      <c r="D100" s="286">
        <v>31.5</v>
      </c>
      <c r="E100" s="282"/>
      <c r="F100" s="282"/>
      <c r="G100" s="282"/>
      <c r="H100" s="283"/>
      <c r="I100" s="283"/>
      <c r="J100" s="283"/>
      <c r="K100" s="284"/>
    </row>
    <row r="101" spans="2:11" ht="12" thickBot="1" x14ac:dyDescent="0.25">
      <c r="B101" s="258" t="s">
        <v>27</v>
      </c>
      <c r="C101" s="288">
        <f>D113-D111</f>
        <v>0</v>
      </c>
      <c r="D101" s="286">
        <v>16</v>
      </c>
      <c r="E101" s="282"/>
      <c r="F101" s="282"/>
      <c r="G101" s="282"/>
      <c r="H101" s="283"/>
      <c r="I101" s="283"/>
      <c r="J101" s="283"/>
      <c r="K101" s="284"/>
    </row>
    <row r="102" spans="2:11" x14ac:dyDescent="0.2">
      <c r="B102" s="258" t="s">
        <v>28</v>
      </c>
      <c r="C102" s="256" t="s">
        <v>29</v>
      </c>
      <c r="D102" s="281">
        <v>8</v>
      </c>
      <c r="E102" s="282"/>
      <c r="F102" s="282"/>
      <c r="G102" s="282"/>
      <c r="H102" s="283"/>
      <c r="I102" s="283"/>
      <c r="J102" s="283"/>
      <c r="K102" s="284"/>
    </row>
    <row r="103" spans="2:11" x14ac:dyDescent="0.2">
      <c r="D103" s="281">
        <v>4</v>
      </c>
      <c r="E103" s="282"/>
      <c r="F103" s="282"/>
      <c r="G103" s="282"/>
      <c r="H103" s="283"/>
      <c r="I103" s="283"/>
      <c r="J103" s="283"/>
      <c r="K103" s="284"/>
    </row>
    <row r="104" spans="2:11" x14ac:dyDescent="0.2">
      <c r="B104" s="258"/>
      <c r="C104" s="255"/>
      <c r="D104" s="281">
        <v>2</v>
      </c>
      <c r="E104" s="282"/>
      <c r="F104" s="282"/>
      <c r="G104" s="282"/>
      <c r="H104" s="283"/>
      <c r="I104" s="283"/>
      <c r="J104" s="283"/>
      <c r="K104" s="284"/>
    </row>
    <row r="105" spans="2:11" x14ac:dyDescent="0.2">
      <c r="C105" s="255"/>
      <c r="D105" s="281">
        <v>1</v>
      </c>
      <c r="E105" s="282"/>
      <c r="F105" s="282"/>
      <c r="G105" s="282"/>
      <c r="H105" s="283"/>
      <c r="I105" s="283"/>
      <c r="J105" s="283"/>
      <c r="K105" s="284"/>
    </row>
    <row r="106" spans="2:11" x14ac:dyDescent="0.2">
      <c r="C106" s="255"/>
      <c r="D106" s="281">
        <v>0.5</v>
      </c>
      <c r="E106" s="282"/>
      <c r="F106" s="282"/>
      <c r="G106" s="282"/>
      <c r="H106" s="283"/>
      <c r="I106" s="283"/>
      <c r="J106" s="283"/>
      <c r="K106" s="284"/>
    </row>
    <row r="107" spans="2:11" x14ac:dyDescent="0.2">
      <c r="C107" s="255"/>
      <c r="D107" s="281">
        <v>0.25</v>
      </c>
      <c r="E107" s="282"/>
      <c r="F107" s="282"/>
      <c r="G107" s="282"/>
      <c r="H107" s="283"/>
      <c r="I107" s="283"/>
      <c r="J107" s="283"/>
      <c r="K107" s="284"/>
    </row>
    <row r="108" spans="2:11" x14ac:dyDescent="0.2">
      <c r="C108" s="255"/>
      <c r="D108" s="281">
        <v>0.125</v>
      </c>
      <c r="E108" s="282"/>
      <c r="F108" s="282"/>
      <c r="G108" s="282"/>
      <c r="H108" s="283"/>
      <c r="I108" s="283"/>
      <c r="J108" s="283"/>
      <c r="K108" s="284"/>
    </row>
    <row r="109" spans="2:11" x14ac:dyDescent="0.2">
      <c r="C109" s="255"/>
      <c r="D109" s="281">
        <v>6.3E-2</v>
      </c>
      <c r="E109" s="282"/>
      <c r="F109" s="282"/>
      <c r="G109" s="282"/>
      <c r="H109" s="283"/>
      <c r="I109" s="283"/>
      <c r="J109" s="283"/>
      <c r="K109" s="284"/>
    </row>
    <row r="110" spans="2:11" ht="12" thickBot="1" x14ac:dyDescent="0.25">
      <c r="C110" s="255"/>
      <c r="D110" s="281" t="s">
        <v>196</v>
      </c>
      <c r="E110" s="289"/>
      <c r="F110" s="289"/>
      <c r="G110" s="289"/>
      <c r="H110" s="283"/>
      <c r="I110" s="283"/>
      <c r="J110" s="283"/>
      <c r="K110" s="284"/>
    </row>
    <row r="111" spans="2:11" ht="12" thickBot="1" x14ac:dyDescent="0.25">
      <c r="C111" s="255" t="s">
        <v>40</v>
      </c>
      <c r="D111" s="291"/>
      <c r="I111" s="270"/>
      <c r="J111" s="255" t="s">
        <v>31</v>
      </c>
      <c r="K111" s="271">
        <f>SUM(K97:K110)</f>
        <v>0</v>
      </c>
    </row>
    <row r="112" spans="2:11" ht="12" thickBot="1" x14ac:dyDescent="0.25">
      <c r="B112" s="279" t="s">
        <v>32</v>
      </c>
      <c r="C112" s="255"/>
      <c r="I112" s="270"/>
      <c r="J112" s="255" t="s">
        <v>41</v>
      </c>
      <c r="K112" s="272" t="e">
        <f>((C101-K111)/C101)*100</f>
        <v>#DIV/0!</v>
      </c>
    </row>
    <row r="113" spans="2:9" ht="12" thickBot="1" x14ac:dyDescent="0.25">
      <c r="B113" s="255" t="s">
        <v>33</v>
      </c>
      <c r="C113" s="255"/>
      <c r="D113" s="291"/>
      <c r="I113" s="270"/>
    </row>
    <row r="114" spans="2:9" ht="12" thickBot="1" x14ac:dyDescent="0.25">
      <c r="B114" s="255" t="s">
        <v>34</v>
      </c>
      <c r="C114" s="255"/>
      <c r="D114" s="291"/>
      <c r="I114" s="270"/>
    </row>
    <row r="115" spans="2:9" ht="12" thickBot="1" x14ac:dyDescent="0.25">
      <c r="B115" s="255" t="s">
        <v>35</v>
      </c>
      <c r="D115" s="291">
        <f>D114-D111</f>
        <v>0</v>
      </c>
      <c r="I115" s="270"/>
    </row>
    <row r="116" spans="2:9" x14ac:dyDescent="0.2">
      <c r="I116" s="270"/>
    </row>
    <row r="117" spans="2:9" x14ac:dyDescent="0.2">
      <c r="I117" s="270"/>
    </row>
    <row r="118" spans="2:9" x14ac:dyDescent="0.2">
      <c r="I118" s="270"/>
    </row>
    <row r="119" spans="2:9" x14ac:dyDescent="0.2">
      <c r="I119" s="270"/>
    </row>
    <row r="120" spans="2:9" x14ac:dyDescent="0.2">
      <c r="I120" s="270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L27" sqref="L27"/>
    </sheetView>
  </sheetViews>
  <sheetFormatPr baseColWidth="10" defaultColWidth="9.140625" defaultRowHeight="12.75" x14ac:dyDescent="0.2"/>
  <cols>
    <col min="1" max="1" width="11.7109375" customWidth="1"/>
    <col min="2" max="2" width="25.5703125" customWidth="1"/>
    <col min="3" max="3" width="13.140625" customWidth="1"/>
    <col min="4" max="4" width="15" customWidth="1"/>
    <col min="5" max="5" width="15.42578125" customWidth="1"/>
    <col min="6" max="6" width="16.5703125" customWidth="1"/>
    <col min="8" max="8" width="14.42578125" customWidth="1"/>
    <col min="9" max="9" width="6.42578125" customWidth="1"/>
    <col min="10" max="10" width="7" customWidth="1"/>
    <col min="11" max="11" width="6.7109375" customWidth="1"/>
  </cols>
  <sheetData>
    <row r="1" spans="1:11" ht="15.75" x14ac:dyDescent="0.25">
      <c r="B1" s="21" t="s">
        <v>2</v>
      </c>
      <c r="C1" s="451" t="s">
        <v>20</v>
      </c>
      <c r="D1" s="452"/>
      <c r="E1" s="452"/>
      <c r="F1" s="453"/>
    </row>
    <row r="2" spans="1:11" ht="16.5" thickBot="1" x14ac:dyDescent="0.3">
      <c r="B2" s="22" t="s">
        <v>3</v>
      </c>
      <c r="C2" s="454" t="s">
        <v>5</v>
      </c>
      <c r="D2" s="455"/>
      <c r="E2" s="455"/>
      <c r="F2" s="456"/>
    </row>
    <row r="3" spans="1:11" x14ac:dyDescent="0.2">
      <c r="B3" s="19" t="s">
        <v>1</v>
      </c>
      <c r="C3" s="457">
        <f>'Input-data'!C4</f>
        <v>44414</v>
      </c>
      <c r="D3" s="458"/>
      <c r="E3" s="458"/>
      <c r="F3" s="459"/>
    </row>
    <row r="4" spans="1:11" x14ac:dyDescent="0.2">
      <c r="B4" s="20" t="s">
        <v>42</v>
      </c>
      <c r="C4" s="442">
        <f>'Input-data'!C5</f>
        <v>0</v>
      </c>
      <c r="D4" s="443"/>
      <c r="E4" s="443"/>
      <c r="F4" s="444"/>
    </row>
    <row r="5" spans="1:11" x14ac:dyDescent="0.2">
      <c r="B5" s="20" t="s">
        <v>43</v>
      </c>
      <c r="C5" s="445">
        <f>'Input-data'!C6</f>
        <v>0</v>
      </c>
      <c r="D5" s="446"/>
      <c r="E5" s="446"/>
      <c r="F5" s="447"/>
    </row>
    <row r="6" spans="1:11" x14ac:dyDescent="0.2">
      <c r="B6" s="20" t="s">
        <v>0</v>
      </c>
      <c r="C6" s="460" t="str">
        <f>'Input-data'!C7</f>
        <v>MS3_FC2-1</v>
      </c>
      <c r="D6" s="461"/>
      <c r="E6" s="461"/>
      <c r="F6" s="462"/>
      <c r="G6" s="7"/>
    </row>
    <row r="7" spans="1:11" x14ac:dyDescent="0.2">
      <c r="B7" s="20" t="s">
        <v>4</v>
      </c>
      <c r="C7" s="439">
        <f>'Input-data'!C8</f>
        <v>0</v>
      </c>
      <c r="D7" s="440"/>
      <c r="E7" s="440"/>
      <c r="F7" s="441"/>
      <c r="G7" s="7"/>
    </row>
    <row r="8" spans="1:11" x14ac:dyDescent="0.2">
      <c r="B8" s="20" t="s">
        <v>11</v>
      </c>
      <c r="C8" s="448">
        <f>(C9-D12)/D12</f>
        <v>1.3583265417006249E-3</v>
      </c>
      <c r="D8" s="449"/>
      <c r="E8" s="449"/>
      <c r="F8" s="450"/>
      <c r="G8" s="7"/>
    </row>
    <row r="9" spans="1:11" ht="13.5" thickBot="1" x14ac:dyDescent="0.25">
      <c r="B9" s="224" t="s">
        <v>6</v>
      </c>
      <c r="C9" s="463">
        <f>'Input-data'!C9</f>
        <v>36860</v>
      </c>
      <c r="D9" s="464"/>
      <c r="E9" s="464"/>
      <c r="F9" s="465"/>
      <c r="G9" s="7"/>
    </row>
    <row r="10" spans="1:11" ht="30.75" customHeight="1" thickBot="1" x14ac:dyDescent="0.25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">
      <c r="A11" s="432" t="s">
        <v>52</v>
      </c>
      <c r="B11" s="230">
        <v>250</v>
      </c>
      <c r="C11" s="242">
        <f>'Input-data'!C10</f>
        <v>0</v>
      </c>
      <c r="D11" s="243">
        <f t="shared" ref="D11:D24" si="0">D12+C11</f>
        <v>36810</v>
      </c>
      <c r="E11" s="246">
        <f>C11/$D$11</f>
        <v>0</v>
      </c>
      <c r="F11" s="247">
        <f t="shared" ref="F11:F24" si="1">F12+E11</f>
        <v>0.99999999999999989</v>
      </c>
      <c r="G11" s="7"/>
    </row>
    <row r="12" spans="1:11" ht="17.25" customHeight="1" x14ac:dyDescent="0.2">
      <c r="A12" s="433"/>
      <c r="B12" s="231">
        <v>125</v>
      </c>
      <c r="C12" s="242">
        <f>'Input-data'!C11</f>
        <v>2330</v>
      </c>
      <c r="D12" s="244">
        <f t="shared" si="0"/>
        <v>36810</v>
      </c>
      <c r="E12" s="246">
        <f t="shared" ref="E12:E26" si="2">C12/$D$11</f>
        <v>6.3298016843249122E-2</v>
      </c>
      <c r="F12" s="248">
        <f t="shared" si="1"/>
        <v>0.99999999999999989</v>
      </c>
      <c r="G12" s="7"/>
    </row>
    <row r="13" spans="1:11" ht="17.25" customHeight="1" x14ac:dyDescent="0.2">
      <c r="A13" s="434"/>
      <c r="B13" s="231">
        <v>63</v>
      </c>
      <c r="C13" s="242">
        <f>'Input-data'!C12</f>
        <v>6885</v>
      </c>
      <c r="D13" s="244">
        <f t="shared" si="0"/>
        <v>34480</v>
      </c>
      <c r="E13" s="246">
        <f t="shared" si="2"/>
        <v>0.18704156479217604</v>
      </c>
      <c r="F13" s="248">
        <f t="shared" si="1"/>
        <v>0.93670198315675079</v>
      </c>
      <c r="G13" s="7"/>
    </row>
    <row r="14" spans="1:11" ht="17.25" customHeight="1" x14ac:dyDescent="0.2">
      <c r="A14" s="436" t="s">
        <v>53</v>
      </c>
      <c r="B14" s="232">
        <v>31.5</v>
      </c>
      <c r="C14" s="242">
        <f>'Input-data'!C13</f>
        <v>6065</v>
      </c>
      <c r="D14" s="244">
        <f t="shared" si="0"/>
        <v>27595</v>
      </c>
      <c r="E14" s="246">
        <f t="shared" si="2"/>
        <v>0.16476500950828579</v>
      </c>
      <c r="F14" s="248">
        <f t="shared" si="1"/>
        <v>0.74966041836457475</v>
      </c>
      <c r="G14" s="7"/>
    </row>
    <row r="15" spans="1:11" ht="17.25" customHeight="1" x14ac:dyDescent="0.2">
      <c r="A15" s="437"/>
      <c r="B15" s="232">
        <v>16</v>
      </c>
      <c r="C15" s="242">
        <f>'Input-data'!C14</f>
        <v>6505</v>
      </c>
      <c r="D15" s="244">
        <f t="shared" si="0"/>
        <v>21530</v>
      </c>
      <c r="E15" s="246">
        <f t="shared" si="2"/>
        <v>0.17671828307525128</v>
      </c>
      <c r="F15" s="248">
        <f t="shared" si="1"/>
        <v>0.58489540885628899</v>
      </c>
      <c r="G15" s="7"/>
    </row>
    <row r="16" spans="1:11" ht="17.25" customHeight="1" x14ac:dyDescent="0.2">
      <c r="A16" s="437"/>
      <c r="B16" s="232">
        <v>8</v>
      </c>
      <c r="C16" s="242">
        <f>'Input-data'!C15</f>
        <v>4730</v>
      </c>
      <c r="D16" s="244">
        <f t="shared" si="0"/>
        <v>15025</v>
      </c>
      <c r="E16" s="246">
        <f t="shared" si="2"/>
        <v>0.12849769084487911</v>
      </c>
      <c r="F16" s="248">
        <f t="shared" si="1"/>
        <v>0.40817712578103776</v>
      </c>
      <c r="G16" s="7"/>
      <c r="H16" s="43"/>
      <c r="I16" s="43"/>
      <c r="J16" s="43"/>
      <c r="K16" s="43"/>
    </row>
    <row r="17" spans="1:8" ht="17.25" customHeight="1" x14ac:dyDescent="0.2">
      <c r="A17" s="437"/>
      <c r="B17" s="232">
        <v>4</v>
      </c>
      <c r="C17" s="242">
        <f>'Input-data'!C16</f>
        <v>2735</v>
      </c>
      <c r="D17" s="244">
        <f t="shared" si="0"/>
        <v>10295</v>
      </c>
      <c r="E17" s="246">
        <f>C17/$D$11</f>
        <v>7.4300461831024178E-2</v>
      </c>
      <c r="F17" s="248">
        <f t="shared" si="1"/>
        <v>0.27967943493615866</v>
      </c>
      <c r="G17" s="7"/>
    </row>
    <row r="18" spans="1:8" ht="17.25" customHeight="1" x14ac:dyDescent="0.2">
      <c r="A18" s="438"/>
      <c r="B18" s="232">
        <v>2</v>
      </c>
      <c r="C18" s="242">
        <f>'Input-data'!C17</f>
        <v>1305</v>
      </c>
      <c r="D18" s="244">
        <f t="shared" si="0"/>
        <v>7560</v>
      </c>
      <c r="E18" s="246">
        <f t="shared" si="2"/>
        <v>3.5452322738386305E-2</v>
      </c>
      <c r="F18" s="248">
        <f t="shared" si="1"/>
        <v>0.20537897310513448</v>
      </c>
      <c r="G18" s="7"/>
      <c r="H18" s="12"/>
    </row>
    <row r="19" spans="1:8" ht="17.25" customHeight="1" x14ac:dyDescent="0.2">
      <c r="A19" s="435" t="s">
        <v>54</v>
      </c>
      <c r="B19" s="231">
        <v>1</v>
      </c>
      <c r="C19" s="242">
        <f>'Input-data'!C18</f>
        <v>895</v>
      </c>
      <c r="D19" s="244">
        <f t="shared" si="0"/>
        <v>6255</v>
      </c>
      <c r="E19" s="246">
        <f t="shared" si="2"/>
        <v>2.4314045096441184E-2</v>
      </c>
      <c r="F19" s="248">
        <f t="shared" si="1"/>
        <v>0.16992665036674817</v>
      </c>
      <c r="G19" s="7"/>
    </row>
    <row r="20" spans="1:8" ht="17.25" customHeight="1" x14ac:dyDescent="0.2">
      <c r="A20" s="433"/>
      <c r="B20" s="231">
        <v>0.5</v>
      </c>
      <c r="C20" s="242">
        <f>'Input-data'!C19</f>
        <v>2830</v>
      </c>
      <c r="D20" s="244">
        <f t="shared" si="0"/>
        <v>5360</v>
      </c>
      <c r="E20" s="246">
        <f t="shared" si="2"/>
        <v>7.6881282260255368E-2</v>
      </c>
      <c r="F20" s="248">
        <f t="shared" si="1"/>
        <v>0.14561260527030698</v>
      </c>
      <c r="G20" s="7"/>
    </row>
    <row r="21" spans="1:8" ht="17.25" customHeight="1" x14ac:dyDescent="0.2">
      <c r="A21" s="433"/>
      <c r="B21" s="233">
        <v>0.25</v>
      </c>
      <c r="C21" s="242">
        <f>'Input-data'!C20</f>
        <v>1485</v>
      </c>
      <c r="D21" s="244">
        <f t="shared" si="0"/>
        <v>2530</v>
      </c>
      <c r="E21" s="246">
        <f t="shared" si="2"/>
        <v>4.0342298288508556E-2</v>
      </c>
      <c r="F21" s="248">
        <f t="shared" si="1"/>
        <v>6.8731323010051609E-2</v>
      </c>
    </row>
    <row r="22" spans="1:8" ht="17.25" customHeight="1" x14ac:dyDescent="0.2">
      <c r="A22" s="433"/>
      <c r="B22" s="233">
        <v>0.125</v>
      </c>
      <c r="C22" s="242">
        <f>'Input-data'!C21</f>
        <v>660</v>
      </c>
      <c r="D22" s="244">
        <f t="shared" si="0"/>
        <v>1045</v>
      </c>
      <c r="E22" s="246">
        <f t="shared" si="2"/>
        <v>1.7929910350448247E-2</v>
      </c>
      <c r="F22" s="248">
        <f t="shared" si="1"/>
        <v>2.838902472154306E-2</v>
      </c>
    </row>
    <row r="23" spans="1:8" ht="17.25" customHeight="1" x14ac:dyDescent="0.2">
      <c r="A23" s="434"/>
      <c r="B23" s="233">
        <v>6.3E-2</v>
      </c>
      <c r="C23" s="242">
        <f>'Input-data'!C22</f>
        <v>385</v>
      </c>
      <c r="D23" s="244">
        <f t="shared" si="0"/>
        <v>385</v>
      </c>
      <c r="E23" s="246">
        <f t="shared" si="2"/>
        <v>1.0459114371094811E-2</v>
      </c>
      <c r="F23" s="248">
        <f t="shared" si="1"/>
        <v>1.0459114371094811E-2</v>
      </c>
    </row>
    <row r="24" spans="1:8" ht="17.25" customHeight="1" x14ac:dyDescent="0.2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25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">
      <c r="C27" s="1"/>
      <c r="D27" s="1"/>
      <c r="E27" s="1"/>
      <c r="F27" s="1"/>
    </row>
    <row r="28" spans="1:8" ht="19.5" customHeight="1" x14ac:dyDescent="0.25">
      <c r="A28" s="41" t="s">
        <v>62</v>
      </c>
      <c r="C28" s="1"/>
      <c r="D28" s="1"/>
      <c r="E28" s="1"/>
      <c r="F28" s="1"/>
    </row>
    <row r="29" spans="1:8" ht="13.5" thickBot="1" x14ac:dyDescent="0.25"/>
    <row r="30" spans="1:8" ht="20.25" customHeight="1" x14ac:dyDescent="0.2">
      <c r="A30" s="422" t="s">
        <v>63</v>
      </c>
      <c r="B30" s="423"/>
      <c r="C30" s="412">
        <f ca="1">SUM(Interpolation!E3:E403)*0.0025</f>
        <v>22.20141675001592</v>
      </c>
      <c r="D30" s="413"/>
      <c r="E30" s="241" t="s">
        <v>197</v>
      </c>
      <c r="F30" s="241"/>
      <c r="G30" s="241"/>
      <c r="H30" s="241"/>
    </row>
    <row r="31" spans="1:8" ht="20.25" customHeight="1" x14ac:dyDescent="0.2">
      <c r="A31" s="424" t="s">
        <v>68</v>
      </c>
      <c r="B31" s="425"/>
      <c r="C31" s="408">
        <f ca="1">(C45*C39)^0.5</f>
        <v>6.1288396307115622</v>
      </c>
      <c r="D31" s="409"/>
    </row>
    <row r="32" spans="1:8" ht="20.25" customHeight="1" x14ac:dyDescent="0.2">
      <c r="A32" s="420" t="s">
        <v>15</v>
      </c>
      <c r="B32" s="421"/>
      <c r="C32" s="408">
        <f ca="1">C31/C33</f>
        <v>0.79586592178770932</v>
      </c>
      <c r="D32" s="409"/>
    </row>
    <row r="33" spans="1:6" ht="20.25" customHeight="1" x14ac:dyDescent="0.2">
      <c r="A33" s="418" t="s">
        <v>69</v>
      </c>
      <c r="B33" s="419"/>
      <c r="C33" s="408">
        <f ca="1">(C45/C39)^0.5</f>
        <v>7.7008444047267295</v>
      </c>
      <c r="D33" s="409"/>
    </row>
    <row r="34" spans="1:6" ht="20.25" customHeight="1" x14ac:dyDescent="0.2">
      <c r="A34" s="420" t="s">
        <v>12</v>
      </c>
      <c r="B34" s="421"/>
      <c r="C34" s="408">
        <f ca="1">STDEV(Interpolation!E3:E403)</f>
        <v>26.125808887203355</v>
      </c>
      <c r="D34" s="409"/>
    </row>
    <row r="35" spans="1:6" ht="20.25" customHeight="1" x14ac:dyDescent="0.2">
      <c r="A35" s="416" t="s">
        <v>76</v>
      </c>
      <c r="B35" s="417"/>
      <c r="C35" s="414">
        <f>geometric_std_dev!G21</f>
        <v>2.6742013929902484</v>
      </c>
      <c r="D35" s="415"/>
      <c r="E35" s="228"/>
    </row>
    <row r="36" spans="1:6" ht="20.25" customHeight="1" x14ac:dyDescent="0.2">
      <c r="A36" s="420" t="s">
        <v>10</v>
      </c>
      <c r="B36" s="421"/>
      <c r="C36" s="408">
        <f ca="1">SKEW(Interpolation!E3:E403)</f>
        <v>1.7173742986399441</v>
      </c>
      <c r="D36" s="409"/>
      <c r="E36" s="228"/>
      <c r="F36" s="228"/>
    </row>
    <row r="37" spans="1:6" ht="20.25" customHeight="1" x14ac:dyDescent="0.2">
      <c r="A37" s="420" t="s">
        <v>9</v>
      </c>
      <c r="B37" s="421"/>
      <c r="C37" s="408">
        <f ca="1">KURT(Interpolation!E3:E403)</f>
        <v>2.8466232826020499</v>
      </c>
      <c r="D37" s="409"/>
      <c r="E37" s="228"/>
      <c r="F37" s="228"/>
    </row>
    <row r="38" spans="1:6" ht="20.25" customHeight="1" x14ac:dyDescent="0.2">
      <c r="A38" s="420" t="s">
        <v>7</v>
      </c>
      <c r="B38" s="421"/>
      <c r="C38" s="408">
        <f ca="1">Interpolation!E363</f>
        <v>0.351678445229682</v>
      </c>
      <c r="D38" s="409"/>
      <c r="E38" s="228"/>
      <c r="F38" s="228"/>
    </row>
    <row r="39" spans="1:6" ht="20.25" customHeight="1" x14ac:dyDescent="0.2">
      <c r="A39" s="420" t="s">
        <v>16</v>
      </c>
      <c r="B39" s="421"/>
      <c r="C39" s="408">
        <f ca="1">Interpolation!E339</f>
        <v>0.79586592178770932</v>
      </c>
      <c r="D39" s="409"/>
      <c r="E39" s="228"/>
      <c r="F39" s="228"/>
    </row>
    <row r="40" spans="1:6" ht="20.25" customHeight="1" x14ac:dyDescent="0.2">
      <c r="A40" s="420" t="s">
        <v>18</v>
      </c>
      <c r="B40" s="421"/>
      <c r="C40" s="408">
        <f ca="1">Interpolation!E303</f>
        <v>3.2010968921389393</v>
      </c>
      <c r="D40" s="409"/>
      <c r="E40" s="228"/>
      <c r="F40" s="228"/>
    </row>
    <row r="41" spans="1:6" ht="20.25" customHeight="1" x14ac:dyDescent="0.2">
      <c r="A41" s="418" t="s">
        <v>50</v>
      </c>
      <c r="B41" s="419"/>
      <c r="C41" s="408">
        <f ca="1">Interpolation!E283</f>
        <v>4.6325581395348827</v>
      </c>
      <c r="D41" s="409"/>
      <c r="E41" s="228"/>
      <c r="F41" s="228"/>
    </row>
    <row r="42" spans="1:6" ht="20.25" customHeight="1" x14ac:dyDescent="0.25">
      <c r="A42" s="416" t="s">
        <v>51</v>
      </c>
      <c r="B42" s="417"/>
      <c r="C42" s="414">
        <f ca="1">Interpolation!E203</f>
        <v>12.156802459646425</v>
      </c>
      <c r="D42" s="415"/>
      <c r="E42" s="295">
        <f ca="1">17.5*(C42/1000)^(-1/6)</f>
        <v>36.495122190327059</v>
      </c>
      <c r="F42" s="228"/>
    </row>
    <row r="43" spans="1:6" ht="20.25" customHeight="1" x14ac:dyDescent="0.2">
      <c r="A43" s="418" t="s">
        <v>47</v>
      </c>
      <c r="B43" s="419"/>
      <c r="C43" s="408">
        <f ca="1">Interpolation!E163</f>
        <v>17.420939818631496</v>
      </c>
      <c r="D43" s="409"/>
      <c r="E43" s="296"/>
      <c r="F43" s="228"/>
    </row>
    <row r="44" spans="1:6" ht="20.25" customHeight="1" x14ac:dyDescent="0.2">
      <c r="A44" s="420" t="s">
        <v>19</v>
      </c>
      <c r="B44" s="421"/>
      <c r="C44" s="408">
        <f ca="1">Interpolation!E103</f>
        <v>31.559005083514904</v>
      </c>
      <c r="D44" s="409"/>
      <c r="E44" s="296"/>
      <c r="F44" s="228"/>
    </row>
    <row r="45" spans="1:6" ht="20.25" customHeight="1" x14ac:dyDescent="0.2">
      <c r="A45" s="426" t="s">
        <v>17</v>
      </c>
      <c r="B45" s="427"/>
      <c r="C45" s="408">
        <f ca="1">Interpolation!E67</f>
        <v>47.197240377632568</v>
      </c>
      <c r="D45" s="409"/>
      <c r="E45" s="296"/>
      <c r="F45" s="228"/>
    </row>
    <row r="46" spans="1:6" ht="20.25" customHeight="1" x14ac:dyDescent="0.2">
      <c r="A46" s="426" t="s">
        <v>8</v>
      </c>
      <c r="B46" s="427"/>
      <c r="C46" s="408">
        <f ca="1">Interpolation!E43</f>
        <v>57.622730573710982</v>
      </c>
      <c r="D46" s="409"/>
      <c r="E46" s="296">
        <f ca="1">23.5*(2*C46/1000)^(-1/6)</f>
        <v>33.687120542965282</v>
      </c>
      <c r="F46" s="228"/>
    </row>
    <row r="47" spans="1:6" ht="20.25" customHeight="1" x14ac:dyDescent="0.2">
      <c r="A47" s="428" t="s">
        <v>48</v>
      </c>
      <c r="B47" s="429"/>
      <c r="C47" s="408">
        <f ca="1">C43/C38</f>
        <v>49.536558338836606</v>
      </c>
      <c r="D47" s="409"/>
      <c r="E47" s="228"/>
      <c r="F47" s="228"/>
    </row>
    <row r="48" spans="1:6" ht="20.25" customHeight="1" thickBot="1" x14ac:dyDescent="0.25">
      <c r="A48" s="430" t="s">
        <v>49</v>
      </c>
      <c r="B48" s="431"/>
      <c r="C48" s="410">
        <f ca="1">C41^2/(C43*C38)</f>
        <v>3.5028732740280035</v>
      </c>
      <c r="D48" s="411"/>
      <c r="E48" s="228"/>
      <c r="F48" s="228"/>
    </row>
    <row r="49" spans="1:5" ht="20.25" customHeight="1" x14ac:dyDescent="0.2">
      <c r="A49" s="393" t="s">
        <v>184</v>
      </c>
      <c r="B49" s="394"/>
      <c r="C49" s="394"/>
      <c r="D49" s="395"/>
    </row>
    <row r="50" spans="1:5" ht="20.25" customHeight="1" x14ac:dyDescent="0.2">
      <c r="A50" s="398" t="s">
        <v>179</v>
      </c>
      <c r="B50" s="399"/>
      <c r="C50" s="396">
        <f ca="1">-0.0333+(0.4665/((1000*C42/1000)^0.21))</f>
        <v>0.24278294727096505</v>
      </c>
      <c r="D50" s="397"/>
    </row>
    <row r="51" spans="1:5" ht="20.25" customHeight="1" x14ac:dyDescent="0.2">
      <c r="A51" s="400" t="s">
        <v>180</v>
      </c>
      <c r="B51" s="401"/>
      <c r="C51" s="404">
        <f ca="1">0.13+(0.21/((1000*C42/1000+0.002)^0.21))</f>
        <v>0.25427741927117098</v>
      </c>
      <c r="D51" s="405"/>
    </row>
    <row r="52" spans="1:5" ht="20.25" customHeight="1" x14ac:dyDescent="0.2">
      <c r="A52" s="398" t="s">
        <v>181</v>
      </c>
      <c r="B52" s="399"/>
      <c r="C52" s="396">
        <f>0.621*EXP(-0.457*C35)</f>
        <v>0.18295149175691283</v>
      </c>
      <c r="D52" s="397"/>
    </row>
    <row r="53" spans="1:5" ht="20.25" customHeight="1" x14ac:dyDescent="0.2">
      <c r="A53" s="400" t="s">
        <v>182</v>
      </c>
      <c r="B53" s="401"/>
      <c r="C53" s="404">
        <f>'Berechnung_Yu&amp;Stand'!J1086</f>
        <v>8.4827898636228152E-2</v>
      </c>
      <c r="D53" s="405"/>
    </row>
    <row r="54" spans="1:5" ht="20.25" customHeight="1" thickBot="1" x14ac:dyDescent="0.25">
      <c r="A54" s="402" t="s">
        <v>183</v>
      </c>
      <c r="B54" s="403"/>
      <c r="C54" s="406">
        <f>0.353-0.068*C35+0.146*F20</f>
        <v>0.1924137456461279</v>
      </c>
      <c r="D54" s="407"/>
    </row>
    <row r="61" spans="1:5" x14ac:dyDescent="0.2">
      <c r="C61" s="13" t="s">
        <v>64</v>
      </c>
      <c r="E61" s="13" t="s">
        <v>65</v>
      </c>
    </row>
    <row r="64" spans="1:5" x14ac:dyDescent="0.2">
      <c r="C64" s="13" t="s">
        <v>64</v>
      </c>
      <c r="E64" s="13" t="s">
        <v>66</v>
      </c>
    </row>
    <row r="68" spans="3:5" x14ac:dyDescent="0.2">
      <c r="C68" s="13" t="s">
        <v>64</v>
      </c>
      <c r="E68" s="13" t="s">
        <v>67</v>
      </c>
    </row>
    <row r="71" spans="3:5" x14ac:dyDescent="0.2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baseColWidth="10" defaultColWidth="9.140625" defaultRowHeight="12.75" x14ac:dyDescent="0.2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baseColWidth="10" defaultColWidth="9.140625" defaultRowHeight="12.75" x14ac:dyDescent="0.2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baseColWidth="10" defaultColWidth="9.140625" defaultRowHeight="12.75" x14ac:dyDescent="0.2"/>
  <cols>
    <col min="1" max="1" width="25.42578125" customWidth="1"/>
    <col min="2" max="2" width="18.42578125" customWidth="1"/>
    <col min="3" max="3" width="9.140625" customWidth="1"/>
    <col min="4" max="4" width="24.7109375" customWidth="1"/>
    <col min="5" max="5" width="20.42578125" customWidth="1"/>
  </cols>
  <sheetData>
    <row r="1" spans="1:5" x14ac:dyDescent="0.2">
      <c r="A1" s="8" t="e">
        <f>#REF!</f>
        <v>#REF!</v>
      </c>
      <c r="B1" s="4"/>
      <c r="D1" s="3"/>
      <c r="E1" t="e">
        <f>#REF!</f>
        <v>#REF!</v>
      </c>
    </row>
    <row r="2" spans="1:5" ht="13.5" thickBot="1" x14ac:dyDescent="0.25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5" thickBot="1" x14ac:dyDescent="0.25">
      <c r="D3" s="2">
        <v>100</v>
      </c>
      <c r="E3" s="6">
        <f ca="1">E4</f>
        <v>122.59076180257523</v>
      </c>
    </row>
    <row r="4" spans="1:5" x14ac:dyDescent="0.2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122.59076180257523</v>
      </c>
    </row>
    <row r="5" spans="1:5" x14ac:dyDescent="0.2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120.18152360515035</v>
      </c>
    </row>
    <row r="6" spans="1:5" x14ac:dyDescent="0.2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117.77228540772546</v>
      </c>
    </row>
    <row r="7" spans="1:5" x14ac:dyDescent="0.2">
      <c r="A7" s="16">
        <f>Statistik!F23*100</f>
        <v>1.0459114371094811</v>
      </c>
      <c r="B7" s="18">
        <f>'Input-data'!B22</f>
        <v>6.3E-2</v>
      </c>
      <c r="D7" s="2">
        <v>99</v>
      </c>
      <c r="E7" s="6">
        <f t="shared" ca="1" si="0"/>
        <v>115.36304721030058</v>
      </c>
    </row>
    <row r="8" spans="1:5" x14ac:dyDescent="0.2">
      <c r="A8" s="16">
        <f>Statistik!F22*100</f>
        <v>2.8389024721543059</v>
      </c>
      <c r="B8" s="18">
        <v>0.125</v>
      </c>
      <c r="D8" s="2">
        <v>98.75</v>
      </c>
      <c r="E8" s="6">
        <f t="shared" ca="1" si="0"/>
        <v>112.95380901287569</v>
      </c>
    </row>
    <row r="9" spans="1:5" x14ac:dyDescent="0.2">
      <c r="A9" s="16">
        <f>Statistik!F21*100</f>
        <v>6.8731323010051613</v>
      </c>
      <c r="B9" s="18">
        <f>'Input-data'!B20</f>
        <v>0.25</v>
      </c>
      <c r="D9" s="2">
        <v>98.5</v>
      </c>
      <c r="E9" s="6">
        <f t="shared" ca="1" si="0"/>
        <v>110.5445708154507</v>
      </c>
    </row>
    <row r="10" spans="1:5" x14ac:dyDescent="0.2">
      <c r="A10" s="16">
        <f>Statistik!F20*100</f>
        <v>14.561260527030697</v>
      </c>
      <c r="B10" s="18">
        <f>'Input-data'!B19</f>
        <v>0.5</v>
      </c>
      <c r="D10" s="2">
        <v>98.25</v>
      </c>
      <c r="E10" s="6">
        <f t="shared" ca="1" si="0"/>
        <v>108.13533261802581</v>
      </c>
    </row>
    <row r="11" spans="1:5" x14ac:dyDescent="0.2">
      <c r="A11" s="16">
        <f>Statistik!F19*100</f>
        <v>16.992665036674818</v>
      </c>
      <c r="B11" s="18">
        <f>'Input-data'!B18</f>
        <v>1</v>
      </c>
      <c r="D11" s="2">
        <v>98</v>
      </c>
      <c r="E11" s="6">
        <f t="shared" ca="1" si="0"/>
        <v>105.72609442060093</v>
      </c>
    </row>
    <row r="12" spans="1:5" x14ac:dyDescent="0.2">
      <c r="A12" s="16">
        <f>Statistik!F18*100</f>
        <v>20.537897310513447</v>
      </c>
      <c r="B12" s="18">
        <f>'Input-data'!B17</f>
        <v>2</v>
      </c>
      <c r="D12" s="2">
        <v>97.75</v>
      </c>
      <c r="E12" s="6">
        <f t="shared" ca="1" si="0"/>
        <v>103.31685622317605</v>
      </c>
    </row>
    <row r="13" spans="1:5" x14ac:dyDescent="0.2">
      <c r="A13" s="16">
        <f>Statistik!F17*100</f>
        <v>27.967943493615866</v>
      </c>
      <c r="B13" s="18">
        <f>'Input-data'!B16</f>
        <v>4</v>
      </c>
      <c r="D13" s="2">
        <v>97.5</v>
      </c>
      <c r="E13" s="6">
        <f t="shared" ca="1" si="0"/>
        <v>100.90761802575116</v>
      </c>
    </row>
    <row r="14" spans="1:5" x14ac:dyDescent="0.2">
      <c r="A14" s="16">
        <f>Statistik!F16*100</f>
        <v>40.817712578103773</v>
      </c>
      <c r="B14" s="18">
        <f>'Input-data'!B15</f>
        <v>8</v>
      </c>
      <c r="D14" s="2">
        <v>97.25</v>
      </c>
      <c r="E14" s="6">
        <f t="shared" ca="1" si="0"/>
        <v>98.498379828326279</v>
      </c>
    </row>
    <row r="15" spans="1:5" x14ac:dyDescent="0.2">
      <c r="A15" s="16">
        <f>Statistik!F15*100</f>
        <v>58.489540885628898</v>
      </c>
      <c r="B15" s="18">
        <f>'Input-data'!B14</f>
        <v>16</v>
      </c>
      <c r="D15" s="2">
        <v>97</v>
      </c>
      <c r="E15" s="6">
        <f t="shared" ca="1" si="0"/>
        <v>96.089141630901395</v>
      </c>
    </row>
    <row r="16" spans="1:5" x14ac:dyDescent="0.2">
      <c r="A16" s="16">
        <f>Statistik!F14*100</f>
        <v>74.966041836457478</v>
      </c>
      <c r="B16" s="18">
        <f>'Input-data'!B13</f>
        <v>31.5</v>
      </c>
      <c r="D16" s="2">
        <v>96.75</v>
      </c>
      <c r="E16" s="6">
        <f t="shared" ca="1" si="0"/>
        <v>93.679903433476511</v>
      </c>
    </row>
    <row r="17" spans="1:5" x14ac:dyDescent="0.2">
      <c r="A17" s="16">
        <f>Statistik!F13*100</f>
        <v>93.67019831567508</v>
      </c>
      <c r="B17" s="18">
        <v>64</v>
      </c>
      <c r="D17" s="2">
        <v>96.5</v>
      </c>
      <c r="E17" s="6">
        <f t="shared" ca="1" si="0"/>
        <v>91.270665236051627</v>
      </c>
    </row>
    <row r="18" spans="1:5" x14ac:dyDescent="0.2">
      <c r="A18" s="16">
        <f>Statistik!F12*100</f>
        <v>99.999999999999986</v>
      </c>
      <c r="B18" s="18">
        <f>'Input-data'!B11</f>
        <v>125</v>
      </c>
      <c r="D18" s="2">
        <v>96.25</v>
      </c>
      <c r="E18" s="6">
        <f t="shared" ca="1" si="0"/>
        <v>88.861427038626744</v>
      </c>
    </row>
    <row r="19" spans="1:5" ht="13.5" thickBot="1" x14ac:dyDescent="0.25">
      <c r="A19" s="10">
        <f>Statistik!F11*100</f>
        <v>99.999999999999986</v>
      </c>
      <c r="B19" s="11">
        <f>'Input-data'!B10</f>
        <v>250</v>
      </c>
      <c r="D19" s="2">
        <v>96</v>
      </c>
      <c r="E19" s="6">
        <f t="shared" ca="1" si="0"/>
        <v>86.45218884120186</v>
      </c>
    </row>
    <row r="20" spans="1:5" x14ac:dyDescent="0.2">
      <c r="D20" s="2">
        <v>95.75</v>
      </c>
      <c r="E20" s="6">
        <f t="shared" ca="1" si="0"/>
        <v>84.042950643776862</v>
      </c>
    </row>
    <row r="21" spans="1:5" x14ac:dyDescent="0.2">
      <c r="D21" s="2">
        <v>95.5</v>
      </c>
      <c r="E21" s="6">
        <f t="shared" ca="1" si="0"/>
        <v>81.633712446351979</v>
      </c>
    </row>
    <row r="22" spans="1:5" x14ac:dyDescent="0.2">
      <c r="D22" s="2">
        <v>95.25</v>
      </c>
      <c r="E22" s="6">
        <f t="shared" ca="1" si="0"/>
        <v>79.224474248927095</v>
      </c>
    </row>
    <row r="23" spans="1:5" x14ac:dyDescent="0.2">
      <c r="D23" s="2">
        <v>95</v>
      </c>
      <c r="E23" s="6">
        <f t="shared" ca="1" si="0"/>
        <v>76.815236051502211</v>
      </c>
    </row>
    <row r="24" spans="1:5" x14ac:dyDescent="0.2">
      <c r="D24" s="2">
        <v>94.75</v>
      </c>
      <c r="E24" s="6">
        <f t="shared" ca="1" si="0"/>
        <v>74.405997854077327</v>
      </c>
    </row>
    <row r="25" spans="1:5" x14ac:dyDescent="0.2">
      <c r="D25" s="2">
        <v>94.5</v>
      </c>
      <c r="E25" s="6">
        <f t="shared" ca="1" si="0"/>
        <v>71.996759656652443</v>
      </c>
    </row>
    <row r="26" spans="1:5" x14ac:dyDescent="0.2">
      <c r="D26" s="2">
        <v>94.25</v>
      </c>
      <c r="E26" s="6">
        <f t="shared" ca="1" si="0"/>
        <v>69.58752145922756</v>
      </c>
    </row>
    <row r="27" spans="1:5" x14ac:dyDescent="0.2">
      <c r="D27" s="2">
        <v>94</v>
      </c>
      <c r="E27" s="6">
        <f t="shared" ca="1" si="0"/>
        <v>67.178283261802676</v>
      </c>
    </row>
    <row r="28" spans="1:5" x14ac:dyDescent="0.2">
      <c r="D28" s="2">
        <v>93.75</v>
      </c>
      <c r="E28" s="6">
        <f t="shared" ca="1" si="0"/>
        <v>64.769045064377792</v>
      </c>
    </row>
    <row r="29" spans="1:5" x14ac:dyDescent="0.2">
      <c r="D29" s="2">
        <v>93.5</v>
      </c>
      <c r="E29" s="6">
        <f t="shared" ca="1" si="0"/>
        <v>63.70426652142342</v>
      </c>
    </row>
    <row r="30" spans="1:5" x14ac:dyDescent="0.2">
      <c r="D30" s="2">
        <v>93.25</v>
      </c>
      <c r="E30" s="6">
        <f t="shared" ca="1" si="0"/>
        <v>63.269871096586797</v>
      </c>
    </row>
    <row r="31" spans="1:5" x14ac:dyDescent="0.2">
      <c r="D31" s="2">
        <v>93</v>
      </c>
      <c r="E31" s="6">
        <f t="shared" ca="1" si="0"/>
        <v>62.835475671750203</v>
      </c>
    </row>
    <row r="32" spans="1:5" x14ac:dyDescent="0.2">
      <c r="D32" s="2">
        <v>92.75</v>
      </c>
      <c r="E32" s="6">
        <f t="shared" ca="1" si="0"/>
        <v>62.401080246913608</v>
      </c>
    </row>
    <row r="33" spans="4:5" x14ac:dyDescent="0.2">
      <c r="D33" s="2">
        <v>92.5</v>
      </c>
      <c r="E33" s="6">
        <f t="shared" ca="1" si="0"/>
        <v>61.966684822077013</v>
      </c>
    </row>
    <row r="34" spans="4:5" x14ac:dyDescent="0.2">
      <c r="D34" s="2">
        <v>92.25</v>
      </c>
      <c r="E34" s="6">
        <f t="shared" ca="1" si="0"/>
        <v>61.53228939724039</v>
      </c>
    </row>
    <row r="35" spans="4:5" x14ac:dyDescent="0.2">
      <c r="D35" s="2">
        <v>92</v>
      </c>
      <c r="E35" s="6">
        <f t="shared" ca="1" si="0"/>
        <v>61.097893972403796</v>
      </c>
    </row>
    <row r="36" spans="4:5" x14ac:dyDescent="0.2">
      <c r="D36" s="2">
        <v>91.75</v>
      </c>
      <c r="E36" s="6">
        <f t="shared" ca="1" si="0"/>
        <v>60.663498547567201</v>
      </c>
    </row>
    <row r="37" spans="4:5" x14ac:dyDescent="0.2">
      <c r="D37" s="2">
        <v>91.5</v>
      </c>
      <c r="E37" s="6">
        <f t="shared" ca="1" si="0"/>
        <v>60.229103122730606</v>
      </c>
    </row>
    <row r="38" spans="4:5" x14ac:dyDescent="0.2">
      <c r="D38" s="2">
        <v>91.25</v>
      </c>
      <c r="E38" s="6">
        <f t="shared" ca="1" si="0"/>
        <v>59.794707697894012</v>
      </c>
    </row>
    <row r="39" spans="4:5" x14ac:dyDescent="0.2">
      <c r="D39" s="2">
        <v>91</v>
      </c>
      <c r="E39" s="6">
        <f t="shared" ca="1" si="0"/>
        <v>59.360312273057389</v>
      </c>
    </row>
    <row r="40" spans="4:5" x14ac:dyDescent="0.2">
      <c r="D40" s="2">
        <v>90.75</v>
      </c>
      <c r="E40" s="6">
        <f t="shared" ca="1" si="0"/>
        <v>58.925916848220794</v>
      </c>
    </row>
    <row r="41" spans="4:5" x14ac:dyDescent="0.2">
      <c r="D41" s="2">
        <v>90.5</v>
      </c>
      <c r="E41" s="6">
        <f t="shared" ca="1" si="0"/>
        <v>58.491521423384199</v>
      </c>
    </row>
    <row r="42" spans="4:5" x14ac:dyDescent="0.2">
      <c r="D42" s="2">
        <v>90.25</v>
      </c>
      <c r="E42" s="6">
        <f t="shared" ca="1" si="0"/>
        <v>58.057125998547605</v>
      </c>
    </row>
    <row r="43" spans="4:5" x14ac:dyDescent="0.2">
      <c r="D43" s="2">
        <v>90</v>
      </c>
      <c r="E43" s="6">
        <f t="shared" ca="1" si="0"/>
        <v>57.622730573710982</v>
      </c>
    </row>
    <row r="44" spans="4:5" x14ac:dyDescent="0.2">
      <c r="D44" s="2">
        <v>89.75</v>
      </c>
      <c r="E44" s="6">
        <f t="shared" ca="1" si="0"/>
        <v>57.188335148874387</v>
      </c>
    </row>
    <row r="45" spans="4:5" x14ac:dyDescent="0.2">
      <c r="D45" s="2">
        <v>89.5</v>
      </c>
      <c r="E45" s="6">
        <f t="shared" ca="1" si="0"/>
        <v>56.753939724037792</v>
      </c>
    </row>
    <row r="46" spans="4:5" x14ac:dyDescent="0.2">
      <c r="D46" s="2">
        <v>89.25</v>
      </c>
      <c r="E46" s="6">
        <f t="shared" ca="1" si="0"/>
        <v>56.319544299201198</v>
      </c>
    </row>
    <row r="47" spans="4:5" x14ac:dyDescent="0.2">
      <c r="D47" s="2">
        <v>89</v>
      </c>
      <c r="E47" s="6">
        <f t="shared" ca="1" si="0"/>
        <v>55.885148874364575</v>
      </c>
    </row>
    <row r="48" spans="4:5" x14ac:dyDescent="0.2">
      <c r="D48" s="2">
        <v>88.75</v>
      </c>
      <c r="E48" s="6">
        <f t="shared" ca="1" si="0"/>
        <v>55.45075344952798</v>
      </c>
    </row>
    <row r="49" spans="4:5" x14ac:dyDescent="0.2">
      <c r="D49" s="2">
        <v>88.5</v>
      </c>
      <c r="E49" s="6">
        <f t="shared" ca="1" si="0"/>
        <v>55.016358024691385</v>
      </c>
    </row>
    <row r="50" spans="4:5" x14ac:dyDescent="0.2">
      <c r="D50" s="2">
        <v>88.25</v>
      </c>
      <c r="E50" s="6">
        <f t="shared" ca="1" si="0"/>
        <v>54.581962599854791</v>
      </c>
    </row>
    <row r="51" spans="4:5" x14ac:dyDescent="0.2">
      <c r="D51" s="2">
        <v>88</v>
      </c>
      <c r="E51" s="6">
        <f t="shared" ca="1" si="0"/>
        <v>54.147567175018168</v>
      </c>
    </row>
    <row r="52" spans="4:5" x14ac:dyDescent="0.2">
      <c r="D52" s="2">
        <v>87.75</v>
      </c>
      <c r="E52" s="6">
        <f t="shared" ca="1" si="0"/>
        <v>53.713171750181573</v>
      </c>
    </row>
    <row r="53" spans="4:5" x14ac:dyDescent="0.2">
      <c r="D53" s="2">
        <v>87.5</v>
      </c>
      <c r="E53" s="6">
        <f t="shared" ca="1" si="0"/>
        <v>53.278776325344978</v>
      </c>
    </row>
    <row r="54" spans="4:5" x14ac:dyDescent="0.2">
      <c r="D54" s="2">
        <v>87.25</v>
      </c>
      <c r="E54" s="6">
        <f t="shared" ca="1" si="0"/>
        <v>52.844380900508384</v>
      </c>
    </row>
    <row r="55" spans="4:5" x14ac:dyDescent="0.2">
      <c r="D55" s="2">
        <v>87</v>
      </c>
      <c r="E55" s="6">
        <f t="shared" ca="1" si="0"/>
        <v>52.409985475671789</v>
      </c>
    </row>
    <row r="56" spans="4:5" x14ac:dyDescent="0.2">
      <c r="D56" s="2">
        <v>86.75</v>
      </c>
      <c r="E56" s="6">
        <f t="shared" ca="1" si="0"/>
        <v>51.975590050835166</v>
      </c>
    </row>
    <row r="57" spans="4:5" x14ac:dyDescent="0.2">
      <c r="D57" s="2">
        <v>86.5</v>
      </c>
      <c r="E57" s="6">
        <f t="shared" ca="1" si="0"/>
        <v>51.541194625998571</v>
      </c>
    </row>
    <row r="58" spans="4:5" x14ac:dyDescent="0.2">
      <c r="D58" s="2">
        <v>86.25</v>
      </c>
      <c r="E58" s="6">
        <f t="shared" ca="1" si="0"/>
        <v>51.106799201161976</v>
      </c>
    </row>
    <row r="59" spans="4:5" x14ac:dyDescent="0.2">
      <c r="D59" s="2">
        <v>86</v>
      </c>
      <c r="E59" s="6">
        <f t="shared" ca="1" si="0"/>
        <v>50.672403776325382</v>
      </c>
    </row>
    <row r="60" spans="4:5" x14ac:dyDescent="0.2">
      <c r="D60" s="2">
        <v>85.75</v>
      </c>
      <c r="E60" s="6">
        <f t="shared" ca="1" si="0"/>
        <v>50.238008351488759</v>
      </c>
    </row>
    <row r="61" spans="4:5" x14ac:dyDescent="0.2">
      <c r="D61" s="2">
        <v>85.5</v>
      </c>
      <c r="E61" s="6">
        <f t="shared" ca="1" si="0"/>
        <v>49.803612926652164</v>
      </c>
    </row>
    <row r="62" spans="4:5" x14ac:dyDescent="0.2">
      <c r="D62" s="2">
        <v>85.25</v>
      </c>
      <c r="E62" s="6">
        <f t="shared" ca="1" si="0"/>
        <v>49.369217501815569</v>
      </c>
    </row>
    <row r="63" spans="4:5" x14ac:dyDescent="0.2">
      <c r="D63" s="2">
        <v>85</v>
      </c>
      <c r="E63" s="6">
        <f t="shared" ca="1" si="0"/>
        <v>48.934822076978975</v>
      </c>
    </row>
    <row r="64" spans="4:5" x14ac:dyDescent="0.2">
      <c r="D64" s="2">
        <v>84.75</v>
      </c>
      <c r="E64" s="6">
        <f t="shared" ca="1" si="0"/>
        <v>48.500426652142352</v>
      </c>
    </row>
    <row r="65" spans="4:5" x14ac:dyDescent="0.2">
      <c r="D65" s="2">
        <v>84.5</v>
      </c>
      <c r="E65" s="6">
        <f t="shared" ca="1" si="0"/>
        <v>48.066031227305757</v>
      </c>
    </row>
    <row r="66" spans="4:5" x14ac:dyDescent="0.2">
      <c r="D66" s="2">
        <v>84.25</v>
      </c>
      <c r="E66" s="6">
        <f t="shared" ca="1" si="0"/>
        <v>47.631635802469162</v>
      </c>
    </row>
    <row r="67" spans="4:5" x14ac:dyDescent="0.2">
      <c r="D67" s="2">
        <v>84</v>
      </c>
      <c r="E67" s="6">
        <f t="shared" ca="1" si="0"/>
        <v>47.197240377632568</v>
      </c>
    </row>
    <row r="68" spans="4:5" x14ac:dyDescent="0.2">
      <c r="D68" s="2">
        <v>83.75</v>
      </c>
      <c r="E68" s="6">
        <f t="shared" ca="1" si="0"/>
        <v>46.762844952795973</v>
      </c>
    </row>
    <row r="69" spans="4:5" x14ac:dyDescent="0.2">
      <c r="D69" s="2">
        <v>83.5</v>
      </c>
      <c r="E69" s="6">
        <f t="shared" ref="E69:E132" ca="1" si="1">FORECAST(D69,OFFSET($B$4:$B$19,MATCH(D69,$A$4:$A$19,1)-1,0,2),OFFSET($A$4:$A$19,MATCH(D69,$A$4:$A$19,1)-1,0,2))</f>
        <v>46.32844952795935</v>
      </c>
    </row>
    <row r="70" spans="4:5" x14ac:dyDescent="0.2">
      <c r="D70" s="2">
        <v>83.25</v>
      </c>
      <c r="E70" s="6">
        <f t="shared" ca="1" si="1"/>
        <v>45.894054103122755</v>
      </c>
    </row>
    <row r="71" spans="4:5" x14ac:dyDescent="0.2">
      <c r="D71" s="2">
        <v>83</v>
      </c>
      <c r="E71" s="6">
        <f t="shared" ca="1" si="1"/>
        <v>45.459658678286161</v>
      </c>
    </row>
    <row r="72" spans="4:5" x14ac:dyDescent="0.2">
      <c r="D72" s="2">
        <v>82.75</v>
      </c>
      <c r="E72" s="6">
        <f t="shared" ca="1" si="1"/>
        <v>45.025263253449566</v>
      </c>
    </row>
    <row r="73" spans="4:5" x14ac:dyDescent="0.2">
      <c r="D73" s="2">
        <v>82.5</v>
      </c>
      <c r="E73" s="6">
        <f t="shared" ca="1" si="1"/>
        <v>44.590867828612943</v>
      </c>
    </row>
    <row r="74" spans="4:5" x14ac:dyDescent="0.2">
      <c r="D74" s="2">
        <v>82.25</v>
      </c>
      <c r="E74" s="6">
        <f t="shared" ca="1" si="1"/>
        <v>44.156472403776348</v>
      </c>
    </row>
    <row r="75" spans="4:5" x14ac:dyDescent="0.2">
      <c r="D75" s="2">
        <v>82</v>
      </c>
      <c r="E75" s="6">
        <f t="shared" ca="1" si="1"/>
        <v>43.722076978939754</v>
      </c>
    </row>
    <row r="76" spans="4:5" x14ac:dyDescent="0.2">
      <c r="D76" s="2">
        <v>81.75</v>
      </c>
      <c r="E76" s="6">
        <f t="shared" ca="1" si="1"/>
        <v>43.287681554103159</v>
      </c>
    </row>
    <row r="77" spans="4:5" x14ac:dyDescent="0.2">
      <c r="D77" s="2">
        <v>81.5</v>
      </c>
      <c r="E77" s="6">
        <f t="shared" ca="1" si="1"/>
        <v>42.853286129266536</v>
      </c>
    </row>
    <row r="78" spans="4:5" x14ac:dyDescent="0.2">
      <c r="D78" s="2">
        <v>81.25</v>
      </c>
      <c r="E78" s="6">
        <f t="shared" ca="1" si="1"/>
        <v>42.418890704429941</v>
      </c>
    </row>
    <row r="79" spans="4:5" x14ac:dyDescent="0.2">
      <c r="D79" s="2">
        <v>81</v>
      </c>
      <c r="E79" s="6">
        <f t="shared" ca="1" si="1"/>
        <v>41.984495279593347</v>
      </c>
    </row>
    <row r="80" spans="4:5" x14ac:dyDescent="0.2">
      <c r="D80" s="2">
        <v>80.75</v>
      </c>
      <c r="E80" s="6">
        <f t="shared" ca="1" si="1"/>
        <v>41.550099854756752</v>
      </c>
    </row>
    <row r="81" spans="4:5" x14ac:dyDescent="0.2">
      <c r="D81" s="2">
        <v>80.5</v>
      </c>
      <c r="E81" s="6">
        <f t="shared" ca="1" si="1"/>
        <v>41.115704429920129</v>
      </c>
    </row>
    <row r="82" spans="4:5" x14ac:dyDescent="0.2">
      <c r="D82" s="2">
        <v>80.25</v>
      </c>
      <c r="E82" s="6">
        <f t="shared" ca="1" si="1"/>
        <v>40.681309005083534</v>
      </c>
    </row>
    <row r="83" spans="4:5" x14ac:dyDescent="0.2">
      <c r="D83" s="2">
        <v>80</v>
      </c>
      <c r="E83" s="6">
        <f t="shared" ca="1" si="1"/>
        <v>40.24691358024694</v>
      </c>
    </row>
    <row r="84" spans="4:5" x14ac:dyDescent="0.2">
      <c r="D84" s="2">
        <v>79.75</v>
      </c>
      <c r="E84" s="6">
        <f t="shared" ca="1" si="1"/>
        <v>39.812518155410345</v>
      </c>
    </row>
    <row r="85" spans="4:5" x14ac:dyDescent="0.2">
      <c r="D85" s="2">
        <v>79.5</v>
      </c>
      <c r="E85" s="6">
        <f t="shared" ca="1" si="1"/>
        <v>39.37812273057375</v>
      </c>
    </row>
    <row r="86" spans="4:5" x14ac:dyDescent="0.2">
      <c r="D86" s="2">
        <v>79.25</v>
      </c>
      <c r="E86" s="6">
        <f t="shared" ca="1" si="1"/>
        <v>38.943727305737127</v>
      </c>
    </row>
    <row r="87" spans="4:5" x14ac:dyDescent="0.2">
      <c r="D87" s="2">
        <v>79</v>
      </c>
      <c r="E87" s="6">
        <f t="shared" ca="1" si="1"/>
        <v>38.509331880900532</v>
      </c>
    </row>
    <row r="88" spans="4:5" x14ac:dyDescent="0.2">
      <c r="D88" s="2">
        <v>78.75</v>
      </c>
      <c r="E88" s="6">
        <f t="shared" ca="1" si="1"/>
        <v>38.074936456063938</v>
      </c>
    </row>
    <row r="89" spans="4:5" x14ac:dyDescent="0.2">
      <c r="D89" s="2">
        <v>78.5</v>
      </c>
      <c r="E89" s="6">
        <f t="shared" ca="1" si="1"/>
        <v>37.640541031227343</v>
      </c>
    </row>
    <row r="90" spans="4:5" x14ac:dyDescent="0.2">
      <c r="D90" s="2">
        <v>78.25</v>
      </c>
      <c r="E90" s="6">
        <f t="shared" ca="1" si="1"/>
        <v>37.20614560639072</v>
      </c>
    </row>
    <row r="91" spans="4:5" x14ac:dyDescent="0.2">
      <c r="D91" s="2">
        <v>78</v>
      </c>
      <c r="E91" s="6">
        <f t="shared" ca="1" si="1"/>
        <v>36.771750181554125</v>
      </c>
    </row>
    <row r="92" spans="4:5" x14ac:dyDescent="0.2">
      <c r="D92" s="2">
        <v>77.75</v>
      </c>
      <c r="E92" s="6">
        <f t="shared" ca="1" si="1"/>
        <v>36.337354756717531</v>
      </c>
    </row>
    <row r="93" spans="4:5" x14ac:dyDescent="0.2">
      <c r="D93" s="2">
        <v>77.5</v>
      </c>
      <c r="E93" s="6">
        <f t="shared" ca="1" si="1"/>
        <v>35.902959331880936</v>
      </c>
    </row>
    <row r="94" spans="4:5" x14ac:dyDescent="0.2">
      <c r="D94" s="2">
        <v>77.25</v>
      </c>
      <c r="E94" s="6">
        <f t="shared" ca="1" si="1"/>
        <v>35.468563907044313</v>
      </c>
    </row>
    <row r="95" spans="4:5" x14ac:dyDescent="0.2">
      <c r="D95" s="2">
        <v>77</v>
      </c>
      <c r="E95" s="6">
        <f t="shared" ca="1" si="1"/>
        <v>35.034168482207718</v>
      </c>
    </row>
    <row r="96" spans="4:5" x14ac:dyDescent="0.2">
      <c r="D96" s="2">
        <v>76.75</v>
      </c>
      <c r="E96" s="6">
        <f t="shared" ca="1" si="1"/>
        <v>34.599773057371124</v>
      </c>
    </row>
    <row r="97" spans="4:5" x14ac:dyDescent="0.2">
      <c r="D97" s="2">
        <v>76.5</v>
      </c>
      <c r="E97" s="6">
        <f t="shared" ca="1" si="1"/>
        <v>34.165377632534529</v>
      </c>
    </row>
    <row r="98" spans="4:5" x14ac:dyDescent="0.2">
      <c r="D98" s="2">
        <v>76.25</v>
      </c>
      <c r="E98" s="6">
        <f t="shared" ca="1" si="1"/>
        <v>33.730982207697906</v>
      </c>
    </row>
    <row r="99" spans="4:5" x14ac:dyDescent="0.2">
      <c r="D99" s="2">
        <v>76</v>
      </c>
      <c r="E99" s="6">
        <f t="shared" ca="1" si="1"/>
        <v>33.296586782861311</v>
      </c>
    </row>
    <row r="100" spans="4:5" x14ac:dyDescent="0.2">
      <c r="D100" s="2">
        <v>75.75</v>
      </c>
      <c r="E100" s="6">
        <f t="shared" ca="1" si="1"/>
        <v>32.862191358024717</v>
      </c>
    </row>
    <row r="101" spans="4:5" x14ac:dyDescent="0.2">
      <c r="D101" s="2">
        <v>75.5</v>
      </c>
      <c r="E101" s="6">
        <f t="shared" ca="1" si="1"/>
        <v>32.427795933188122</v>
      </c>
    </row>
    <row r="102" spans="4:5" x14ac:dyDescent="0.2">
      <c r="D102" s="2">
        <v>75.25</v>
      </c>
      <c r="E102" s="6">
        <f t="shared" ca="1" si="1"/>
        <v>31.993400508351527</v>
      </c>
    </row>
    <row r="103" spans="4:5" x14ac:dyDescent="0.2">
      <c r="D103" s="2">
        <v>75</v>
      </c>
      <c r="E103" s="6">
        <f t="shared" ca="1" si="1"/>
        <v>31.559005083514904</v>
      </c>
    </row>
    <row r="104" spans="4:5" x14ac:dyDescent="0.2">
      <c r="D104" s="2">
        <v>74.75</v>
      </c>
      <c r="E104" s="6">
        <f t="shared" ca="1" si="1"/>
        <v>31.296762159934055</v>
      </c>
    </row>
    <row r="105" spans="4:5" x14ac:dyDescent="0.2">
      <c r="D105" s="2">
        <v>74.5</v>
      </c>
      <c r="E105" s="6">
        <f t="shared" ca="1" si="1"/>
        <v>31.061578730420443</v>
      </c>
    </row>
    <row r="106" spans="4:5" x14ac:dyDescent="0.2">
      <c r="D106" s="2">
        <v>74.25</v>
      </c>
      <c r="E106" s="6">
        <f t="shared" ca="1" si="1"/>
        <v>30.826395300906846</v>
      </c>
    </row>
    <row r="107" spans="4:5" x14ac:dyDescent="0.2">
      <c r="D107" s="2">
        <v>74</v>
      </c>
      <c r="E107" s="6">
        <f t="shared" ca="1" si="1"/>
        <v>30.591211871393249</v>
      </c>
    </row>
    <row r="108" spans="4:5" x14ac:dyDescent="0.2">
      <c r="D108" s="2">
        <v>73.75</v>
      </c>
      <c r="E108" s="6">
        <f t="shared" ca="1" si="1"/>
        <v>30.356028441879637</v>
      </c>
    </row>
    <row r="109" spans="4:5" x14ac:dyDescent="0.2">
      <c r="D109" s="2">
        <v>73.5</v>
      </c>
      <c r="E109" s="6">
        <f t="shared" ca="1" si="1"/>
        <v>30.12084501236604</v>
      </c>
    </row>
    <row r="110" spans="4:5" x14ac:dyDescent="0.2">
      <c r="D110" s="2">
        <v>73.25</v>
      </c>
      <c r="E110" s="6">
        <f t="shared" ca="1" si="1"/>
        <v>29.885661582852428</v>
      </c>
    </row>
    <row r="111" spans="4:5" x14ac:dyDescent="0.2">
      <c r="D111" s="2">
        <v>73</v>
      </c>
      <c r="E111" s="6">
        <f t="shared" ca="1" si="1"/>
        <v>29.650478153338831</v>
      </c>
    </row>
    <row r="112" spans="4:5" x14ac:dyDescent="0.2">
      <c r="D112" s="2">
        <v>72.75</v>
      </c>
      <c r="E112" s="6">
        <f t="shared" ca="1" si="1"/>
        <v>29.415294723825234</v>
      </c>
    </row>
    <row r="113" spans="4:5" x14ac:dyDescent="0.2">
      <c r="D113" s="2">
        <v>72.5</v>
      </c>
      <c r="E113" s="6">
        <f t="shared" ca="1" si="1"/>
        <v>29.180111294311622</v>
      </c>
    </row>
    <row r="114" spans="4:5" x14ac:dyDescent="0.2">
      <c r="D114" s="2">
        <v>72.25</v>
      </c>
      <c r="E114" s="6">
        <f t="shared" ca="1" si="1"/>
        <v>28.944927864798025</v>
      </c>
    </row>
    <row r="115" spans="4:5" x14ac:dyDescent="0.2">
      <c r="D115" s="2">
        <v>72</v>
      </c>
      <c r="E115" s="6">
        <f t="shared" ca="1" si="1"/>
        <v>28.709744435284428</v>
      </c>
    </row>
    <row r="116" spans="4:5" x14ac:dyDescent="0.2">
      <c r="D116" s="2">
        <v>71.75</v>
      </c>
      <c r="E116" s="6">
        <f t="shared" ca="1" si="1"/>
        <v>28.474561005770816</v>
      </c>
    </row>
    <row r="117" spans="4:5" x14ac:dyDescent="0.2">
      <c r="D117" s="2">
        <v>71.5</v>
      </c>
      <c r="E117" s="6">
        <f t="shared" ca="1" si="1"/>
        <v>28.239377576257219</v>
      </c>
    </row>
    <row r="118" spans="4:5" x14ac:dyDescent="0.2">
      <c r="D118" s="2">
        <v>71.25</v>
      </c>
      <c r="E118" s="6">
        <f t="shared" ca="1" si="1"/>
        <v>28.004194146743608</v>
      </c>
    </row>
    <row r="119" spans="4:5" x14ac:dyDescent="0.2">
      <c r="D119" s="2">
        <v>71</v>
      </c>
      <c r="E119" s="6">
        <f t="shared" ca="1" si="1"/>
        <v>27.76901071723001</v>
      </c>
    </row>
    <row r="120" spans="4:5" x14ac:dyDescent="0.2">
      <c r="D120" s="2">
        <v>70.75</v>
      </c>
      <c r="E120" s="6">
        <f t="shared" ca="1" si="1"/>
        <v>27.533827287716413</v>
      </c>
    </row>
    <row r="121" spans="4:5" x14ac:dyDescent="0.2">
      <c r="D121" s="2">
        <v>70.5</v>
      </c>
      <c r="E121" s="6">
        <f t="shared" ca="1" si="1"/>
        <v>27.298643858202801</v>
      </c>
    </row>
    <row r="122" spans="4:5" x14ac:dyDescent="0.2">
      <c r="D122" s="2">
        <v>70.25</v>
      </c>
      <c r="E122" s="6">
        <f t="shared" ca="1" si="1"/>
        <v>27.063460428689204</v>
      </c>
    </row>
    <row r="123" spans="4:5" x14ac:dyDescent="0.2">
      <c r="D123" s="2">
        <v>70</v>
      </c>
      <c r="E123" s="6">
        <f t="shared" ca="1" si="1"/>
        <v>26.828276999175607</v>
      </c>
    </row>
    <row r="124" spans="4:5" x14ac:dyDescent="0.2">
      <c r="D124" s="2">
        <v>69.75</v>
      </c>
      <c r="E124" s="6">
        <f t="shared" ca="1" si="1"/>
        <v>26.593093569661995</v>
      </c>
    </row>
    <row r="125" spans="4:5" x14ac:dyDescent="0.2">
      <c r="D125" s="2">
        <v>69.5</v>
      </c>
      <c r="E125" s="6">
        <f t="shared" ca="1" si="1"/>
        <v>26.357910140148398</v>
      </c>
    </row>
    <row r="126" spans="4:5" x14ac:dyDescent="0.2">
      <c r="D126" s="2">
        <v>69.25</v>
      </c>
      <c r="E126" s="6">
        <f t="shared" ca="1" si="1"/>
        <v>26.122726710634787</v>
      </c>
    </row>
    <row r="127" spans="4:5" x14ac:dyDescent="0.2">
      <c r="D127" s="2">
        <v>69</v>
      </c>
      <c r="E127" s="6">
        <f t="shared" ca="1" si="1"/>
        <v>25.887543281121189</v>
      </c>
    </row>
    <row r="128" spans="4:5" x14ac:dyDescent="0.2">
      <c r="D128" s="2">
        <v>68.75</v>
      </c>
      <c r="E128" s="6">
        <f t="shared" ca="1" si="1"/>
        <v>25.652359851607592</v>
      </c>
    </row>
    <row r="129" spans="4:5" x14ac:dyDescent="0.2">
      <c r="D129" s="2">
        <v>68.5</v>
      </c>
      <c r="E129" s="6">
        <f t="shared" ca="1" si="1"/>
        <v>25.417176422093981</v>
      </c>
    </row>
    <row r="130" spans="4:5" x14ac:dyDescent="0.2">
      <c r="D130" s="2">
        <v>68.25</v>
      </c>
      <c r="E130" s="6">
        <f t="shared" ca="1" si="1"/>
        <v>25.181992992580383</v>
      </c>
    </row>
    <row r="131" spans="4:5" x14ac:dyDescent="0.2">
      <c r="D131" s="2">
        <v>68</v>
      </c>
      <c r="E131" s="6">
        <f t="shared" ca="1" si="1"/>
        <v>24.946809563066779</v>
      </c>
    </row>
    <row r="132" spans="4:5" x14ac:dyDescent="0.2">
      <c r="D132" s="2">
        <v>67.75</v>
      </c>
      <c r="E132" s="6">
        <f t="shared" ca="1" si="1"/>
        <v>24.711626133553175</v>
      </c>
    </row>
    <row r="133" spans="4:5" x14ac:dyDescent="0.2">
      <c r="D133" s="2">
        <v>67.5</v>
      </c>
      <c r="E133" s="6">
        <f t="shared" ref="E133:E196" ca="1" si="2">FORECAST(D133,OFFSET($B$4:$B$19,MATCH(D133,$A$4:$A$19,1)-1,0,2),OFFSET($A$4:$A$19,MATCH(D133,$A$4:$A$19,1)-1,0,2))</f>
        <v>24.476442704039577</v>
      </c>
    </row>
    <row r="134" spans="4:5" x14ac:dyDescent="0.2">
      <c r="D134" s="2">
        <v>67.25</v>
      </c>
      <c r="E134" s="6">
        <f t="shared" ca="1" si="2"/>
        <v>24.241259274525973</v>
      </c>
    </row>
    <row r="135" spans="4:5" x14ac:dyDescent="0.2">
      <c r="D135" s="2">
        <v>67</v>
      </c>
      <c r="E135" s="6">
        <f t="shared" ca="1" si="2"/>
        <v>24.006075845012369</v>
      </c>
    </row>
    <row r="136" spans="4:5" x14ac:dyDescent="0.2">
      <c r="D136" s="2">
        <v>66.75</v>
      </c>
      <c r="E136" s="6">
        <f t="shared" ca="1" si="2"/>
        <v>23.770892415498764</v>
      </c>
    </row>
    <row r="137" spans="4:5" x14ac:dyDescent="0.2">
      <c r="D137" s="2">
        <v>66.5</v>
      </c>
      <c r="E137" s="6">
        <f t="shared" ca="1" si="2"/>
        <v>23.535708985985167</v>
      </c>
    </row>
    <row r="138" spans="4:5" x14ac:dyDescent="0.2">
      <c r="D138" s="2">
        <v>66.25</v>
      </c>
      <c r="E138" s="6">
        <f t="shared" ca="1" si="2"/>
        <v>23.300525556471563</v>
      </c>
    </row>
    <row r="139" spans="4:5" x14ac:dyDescent="0.2">
      <c r="D139" s="2">
        <v>66</v>
      </c>
      <c r="E139" s="6">
        <f t="shared" ca="1" si="2"/>
        <v>23.065342126957958</v>
      </c>
    </row>
    <row r="140" spans="4:5" x14ac:dyDescent="0.2">
      <c r="D140" s="2">
        <v>65.75</v>
      </c>
      <c r="E140" s="6">
        <f t="shared" ca="1" si="2"/>
        <v>22.830158697444354</v>
      </c>
    </row>
    <row r="141" spans="4:5" x14ac:dyDescent="0.2">
      <c r="D141" s="2">
        <v>65.5</v>
      </c>
      <c r="E141" s="6">
        <f t="shared" ca="1" si="2"/>
        <v>22.594975267930757</v>
      </c>
    </row>
    <row r="142" spans="4:5" x14ac:dyDescent="0.2">
      <c r="D142" s="2">
        <v>65.25</v>
      </c>
      <c r="E142" s="6">
        <f t="shared" ca="1" si="2"/>
        <v>22.359791838417152</v>
      </c>
    </row>
    <row r="143" spans="4:5" x14ac:dyDescent="0.2">
      <c r="D143" s="2">
        <v>65</v>
      </c>
      <c r="E143" s="6">
        <f t="shared" ca="1" si="2"/>
        <v>22.124608408903548</v>
      </c>
    </row>
    <row r="144" spans="4:5" x14ac:dyDescent="0.2">
      <c r="D144" s="2">
        <v>64.75</v>
      </c>
      <c r="E144" s="6">
        <f t="shared" ca="1" si="2"/>
        <v>21.889424979389943</v>
      </c>
    </row>
    <row r="145" spans="4:5" x14ac:dyDescent="0.2">
      <c r="D145" s="2">
        <v>64.5</v>
      </c>
      <c r="E145" s="6">
        <f t="shared" ca="1" si="2"/>
        <v>21.654241549876346</v>
      </c>
    </row>
    <row r="146" spans="4:5" x14ac:dyDescent="0.2">
      <c r="D146" s="2">
        <v>64.25</v>
      </c>
      <c r="E146" s="6">
        <f t="shared" ca="1" si="2"/>
        <v>21.419058120362742</v>
      </c>
    </row>
    <row r="147" spans="4:5" x14ac:dyDescent="0.2">
      <c r="D147" s="2">
        <v>64</v>
      </c>
      <c r="E147" s="6">
        <f t="shared" ca="1" si="2"/>
        <v>21.183874690849137</v>
      </c>
    </row>
    <row r="148" spans="4:5" x14ac:dyDescent="0.2">
      <c r="D148" s="2">
        <v>63.75</v>
      </c>
      <c r="E148" s="6">
        <f t="shared" ca="1" si="2"/>
        <v>20.948691261335533</v>
      </c>
    </row>
    <row r="149" spans="4:5" x14ac:dyDescent="0.2">
      <c r="D149" s="2">
        <v>63.5</v>
      </c>
      <c r="E149" s="6">
        <f t="shared" ca="1" si="2"/>
        <v>20.713507831821929</v>
      </c>
    </row>
    <row r="150" spans="4:5" x14ac:dyDescent="0.2">
      <c r="D150" s="2">
        <v>63.25</v>
      </c>
      <c r="E150" s="6">
        <f t="shared" ca="1" si="2"/>
        <v>20.478324402308331</v>
      </c>
    </row>
    <row r="151" spans="4:5" x14ac:dyDescent="0.2">
      <c r="D151" s="2">
        <v>63</v>
      </c>
      <c r="E151" s="6">
        <f t="shared" ca="1" si="2"/>
        <v>20.243140972794727</v>
      </c>
    </row>
    <row r="152" spans="4:5" x14ac:dyDescent="0.2">
      <c r="D152" s="2">
        <v>62.75</v>
      </c>
      <c r="E152" s="6">
        <f t="shared" ca="1" si="2"/>
        <v>20.007957543281123</v>
      </c>
    </row>
    <row r="153" spans="4:5" x14ac:dyDescent="0.2">
      <c r="D153" s="2">
        <v>62.5</v>
      </c>
      <c r="E153" s="6">
        <f t="shared" ca="1" si="2"/>
        <v>19.772774113767518</v>
      </c>
    </row>
    <row r="154" spans="4:5" x14ac:dyDescent="0.2">
      <c r="D154" s="2">
        <v>62.25</v>
      </c>
      <c r="E154" s="6">
        <f t="shared" ca="1" si="2"/>
        <v>19.537590684253921</v>
      </c>
    </row>
    <row r="155" spans="4:5" x14ac:dyDescent="0.2">
      <c r="D155" s="2">
        <v>62</v>
      </c>
      <c r="E155" s="6">
        <f t="shared" ca="1" si="2"/>
        <v>19.302407254740316</v>
      </c>
    </row>
    <row r="156" spans="4:5" x14ac:dyDescent="0.2">
      <c r="D156" s="2">
        <v>61.75</v>
      </c>
      <c r="E156" s="6">
        <f t="shared" ca="1" si="2"/>
        <v>19.067223825226712</v>
      </c>
    </row>
    <row r="157" spans="4:5" x14ac:dyDescent="0.2">
      <c r="D157" s="2">
        <v>61.5</v>
      </c>
      <c r="E157" s="6">
        <f t="shared" ca="1" si="2"/>
        <v>18.832040395713108</v>
      </c>
    </row>
    <row r="158" spans="4:5" x14ac:dyDescent="0.2">
      <c r="D158" s="2">
        <v>61.25</v>
      </c>
      <c r="E158" s="6">
        <f t="shared" ca="1" si="2"/>
        <v>18.59685696619951</v>
      </c>
    </row>
    <row r="159" spans="4:5" x14ac:dyDescent="0.2">
      <c r="D159" s="2">
        <v>61</v>
      </c>
      <c r="E159" s="6">
        <f t="shared" ca="1" si="2"/>
        <v>18.361673536685906</v>
      </c>
    </row>
    <row r="160" spans="4:5" x14ac:dyDescent="0.2">
      <c r="D160" s="2">
        <v>60.75</v>
      </c>
      <c r="E160" s="6">
        <f t="shared" ca="1" si="2"/>
        <v>18.126490107172302</v>
      </c>
    </row>
    <row r="161" spans="4:5" x14ac:dyDescent="0.2">
      <c r="D161" s="2">
        <v>60.5</v>
      </c>
      <c r="E161" s="6">
        <f t="shared" ca="1" si="2"/>
        <v>17.891306677658697</v>
      </c>
    </row>
    <row r="162" spans="4:5" x14ac:dyDescent="0.2">
      <c r="D162" s="2">
        <v>60.25</v>
      </c>
      <c r="E162" s="6">
        <f t="shared" ca="1" si="2"/>
        <v>17.6561232481451</v>
      </c>
    </row>
    <row r="163" spans="4:5" x14ac:dyDescent="0.2">
      <c r="D163" s="2">
        <v>60</v>
      </c>
      <c r="E163" s="6">
        <f t="shared" ca="1" si="2"/>
        <v>17.420939818631496</v>
      </c>
    </row>
    <row r="164" spans="4:5" x14ac:dyDescent="0.2">
      <c r="D164" s="2">
        <v>59.75</v>
      </c>
      <c r="E164" s="6">
        <f t="shared" ca="1" si="2"/>
        <v>17.185756389117891</v>
      </c>
    </row>
    <row r="165" spans="4:5" x14ac:dyDescent="0.2">
      <c r="D165" s="2">
        <v>59.5</v>
      </c>
      <c r="E165" s="6">
        <f t="shared" ca="1" si="2"/>
        <v>16.950572959604287</v>
      </c>
    </row>
    <row r="166" spans="4:5" x14ac:dyDescent="0.2">
      <c r="D166" s="2">
        <v>59.25</v>
      </c>
      <c r="E166" s="6">
        <f t="shared" ca="1" si="2"/>
        <v>16.71538953009069</v>
      </c>
    </row>
    <row r="167" spans="4:5" x14ac:dyDescent="0.2">
      <c r="D167" s="2">
        <v>59</v>
      </c>
      <c r="E167" s="6">
        <f t="shared" ca="1" si="2"/>
        <v>16.480206100577085</v>
      </c>
    </row>
    <row r="168" spans="4:5" x14ac:dyDescent="0.2">
      <c r="D168" s="2">
        <v>58.75</v>
      </c>
      <c r="E168" s="6">
        <f t="shared" ca="1" si="2"/>
        <v>16.245022671063481</v>
      </c>
    </row>
    <row r="169" spans="4:5" x14ac:dyDescent="0.2">
      <c r="D169" s="2">
        <v>58.5</v>
      </c>
      <c r="E169" s="6">
        <f t="shared" ca="1" si="2"/>
        <v>16.009839241549876</v>
      </c>
    </row>
    <row r="170" spans="4:5" x14ac:dyDescent="0.2">
      <c r="D170" s="2">
        <v>58.25</v>
      </c>
      <c r="E170" s="6">
        <f t="shared" ca="1" si="2"/>
        <v>15.891560338201383</v>
      </c>
    </row>
    <row r="171" spans="4:5" x14ac:dyDescent="0.2">
      <c r="D171" s="2">
        <v>58</v>
      </c>
      <c r="E171" s="6">
        <f t="shared" ca="1" si="2"/>
        <v>15.778385857033054</v>
      </c>
    </row>
    <row r="172" spans="4:5" x14ac:dyDescent="0.2">
      <c r="D172" s="2">
        <v>57.75</v>
      </c>
      <c r="E172" s="6">
        <f t="shared" ca="1" si="2"/>
        <v>15.665211375864722</v>
      </c>
    </row>
    <row r="173" spans="4:5" x14ac:dyDescent="0.2">
      <c r="D173" s="2">
        <v>57.5</v>
      </c>
      <c r="E173" s="6">
        <f t="shared" ca="1" si="2"/>
        <v>15.552036894696389</v>
      </c>
    </row>
    <row r="174" spans="4:5" x14ac:dyDescent="0.2">
      <c r="D174" s="2">
        <v>57.25</v>
      </c>
      <c r="E174" s="6">
        <f t="shared" ca="1" si="2"/>
        <v>15.438862413528057</v>
      </c>
    </row>
    <row r="175" spans="4:5" x14ac:dyDescent="0.2">
      <c r="D175" s="2">
        <v>57</v>
      </c>
      <c r="E175" s="6">
        <f t="shared" ca="1" si="2"/>
        <v>15.325687932359724</v>
      </c>
    </row>
    <row r="176" spans="4:5" x14ac:dyDescent="0.2">
      <c r="D176" s="2">
        <v>56.75</v>
      </c>
      <c r="E176" s="6">
        <f t="shared" ca="1" si="2"/>
        <v>15.212513451191391</v>
      </c>
    </row>
    <row r="177" spans="4:5" x14ac:dyDescent="0.2">
      <c r="D177" s="2">
        <v>56.5</v>
      </c>
      <c r="E177" s="6">
        <f t="shared" ca="1" si="2"/>
        <v>15.099338970023059</v>
      </c>
    </row>
    <row r="178" spans="4:5" x14ac:dyDescent="0.2">
      <c r="D178" s="2">
        <v>56.25</v>
      </c>
      <c r="E178" s="6">
        <f t="shared" ca="1" si="2"/>
        <v>14.98616448885473</v>
      </c>
    </row>
    <row r="179" spans="4:5" x14ac:dyDescent="0.2">
      <c r="D179" s="2">
        <v>56</v>
      </c>
      <c r="E179" s="6">
        <f t="shared" ca="1" si="2"/>
        <v>14.872990007686397</v>
      </c>
    </row>
    <row r="180" spans="4:5" x14ac:dyDescent="0.2">
      <c r="D180" s="2">
        <v>55.75</v>
      </c>
      <c r="E180" s="6">
        <f t="shared" ca="1" si="2"/>
        <v>14.759815526518064</v>
      </c>
    </row>
    <row r="181" spans="4:5" x14ac:dyDescent="0.2">
      <c r="D181" s="2">
        <v>55.5</v>
      </c>
      <c r="E181" s="6">
        <f t="shared" ca="1" si="2"/>
        <v>14.646641045349732</v>
      </c>
    </row>
    <row r="182" spans="4:5" x14ac:dyDescent="0.2">
      <c r="D182" s="2">
        <v>55.25</v>
      </c>
      <c r="E182" s="6">
        <f t="shared" ca="1" si="2"/>
        <v>14.533466564181399</v>
      </c>
    </row>
    <row r="183" spans="4:5" x14ac:dyDescent="0.2">
      <c r="D183" s="2">
        <v>55</v>
      </c>
      <c r="E183" s="6">
        <f t="shared" ca="1" si="2"/>
        <v>14.420292083013067</v>
      </c>
    </row>
    <row r="184" spans="4:5" x14ac:dyDescent="0.2">
      <c r="D184" s="2">
        <v>54.75</v>
      </c>
      <c r="E184" s="6">
        <f t="shared" ca="1" si="2"/>
        <v>14.307117601844734</v>
      </c>
    </row>
    <row r="185" spans="4:5" x14ac:dyDescent="0.2">
      <c r="D185" s="2">
        <v>54.5</v>
      </c>
      <c r="E185" s="6">
        <f t="shared" ca="1" si="2"/>
        <v>14.193943120676405</v>
      </c>
    </row>
    <row r="186" spans="4:5" x14ac:dyDescent="0.2">
      <c r="D186" s="2">
        <v>54.25</v>
      </c>
      <c r="E186" s="6">
        <f t="shared" ca="1" si="2"/>
        <v>14.080768639508072</v>
      </c>
    </row>
    <row r="187" spans="4:5" x14ac:dyDescent="0.2">
      <c r="D187" s="2">
        <v>54</v>
      </c>
      <c r="E187" s="6">
        <f t="shared" ca="1" si="2"/>
        <v>13.96759415833974</v>
      </c>
    </row>
    <row r="188" spans="4:5" x14ac:dyDescent="0.2">
      <c r="D188" s="2">
        <v>53.75</v>
      </c>
      <c r="E188" s="6">
        <f t="shared" ca="1" si="2"/>
        <v>13.854419677171407</v>
      </c>
    </row>
    <row r="189" spans="4:5" x14ac:dyDescent="0.2">
      <c r="D189" s="2">
        <v>53.5</v>
      </c>
      <c r="E189" s="6">
        <f t="shared" ca="1" si="2"/>
        <v>13.741245196003074</v>
      </c>
    </row>
    <row r="190" spans="4:5" x14ac:dyDescent="0.2">
      <c r="D190" s="2">
        <v>53.25</v>
      </c>
      <c r="E190" s="6">
        <f t="shared" ca="1" si="2"/>
        <v>13.628070714834742</v>
      </c>
    </row>
    <row r="191" spans="4:5" x14ac:dyDescent="0.2">
      <c r="D191" s="2">
        <v>53</v>
      </c>
      <c r="E191" s="6">
        <f t="shared" ca="1" si="2"/>
        <v>13.514896233666413</v>
      </c>
    </row>
    <row r="192" spans="4:5" x14ac:dyDescent="0.2">
      <c r="D192" s="2">
        <v>52.75</v>
      </c>
      <c r="E192" s="6">
        <f t="shared" ca="1" si="2"/>
        <v>13.40172175249808</v>
      </c>
    </row>
    <row r="193" spans="4:5" x14ac:dyDescent="0.2">
      <c r="D193" s="2">
        <v>52.5</v>
      </c>
      <c r="E193" s="6">
        <f t="shared" ca="1" si="2"/>
        <v>13.288547271329747</v>
      </c>
    </row>
    <row r="194" spans="4:5" x14ac:dyDescent="0.2">
      <c r="D194" s="2">
        <v>52.25</v>
      </c>
      <c r="E194" s="6">
        <f t="shared" ca="1" si="2"/>
        <v>13.175372790161415</v>
      </c>
    </row>
    <row r="195" spans="4:5" x14ac:dyDescent="0.2">
      <c r="D195" s="2">
        <v>52</v>
      </c>
      <c r="E195" s="6">
        <f t="shared" ca="1" si="2"/>
        <v>13.062198308993082</v>
      </c>
    </row>
    <row r="196" spans="4:5" x14ac:dyDescent="0.2">
      <c r="D196" s="2">
        <v>51.75</v>
      </c>
      <c r="E196" s="6">
        <f t="shared" ca="1" si="2"/>
        <v>12.94902382782475</v>
      </c>
    </row>
    <row r="197" spans="4:5" x14ac:dyDescent="0.2">
      <c r="D197" s="2">
        <v>51.5</v>
      </c>
      <c r="E197" s="6">
        <f t="shared" ref="E197:E260" ca="1" si="3">FORECAST(D197,OFFSET($B$4:$B$19,MATCH(D197,$A$4:$A$19,1)-1,0,2),OFFSET($A$4:$A$19,MATCH(D197,$A$4:$A$19,1)-1,0,2))</f>
        <v>12.835849346656417</v>
      </c>
    </row>
    <row r="198" spans="4:5" x14ac:dyDescent="0.2">
      <c r="D198" s="2">
        <v>51.25</v>
      </c>
      <c r="E198" s="6">
        <f t="shared" ca="1" si="3"/>
        <v>12.722674865488088</v>
      </c>
    </row>
    <row r="199" spans="4:5" x14ac:dyDescent="0.2">
      <c r="D199" s="2">
        <v>51</v>
      </c>
      <c r="E199" s="6">
        <f t="shared" ca="1" si="3"/>
        <v>12.609500384319755</v>
      </c>
    </row>
    <row r="200" spans="4:5" x14ac:dyDescent="0.2">
      <c r="D200" s="2">
        <v>50.75</v>
      </c>
      <c r="E200" s="6">
        <f t="shared" ca="1" si="3"/>
        <v>12.496325903151423</v>
      </c>
    </row>
    <row r="201" spans="4:5" x14ac:dyDescent="0.2">
      <c r="D201" s="2">
        <v>50.5</v>
      </c>
      <c r="E201" s="6">
        <f t="shared" ca="1" si="3"/>
        <v>12.38315142198309</v>
      </c>
    </row>
    <row r="202" spans="4:5" x14ac:dyDescent="0.2">
      <c r="D202" s="2">
        <v>50.25</v>
      </c>
      <c r="E202" s="6">
        <f t="shared" ca="1" si="3"/>
        <v>12.269976940814757</v>
      </c>
    </row>
    <row r="203" spans="4:5" x14ac:dyDescent="0.2">
      <c r="D203" s="2">
        <v>50</v>
      </c>
      <c r="E203" s="6">
        <f t="shared" ca="1" si="3"/>
        <v>12.156802459646425</v>
      </c>
    </row>
    <row r="204" spans="4:5" x14ac:dyDescent="0.2">
      <c r="D204" s="2">
        <v>49.75</v>
      </c>
      <c r="E204" s="6">
        <f t="shared" ca="1" si="3"/>
        <v>12.043627978478092</v>
      </c>
    </row>
    <row r="205" spans="4:5" x14ac:dyDescent="0.2">
      <c r="D205" s="2">
        <v>49.5</v>
      </c>
      <c r="E205" s="6">
        <f t="shared" ca="1" si="3"/>
        <v>11.930453497309763</v>
      </c>
    </row>
    <row r="206" spans="4:5" x14ac:dyDescent="0.2">
      <c r="D206" s="2">
        <v>49.25</v>
      </c>
      <c r="E206" s="6">
        <f t="shared" ca="1" si="3"/>
        <v>11.817279016141431</v>
      </c>
    </row>
    <row r="207" spans="4:5" x14ac:dyDescent="0.2">
      <c r="D207" s="2">
        <v>49</v>
      </c>
      <c r="E207" s="6">
        <f t="shared" ca="1" si="3"/>
        <v>11.704104534973098</v>
      </c>
    </row>
    <row r="208" spans="4:5" x14ac:dyDescent="0.2">
      <c r="D208" s="2">
        <v>48.75</v>
      </c>
      <c r="E208" s="6">
        <f t="shared" ca="1" si="3"/>
        <v>11.590930053804765</v>
      </c>
    </row>
    <row r="209" spans="4:5" x14ac:dyDescent="0.2">
      <c r="D209" s="2">
        <v>48.5</v>
      </c>
      <c r="E209" s="6">
        <f t="shared" ca="1" si="3"/>
        <v>11.477755572636433</v>
      </c>
    </row>
    <row r="210" spans="4:5" x14ac:dyDescent="0.2">
      <c r="D210" s="2">
        <v>48.25</v>
      </c>
      <c r="E210" s="6">
        <f t="shared" ca="1" si="3"/>
        <v>11.3645810914681</v>
      </c>
    </row>
    <row r="211" spans="4:5" x14ac:dyDescent="0.2">
      <c r="D211" s="2">
        <v>48</v>
      </c>
      <c r="E211" s="6">
        <f t="shared" ca="1" si="3"/>
        <v>11.251406610299771</v>
      </c>
    </row>
    <row r="212" spans="4:5" x14ac:dyDescent="0.2">
      <c r="D212" s="2">
        <v>47.75</v>
      </c>
      <c r="E212" s="6">
        <f t="shared" ca="1" si="3"/>
        <v>11.138232129131438</v>
      </c>
    </row>
    <row r="213" spans="4:5" x14ac:dyDescent="0.2">
      <c r="D213" s="2">
        <v>47.5</v>
      </c>
      <c r="E213" s="6">
        <f t="shared" ca="1" si="3"/>
        <v>11.025057647963106</v>
      </c>
    </row>
    <row r="214" spans="4:5" x14ac:dyDescent="0.2">
      <c r="D214" s="2">
        <v>47.25</v>
      </c>
      <c r="E214" s="6">
        <f t="shared" ca="1" si="3"/>
        <v>10.911883166794773</v>
      </c>
    </row>
    <row r="215" spans="4:5" x14ac:dyDescent="0.2">
      <c r="D215" s="2">
        <v>47</v>
      </c>
      <c r="E215" s="6">
        <f t="shared" ca="1" si="3"/>
        <v>10.79870868562644</v>
      </c>
    </row>
    <row r="216" spans="4:5" x14ac:dyDescent="0.2">
      <c r="D216" s="2">
        <v>46.75</v>
      </c>
      <c r="E216" s="6">
        <f t="shared" ca="1" si="3"/>
        <v>10.685534204458108</v>
      </c>
    </row>
    <row r="217" spans="4:5" x14ac:dyDescent="0.2">
      <c r="D217" s="2">
        <v>46.5</v>
      </c>
      <c r="E217" s="6">
        <f t="shared" ca="1" si="3"/>
        <v>10.572359723289775</v>
      </c>
    </row>
    <row r="218" spans="4:5" x14ac:dyDescent="0.2">
      <c r="D218" s="2">
        <v>46.25</v>
      </c>
      <c r="E218" s="6">
        <f t="shared" ca="1" si="3"/>
        <v>10.459185242121446</v>
      </c>
    </row>
    <row r="219" spans="4:5" x14ac:dyDescent="0.2">
      <c r="D219" s="2">
        <v>46</v>
      </c>
      <c r="E219" s="6">
        <f t="shared" ca="1" si="3"/>
        <v>10.346010760953114</v>
      </c>
    </row>
    <row r="220" spans="4:5" x14ac:dyDescent="0.2">
      <c r="D220" s="2">
        <v>45.75</v>
      </c>
      <c r="E220" s="6">
        <f t="shared" ca="1" si="3"/>
        <v>10.232836279784781</v>
      </c>
    </row>
    <row r="221" spans="4:5" x14ac:dyDescent="0.2">
      <c r="D221" s="2">
        <v>45.5</v>
      </c>
      <c r="E221" s="6">
        <f t="shared" ca="1" si="3"/>
        <v>10.119661798616448</v>
      </c>
    </row>
    <row r="222" spans="4:5" x14ac:dyDescent="0.2">
      <c r="D222" s="2">
        <v>45.25</v>
      </c>
      <c r="E222" s="6">
        <f t="shared" ca="1" si="3"/>
        <v>10.006487317448116</v>
      </c>
    </row>
    <row r="223" spans="4:5" x14ac:dyDescent="0.2">
      <c r="D223" s="2">
        <v>45</v>
      </c>
      <c r="E223" s="6">
        <f t="shared" ca="1" si="3"/>
        <v>9.8933128362797831</v>
      </c>
    </row>
    <row r="224" spans="4:5" x14ac:dyDescent="0.2">
      <c r="D224" s="2">
        <v>44.75</v>
      </c>
      <c r="E224" s="6">
        <f t="shared" ca="1" si="3"/>
        <v>9.7801383551114505</v>
      </c>
    </row>
    <row r="225" spans="4:5" x14ac:dyDescent="0.2">
      <c r="D225" s="2">
        <v>44.5</v>
      </c>
      <c r="E225" s="6">
        <f t="shared" ca="1" si="3"/>
        <v>9.6669638739431214</v>
      </c>
    </row>
    <row r="226" spans="4:5" x14ac:dyDescent="0.2">
      <c r="D226" s="2">
        <v>44.25</v>
      </c>
      <c r="E226" s="6">
        <f t="shared" ca="1" si="3"/>
        <v>9.5537893927747888</v>
      </c>
    </row>
    <row r="227" spans="4:5" x14ac:dyDescent="0.2">
      <c r="D227" s="2">
        <v>44</v>
      </c>
      <c r="E227" s="6">
        <f t="shared" ca="1" si="3"/>
        <v>9.4406149116064562</v>
      </c>
    </row>
    <row r="228" spans="4:5" x14ac:dyDescent="0.2">
      <c r="D228" s="2">
        <v>43.75</v>
      </c>
      <c r="E228" s="6">
        <f t="shared" ca="1" si="3"/>
        <v>9.3274404304381235</v>
      </c>
    </row>
    <row r="229" spans="4:5" x14ac:dyDescent="0.2">
      <c r="D229" s="2">
        <v>43.5</v>
      </c>
      <c r="E229" s="6">
        <f t="shared" ca="1" si="3"/>
        <v>9.2142659492697909</v>
      </c>
    </row>
    <row r="230" spans="4:5" x14ac:dyDescent="0.2">
      <c r="D230" s="2">
        <v>43.25</v>
      </c>
      <c r="E230" s="6">
        <f t="shared" ca="1" si="3"/>
        <v>9.1010914681014583</v>
      </c>
    </row>
    <row r="231" spans="4:5" x14ac:dyDescent="0.2">
      <c r="D231" s="2">
        <v>43</v>
      </c>
      <c r="E231" s="6">
        <f t="shared" ca="1" si="3"/>
        <v>8.9879169869331257</v>
      </c>
    </row>
    <row r="232" spans="4:5" x14ac:dyDescent="0.2">
      <c r="D232" s="2">
        <v>42.75</v>
      </c>
      <c r="E232" s="6">
        <f t="shared" ca="1" si="3"/>
        <v>8.8747425057647966</v>
      </c>
    </row>
    <row r="233" spans="4:5" x14ac:dyDescent="0.2">
      <c r="D233" s="2">
        <v>42.5</v>
      </c>
      <c r="E233" s="6">
        <f t="shared" ca="1" si="3"/>
        <v>8.761568024596464</v>
      </c>
    </row>
    <row r="234" spans="4:5" x14ac:dyDescent="0.2">
      <c r="D234" s="2">
        <v>42.25</v>
      </c>
      <c r="E234" s="6">
        <f t="shared" ca="1" si="3"/>
        <v>8.6483935434281314</v>
      </c>
    </row>
    <row r="235" spans="4:5" x14ac:dyDescent="0.2">
      <c r="D235" s="2">
        <v>42</v>
      </c>
      <c r="E235" s="6">
        <f t="shared" ca="1" si="3"/>
        <v>8.5352190622597988</v>
      </c>
    </row>
    <row r="236" spans="4:5" x14ac:dyDescent="0.2">
      <c r="D236" s="2">
        <v>41.75</v>
      </c>
      <c r="E236" s="6">
        <f t="shared" ca="1" si="3"/>
        <v>8.4220445810914661</v>
      </c>
    </row>
    <row r="237" spans="4:5" x14ac:dyDescent="0.2">
      <c r="D237" s="2">
        <v>41.5</v>
      </c>
      <c r="E237" s="6">
        <f t="shared" ca="1" si="3"/>
        <v>8.3088700999231335</v>
      </c>
    </row>
    <row r="238" spans="4:5" x14ac:dyDescent="0.2">
      <c r="D238" s="2">
        <v>41.25</v>
      </c>
      <c r="E238" s="6">
        <f t="shared" ca="1" si="3"/>
        <v>8.1956956187548045</v>
      </c>
    </row>
    <row r="239" spans="4:5" x14ac:dyDescent="0.2">
      <c r="D239" s="2">
        <v>41</v>
      </c>
      <c r="E239" s="6">
        <f t="shared" ca="1" si="3"/>
        <v>8.0825211375864718</v>
      </c>
    </row>
    <row r="240" spans="4:5" x14ac:dyDescent="0.2">
      <c r="D240" s="2">
        <v>40.75</v>
      </c>
      <c r="E240" s="6">
        <f t="shared" ca="1" si="3"/>
        <v>7.9789217758985203</v>
      </c>
    </row>
    <row r="241" spans="4:5" x14ac:dyDescent="0.2">
      <c r="D241" s="2">
        <v>40.5</v>
      </c>
      <c r="E241" s="6">
        <f t="shared" ca="1" si="3"/>
        <v>7.9010993657505288</v>
      </c>
    </row>
    <row r="242" spans="4:5" x14ac:dyDescent="0.2">
      <c r="D242" s="2">
        <v>40.25</v>
      </c>
      <c r="E242" s="6">
        <f t="shared" ca="1" si="3"/>
        <v>7.8232769556025374</v>
      </c>
    </row>
    <row r="243" spans="4:5" x14ac:dyDescent="0.2">
      <c r="D243" s="2">
        <v>40</v>
      </c>
      <c r="E243" s="6">
        <f t="shared" ca="1" si="3"/>
        <v>7.745454545454546</v>
      </c>
    </row>
    <row r="244" spans="4:5" x14ac:dyDescent="0.2">
      <c r="D244" s="2">
        <v>39.75</v>
      </c>
      <c r="E244" s="6">
        <f t="shared" ca="1" si="3"/>
        <v>7.6676321353065546</v>
      </c>
    </row>
    <row r="245" spans="4:5" x14ac:dyDescent="0.2">
      <c r="D245" s="2">
        <v>39.5</v>
      </c>
      <c r="E245" s="6">
        <f t="shared" ca="1" si="3"/>
        <v>7.5898097251585632</v>
      </c>
    </row>
    <row r="246" spans="4:5" x14ac:dyDescent="0.2">
      <c r="D246" s="2">
        <v>39.25</v>
      </c>
      <c r="E246" s="6">
        <f t="shared" ca="1" si="3"/>
        <v>7.5119873150105718</v>
      </c>
    </row>
    <row r="247" spans="4:5" x14ac:dyDescent="0.2">
      <c r="D247" s="2">
        <v>39</v>
      </c>
      <c r="E247" s="6">
        <f t="shared" ca="1" si="3"/>
        <v>7.4341649048625804</v>
      </c>
    </row>
    <row r="248" spans="4:5" x14ac:dyDescent="0.2">
      <c r="D248" s="2">
        <v>38.75</v>
      </c>
      <c r="E248" s="6">
        <f t="shared" ca="1" si="3"/>
        <v>7.356342494714589</v>
      </c>
    </row>
    <row r="249" spans="4:5" x14ac:dyDescent="0.2">
      <c r="D249" s="2">
        <v>38.5</v>
      </c>
      <c r="E249" s="6">
        <f t="shared" ca="1" si="3"/>
        <v>7.2785200845665958</v>
      </c>
    </row>
    <row r="250" spans="4:5" x14ac:dyDescent="0.2">
      <c r="D250" s="2">
        <v>38.25</v>
      </c>
      <c r="E250" s="6">
        <f t="shared" ca="1" si="3"/>
        <v>7.2006976744186044</v>
      </c>
    </row>
    <row r="251" spans="4:5" x14ac:dyDescent="0.2">
      <c r="D251" s="2">
        <v>38</v>
      </c>
      <c r="E251" s="6">
        <f t="shared" ca="1" si="3"/>
        <v>7.122875264270613</v>
      </c>
    </row>
    <row r="252" spans="4:5" x14ac:dyDescent="0.2">
      <c r="D252" s="2">
        <v>37.75</v>
      </c>
      <c r="E252" s="6">
        <f t="shared" ca="1" si="3"/>
        <v>7.0450528541226216</v>
      </c>
    </row>
    <row r="253" spans="4:5" x14ac:dyDescent="0.2">
      <c r="D253" s="2">
        <v>37.5</v>
      </c>
      <c r="E253" s="6">
        <f t="shared" ca="1" si="3"/>
        <v>6.9672304439746302</v>
      </c>
    </row>
    <row r="254" spans="4:5" x14ac:dyDescent="0.2">
      <c r="D254" s="2">
        <v>37.25</v>
      </c>
      <c r="E254" s="6">
        <f t="shared" ca="1" si="3"/>
        <v>6.8894080338266388</v>
      </c>
    </row>
    <row r="255" spans="4:5" x14ac:dyDescent="0.2">
      <c r="D255" s="2">
        <v>37</v>
      </c>
      <c r="E255" s="6">
        <f t="shared" ca="1" si="3"/>
        <v>6.8115856236786474</v>
      </c>
    </row>
    <row r="256" spans="4:5" x14ac:dyDescent="0.2">
      <c r="D256" s="2">
        <v>36.75</v>
      </c>
      <c r="E256" s="6">
        <f t="shared" ca="1" si="3"/>
        <v>6.733763213530656</v>
      </c>
    </row>
    <row r="257" spans="4:5" x14ac:dyDescent="0.2">
      <c r="D257" s="2">
        <v>36.5</v>
      </c>
      <c r="E257" s="6">
        <f t="shared" ca="1" si="3"/>
        <v>6.6559408033826646</v>
      </c>
    </row>
    <row r="258" spans="4:5" x14ac:dyDescent="0.2">
      <c r="D258" s="2">
        <v>36.25</v>
      </c>
      <c r="E258" s="6">
        <f t="shared" ca="1" si="3"/>
        <v>6.5781183932346732</v>
      </c>
    </row>
    <row r="259" spans="4:5" x14ac:dyDescent="0.2">
      <c r="D259" s="2">
        <v>36</v>
      </c>
      <c r="E259" s="6">
        <f t="shared" ca="1" si="3"/>
        <v>6.5002959830866818</v>
      </c>
    </row>
    <row r="260" spans="4:5" x14ac:dyDescent="0.2">
      <c r="D260" s="2">
        <v>35.75</v>
      </c>
      <c r="E260" s="6">
        <f t="shared" ca="1" si="3"/>
        <v>6.4224735729386886</v>
      </c>
    </row>
    <row r="261" spans="4:5" x14ac:dyDescent="0.2">
      <c r="D261" s="2">
        <v>35.5</v>
      </c>
      <c r="E261" s="6">
        <f t="shared" ref="E261:E324" ca="1" si="4">FORECAST(D261,OFFSET($B$4:$B$19,MATCH(D261,$A$4:$A$19,1)-1,0,2),OFFSET($A$4:$A$19,MATCH(D261,$A$4:$A$19,1)-1,0,2))</f>
        <v>6.3446511627906972</v>
      </c>
    </row>
    <row r="262" spans="4:5" x14ac:dyDescent="0.2">
      <c r="D262" s="2">
        <v>35.25</v>
      </c>
      <c r="E262" s="6">
        <f t="shared" ca="1" si="4"/>
        <v>6.2668287526427058</v>
      </c>
    </row>
    <row r="263" spans="4:5" x14ac:dyDescent="0.2">
      <c r="D263" s="2">
        <v>35</v>
      </c>
      <c r="E263" s="6">
        <f t="shared" ca="1" si="4"/>
        <v>6.1890063424947144</v>
      </c>
    </row>
    <row r="264" spans="4:5" x14ac:dyDescent="0.2">
      <c r="D264" s="2">
        <v>34.75</v>
      </c>
      <c r="E264" s="6">
        <f t="shared" ca="1" si="4"/>
        <v>6.111183932346723</v>
      </c>
    </row>
    <row r="265" spans="4:5" x14ac:dyDescent="0.2">
      <c r="D265" s="2">
        <v>34.5</v>
      </c>
      <c r="E265" s="6">
        <f t="shared" ca="1" si="4"/>
        <v>6.0333615221987316</v>
      </c>
    </row>
    <row r="266" spans="4:5" x14ac:dyDescent="0.2">
      <c r="D266" s="2">
        <v>34.25</v>
      </c>
      <c r="E266" s="6">
        <f t="shared" ca="1" si="4"/>
        <v>5.9555391120507402</v>
      </c>
    </row>
    <row r="267" spans="4:5" x14ac:dyDescent="0.2">
      <c r="D267" s="2">
        <v>34</v>
      </c>
      <c r="E267" s="6">
        <f t="shared" ca="1" si="4"/>
        <v>5.8777167019027488</v>
      </c>
    </row>
    <row r="268" spans="4:5" x14ac:dyDescent="0.2">
      <c r="D268" s="2">
        <v>33.75</v>
      </c>
      <c r="E268" s="6">
        <f t="shared" ca="1" si="4"/>
        <v>5.7998942917547573</v>
      </c>
    </row>
    <row r="269" spans="4:5" x14ac:dyDescent="0.2">
      <c r="D269" s="2">
        <v>33.5</v>
      </c>
      <c r="E269" s="6">
        <f t="shared" ca="1" si="4"/>
        <v>5.7220718816067659</v>
      </c>
    </row>
    <row r="270" spans="4:5" x14ac:dyDescent="0.2">
      <c r="D270" s="2">
        <v>33.25</v>
      </c>
      <c r="E270" s="6">
        <f t="shared" ca="1" si="4"/>
        <v>5.6442494714587728</v>
      </c>
    </row>
    <row r="271" spans="4:5" x14ac:dyDescent="0.2">
      <c r="D271" s="2">
        <v>33</v>
      </c>
      <c r="E271" s="6">
        <f t="shared" ca="1" si="4"/>
        <v>5.5664270613107814</v>
      </c>
    </row>
    <row r="272" spans="4:5" x14ac:dyDescent="0.2">
      <c r="D272" s="2">
        <v>32.75</v>
      </c>
      <c r="E272" s="6">
        <f t="shared" ca="1" si="4"/>
        <v>5.4886046511627899</v>
      </c>
    </row>
    <row r="273" spans="4:5" x14ac:dyDescent="0.2">
      <c r="D273" s="2">
        <v>32.5</v>
      </c>
      <c r="E273" s="6">
        <f t="shared" ca="1" si="4"/>
        <v>5.4107822410147985</v>
      </c>
    </row>
    <row r="274" spans="4:5" x14ac:dyDescent="0.2">
      <c r="D274" s="2">
        <v>32.25</v>
      </c>
      <c r="E274" s="6">
        <f t="shared" ca="1" si="4"/>
        <v>5.3329598308668071</v>
      </c>
    </row>
    <row r="275" spans="4:5" x14ac:dyDescent="0.2">
      <c r="D275" s="2">
        <v>32</v>
      </c>
      <c r="E275" s="6">
        <f t="shared" ca="1" si="4"/>
        <v>5.2551374207188157</v>
      </c>
    </row>
    <row r="276" spans="4:5" x14ac:dyDescent="0.2">
      <c r="D276" s="2">
        <v>31.75</v>
      </c>
      <c r="E276" s="6">
        <f t="shared" ca="1" si="4"/>
        <v>5.1773150105708243</v>
      </c>
    </row>
    <row r="277" spans="4:5" x14ac:dyDescent="0.2">
      <c r="D277" s="2">
        <v>31.5</v>
      </c>
      <c r="E277" s="6">
        <f t="shared" ca="1" si="4"/>
        <v>5.0994926004228329</v>
      </c>
    </row>
    <row r="278" spans="4:5" x14ac:dyDescent="0.2">
      <c r="D278" s="2">
        <v>31.25</v>
      </c>
      <c r="E278" s="6">
        <f t="shared" ca="1" si="4"/>
        <v>5.0216701902748415</v>
      </c>
    </row>
    <row r="279" spans="4:5" x14ac:dyDescent="0.2">
      <c r="D279" s="2">
        <v>31</v>
      </c>
      <c r="E279" s="6">
        <f t="shared" ca="1" si="4"/>
        <v>4.9438477801268501</v>
      </c>
    </row>
    <row r="280" spans="4:5" x14ac:dyDescent="0.2">
      <c r="D280" s="2">
        <v>30.75</v>
      </c>
      <c r="E280" s="6">
        <f t="shared" ca="1" si="4"/>
        <v>4.8660253699788587</v>
      </c>
    </row>
    <row r="281" spans="4:5" x14ac:dyDescent="0.2">
      <c r="D281" s="2">
        <v>30.5</v>
      </c>
      <c r="E281" s="6">
        <f t="shared" ca="1" si="4"/>
        <v>4.7882029598308655</v>
      </c>
    </row>
    <row r="282" spans="4:5" x14ac:dyDescent="0.2">
      <c r="D282" s="2">
        <v>30.25</v>
      </c>
      <c r="E282" s="6">
        <f t="shared" ca="1" si="4"/>
        <v>4.7103805496828741</v>
      </c>
    </row>
    <row r="283" spans="4:5" x14ac:dyDescent="0.2">
      <c r="D283" s="2">
        <v>30</v>
      </c>
      <c r="E283" s="6">
        <f t="shared" ca="1" si="4"/>
        <v>4.6325581395348827</v>
      </c>
    </row>
    <row r="284" spans="4:5" x14ac:dyDescent="0.2">
      <c r="D284" s="2">
        <v>29.75</v>
      </c>
      <c r="E284" s="6">
        <f t="shared" ca="1" si="4"/>
        <v>4.5547357293868913</v>
      </c>
    </row>
    <row r="285" spans="4:5" x14ac:dyDescent="0.2">
      <c r="D285" s="2">
        <v>29.5</v>
      </c>
      <c r="E285" s="6">
        <f t="shared" ca="1" si="4"/>
        <v>4.4769133192388999</v>
      </c>
    </row>
    <row r="286" spans="4:5" x14ac:dyDescent="0.2">
      <c r="D286" s="2">
        <v>29.25</v>
      </c>
      <c r="E286" s="6">
        <f t="shared" ca="1" si="4"/>
        <v>4.3990909090909085</v>
      </c>
    </row>
    <row r="287" spans="4:5" x14ac:dyDescent="0.2">
      <c r="D287" s="2">
        <v>29</v>
      </c>
      <c r="E287" s="6">
        <f t="shared" ca="1" si="4"/>
        <v>4.3212684989429171</v>
      </c>
    </row>
    <row r="288" spans="4:5" x14ac:dyDescent="0.2">
      <c r="D288" s="2">
        <v>28.75</v>
      </c>
      <c r="E288" s="6">
        <f t="shared" ca="1" si="4"/>
        <v>4.2434460887949257</v>
      </c>
    </row>
    <row r="289" spans="4:5" x14ac:dyDescent="0.2">
      <c r="D289" s="2">
        <v>28.5</v>
      </c>
      <c r="E289" s="6">
        <f t="shared" ca="1" si="4"/>
        <v>4.1656236786469343</v>
      </c>
    </row>
    <row r="290" spans="4:5" x14ac:dyDescent="0.2">
      <c r="D290" s="2">
        <v>28.25</v>
      </c>
      <c r="E290" s="6">
        <f t="shared" ca="1" si="4"/>
        <v>4.0878012684989429</v>
      </c>
    </row>
    <row r="291" spans="4:5" x14ac:dyDescent="0.2">
      <c r="D291" s="2">
        <v>28</v>
      </c>
      <c r="E291" s="6">
        <f t="shared" ca="1" si="4"/>
        <v>4.0099788583509497</v>
      </c>
    </row>
    <row r="292" spans="4:5" x14ac:dyDescent="0.2">
      <c r="D292" s="2">
        <v>27.75</v>
      </c>
      <c r="E292" s="6">
        <f t="shared" ca="1" si="4"/>
        <v>3.9413345521023766</v>
      </c>
    </row>
    <row r="293" spans="4:5" x14ac:dyDescent="0.2">
      <c r="D293" s="2">
        <v>27.5</v>
      </c>
      <c r="E293" s="6">
        <f t="shared" ca="1" si="4"/>
        <v>3.8740402193784274</v>
      </c>
    </row>
    <row r="294" spans="4:5" x14ac:dyDescent="0.2">
      <c r="D294" s="2">
        <v>27.25</v>
      </c>
      <c r="E294" s="6">
        <f t="shared" ca="1" si="4"/>
        <v>3.806745886654479</v>
      </c>
    </row>
    <row r="295" spans="4:5" x14ac:dyDescent="0.2">
      <c r="D295" s="2">
        <v>27</v>
      </c>
      <c r="E295" s="6">
        <f t="shared" ca="1" si="4"/>
        <v>3.7394515539305297</v>
      </c>
    </row>
    <row r="296" spans="4:5" x14ac:dyDescent="0.2">
      <c r="D296" s="2">
        <v>26.75</v>
      </c>
      <c r="E296" s="6">
        <f t="shared" ca="1" si="4"/>
        <v>3.6721572212065814</v>
      </c>
    </row>
    <row r="297" spans="4:5" x14ac:dyDescent="0.2">
      <c r="D297" s="2">
        <v>26.5</v>
      </c>
      <c r="E297" s="6">
        <f t="shared" ca="1" si="4"/>
        <v>3.6048628884826321</v>
      </c>
    </row>
    <row r="298" spans="4:5" x14ac:dyDescent="0.2">
      <c r="D298" s="2">
        <v>26.25</v>
      </c>
      <c r="E298" s="6">
        <f t="shared" ca="1" si="4"/>
        <v>3.5375685557586838</v>
      </c>
    </row>
    <row r="299" spans="4:5" x14ac:dyDescent="0.2">
      <c r="D299" s="2">
        <v>26</v>
      </c>
      <c r="E299" s="6">
        <f t="shared" ca="1" si="4"/>
        <v>3.4702742230347345</v>
      </c>
    </row>
    <row r="300" spans="4:5" x14ac:dyDescent="0.2">
      <c r="D300" s="2">
        <v>25.75</v>
      </c>
      <c r="E300" s="6">
        <f t="shared" ca="1" si="4"/>
        <v>3.4029798903107862</v>
      </c>
    </row>
    <row r="301" spans="4:5" x14ac:dyDescent="0.2">
      <c r="D301" s="2">
        <v>25.5</v>
      </c>
      <c r="E301" s="6">
        <f t="shared" ca="1" si="4"/>
        <v>3.3356855575868369</v>
      </c>
    </row>
    <row r="302" spans="4:5" x14ac:dyDescent="0.2">
      <c r="D302" s="2">
        <v>25.25</v>
      </c>
      <c r="E302" s="6">
        <f t="shared" ca="1" si="4"/>
        <v>3.2683912248628886</v>
      </c>
    </row>
    <row r="303" spans="4:5" x14ac:dyDescent="0.2">
      <c r="D303" s="2">
        <v>25</v>
      </c>
      <c r="E303" s="6">
        <f t="shared" ca="1" si="4"/>
        <v>3.2010968921389393</v>
      </c>
    </row>
    <row r="304" spans="4:5" x14ac:dyDescent="0.2">
      <c r="D304" s="2">
        <v>24.75</v>
      </c>
      <c r="E304" s="6">
        <f t="shared" ca="1" si="4"/>
        <v>3.133802559414991</v>
      </c>
    </row>
    <row r="305" spans="4:5" x14ac:dyDescent="0.2">
      <c r="D305" s="2">
        <v>24.5</v>
      </c>
      <c r="E305" s="6">
        <f t="shared" ca="1" si="4"/>
        <v>3.0665082266910417</v>
      </c>
    </row>
    <row r="306" spans="4:5" x14ac:dyDescent="0.2">
      <c r="D306" s="2">
        <v>24.25</v>
      </c>
      <c r="E306" s="6">
        <f t="shared" ca="1" si="4"/>
        <v>2.9992138939670934</v>
      </c>
    </row>
    <row r="307" spans="4:5" x14ac:dyDescent="0.2">
      <c r="D307" s="2">
        <v>24</v>
      </c>
      <c r="E307" s="6">
        <f t="shared" ca="1" si="4"/>
        <v>2.9319195612431441</v>
      </c>
    </row>
    <row r="308" spans="4:5" x14ac:dyDescent="0.2">
      <c r="D308" s="2">
        <v>23.75</v>
      </c>
      <c r="E308" s="6">
        <f t="shared" ca="1" si="4"/>
        <v>2.8646252285191958</v>
      </c>
    </row>
    <row r="309" spans="4:5" x14ac:dyDescent="0.2">
      <c r="D309" s="2">
        <v>23.5</v>
      </c>
      <c r="E309" s="6">
        <f t="shared" ca="1" si="4"/>
        <v>2.7973308957952474</v>
      </c>
    </row>
    <row r="310" spans="4:5" x14ac:dyDescent="0.2">
      <c r="D310" s="2">
        <v>23.25</v>
      </c>
      <c r="E310" s="6">
        <f t="shared" ca="1" si="4"/>
        <v>2.7300365630712982</v>
      </c>
    </row>
    <row r="311" spans="4:5" x14ac:dyDescent="0.2">
      <c r="D311" s="2">
        <v>23</v>
      </c>
      <c r="E311" s="6">
        <f t="shared" ca="1" si="4"/>
        <v>2.6627422303473498</v>
      </c>
    </row>
    <row r="312" spans="4:5" x14ac:dyDescent="0.2">
      <c r="D312" s="2">
        <v>22.75</v>
      </c>
      <c r="E312" s="6">
        <f t="shared" ca="1" si="4"/>
        <v>2.5954478976234006</v>
      </c>
    </row>
    <row r="313" spans="4:5" x14ac:dyDescent="0.2">
      <c r="D313" s="2">
        <v>22.5</v>
      </c>
      <c r="E313" s="6">
        <f t="shared" ca="1" si="4"/>
        <v>2.5281535648994522</v>
      </c>
    </row>
    <row r="314" spans="4:5" x14ac:dyDescent="0.2">
      <c r="D314" s="2">
        <v>22.25</v>
      </c>
      <c r="E314" s="6">
        <f t="shared" ca="1" si="4"/>
        <v>2.460859232175503</v>
      </c>
    </row>
    <row r="315" spans="4:5" x14ac:dyDescent="0.2">
      <c r="D315" s="2">
        <v>22</v>
      </c>
      <c r="E315" s="6">
        <f t="shared" ca="1" si="4"/>
        <v>2.3935648994515546</v>
      </c>
    </row>
    <row r="316" spans="4:5" x14ac:dyDescent="0.2">
      <c r="D316" s="2">
        <v>21.75</v>
      </c>
      <c r="E316" s="6">
        <f t="shared" ca="1" si="4"/>
        <v>2.3262705667276053</v>
      </c>
    </row>
    <row r="317" spans="4:5" x14ac:dyDescent="0.2">
      <c r="D317" s="2">
        <v>21.5</v>
      </c>
      <c r="E317" s="6">
        <f t="shared" ca="1" si="4"/>
        <v>2.258976234003657</v>
      </c>
    </row>
    <row r="318" spans="4:5" x14ac:dyDescent="0.2">
      <c r="D318" s="2">
        <v>21.25</v>
      </c>
      <c r="E318" s="6">
        <f t="shared" ca="1" si="4"/>
        <v>2.1916819012797077</v>
      </c>
    </row>
    <row r="319" spans="4:5" x14ac:dyDescent="0.2">
      <c r="D319" s="2">
        <v>21</v>
      </c>
      <c r="E319" s="6">
        <f t="shared" ca="1" si="4"/>
        <v>2.1243875685557594</v>
      </c>
    </row>
    <row r="320" spans="4:5" x14ac:dyDescent="0.2">
      <c r="D320" s="2">
        <v>20.75</v>
      </c>
      <c r="E320" s="6">
        <f t="shared" ca="1" si="4"/>
        <v>2.0570932358318101</v>
      </c>
    </row>
    <row r="321" spans="4:5" x14ac:dyDescent="0.2">
      <c r="D321" s="2">
        <v>20.5</v>
      </c>
      <c r="E321" s="6">
        <f t="shared" ca="1" si="4"/>
        <v>1.9893103448275866</v>
      </c>
    </row>
    <row r="322" spans="4:5" x14ac:dyDescent="0.2">
      <c r="D322" s="2">
        <v>20.25</v>
      </c>
      <c r="E322" s="6">
        <f t="shared" ca="1" si="4"/>
        <v>1.9187931034482766</v>
      </c>
    </row>
    <row r="323" spans="4:5" x14ac:dyDescent="0.2">
      <c r="D323" s="2">
        <v>20</v>
      </c>
      <c r="E323" s="6">
        <f t="shared" ca="1" si="4"/>
        <v>1.8482758620689657</v>
      </c>
    </row>
    <row r="324" spans="4:5" x14ac:dyDescent="0.2">
      <c r="D324" s="2">
        <v>19.75</v>
      </c>
      <c r="E324" s="6">
        <f t="shared" ca="1" si="4"/>
        <v>1.7777586206896556</v>
      </c>
    </row>
    <row r="325" spans="4:5" x14ac:dyDescent="0.2">
      <c r="D325" s="2">
        <v>19.5</v>
      </c>
      <c r="E325" s="6">
        <f t="shared" ref="E325:E388" ca="1" si="5">FORECAST(D325,OFFSET($B$4:$B$19,MATCH(D325,$A$4:$A$19,1)-1,0,2),OFFSET($A$4:$A$19,MATCH(D325,$A$4:$A$19,1)-1,0,2))</f>
        <v>1.7072413793103447</v>
      </c>
    </row>
    <row r="326" spans="4:5" x14ac:dyDescent="0.2">
      <c r="D326" s="2">
        <v>19.25</v>
      </c>
      <c r="E326" s="6">
        <f t="shared" ca="1" si="5"/>
        <v>1.6367241379310347</v>
      </c>
    </row>
    <row r="327" spans="4:5" x14ac:dyDescent="0.2">
      <c r="D327" s="2">
        <v>19</v>
      </c>
      <c r="E327" s="6">
        <f t="shared" ca="1" si="5"/>
        <v>1.5662068965517246</v>
      </c>
    </row>
    <row r="328" spans="4:5" x14ac:dyDescent="0.2">
      <c r="D328" s="2">
        <v>18.75</v>
      </c>
      <c r="E328" s="6">
        <f t="shared" ca="1" si="5"/>
        <v>1.4956896551724137</v>
      </c>
    </row>
    <row r="329" spans="4:5" x14ac:dyDescent="0.2">
      <c r="D329" s="2">
        <v>18.5</v>
      </c>
      <c r="E329" s="6">
        <f t="shared" ca="1" si="5"/>
        <v>1.4251724137931037</v>
      </c>
    </row>
    <row r="330" spans="4:5" x14ac:dyDescent="0.2">
      <c r="D330" s="2">
        <v>18.25</v>
      </c>
      <c r="E330" s="6">
        <f t="shared" ca="1" si="5"/>
        <v>1.3546551724137936</v>
      </c>
    </row>
    <row r="331" spans="4:5" x14ac:dyDescent="0.2">
      <c r="D331" s="2">
        <v>18</v>
      </c>
      <c r="E331" s="6">
        <f t="shared" ca="1" si="5"/>
        <v>1.2841379310344827</v>
      </c>
    </row>
    <row r="332" spans="4:5" x14ac:dyDescent="0.2">
      <c r="D332" s="2">
        <v>17.75</v>
      </c>
      <c r="E332" s="6">
        <f t="shared" ca="1" si="5"/>
        <v>1.2136206896551727</v>
      </c>
    </row>
    <row r="333" spans="4:5" x14ac:dyDescent="0.2">
      <c r="D333" s="2">
        <v>17.5</v>
      </c>
      <c r="E333" s="6">
        <f t="shared" ca="1" si="5"/>
        <v>1.1431034482758617</v>
      </c>
    </row>
    <row r="334" spans="4:5" x14ac:dyDescent="0.2">
      <c r="D334" s="2">
        <v>17.25</v>
      </c>
      <c r="E334" s="6">
        <f t="shared" ca="1" si="5"/>
        <v>1.0725862068965517</v>
      </c>
    </row>
    <row r="335" spans="4:5" x14ac:dyDescent="0.2">
      <c r="D335" s="2">
        <v>17</v>
      </c>
      <c r="E335" s="6">
        <f t="shared" ca="1" si="5"/>
        <v>1.0020689655172417</v>
      </c>
    </row>
    <row r="336" spans="4:5" x14ac:dyDescent="0.2">
      <c r="D336" s="2">
        <v>16.75</v>
      </c>
      <c r="E336" s="6">
        <f t="shared" ca="1" si="5"/>
        <v>0.95009776536312796</v>
      </c>
    </row>
    <row r="337" spans="4:5" x14ac:dyDescent="0.2">
      <c r="D337" s="2">
        <v>16.5</v>
      </c>
      <c r="E337" s="6">
        <f t="shared" ca="1" si="5"/>
        <v>0.89868715083798856</v>
      </c>
    </row>
    <row r="338" spans="4:5" x14ac:dyDescent="0.2">
      <c r="D338" s="2">
        <v>16.25</v>
      </c>
      <c r="E338" s="6">
        <f t="shared" ca="1" si="5"/>
        <v>0.84727653631284872</v>
      </c>
    </row>
    <row r="339" spans="4:5" x14ac:dyDescent="0.2">
      <c r="D339" s="2">
        <v>16</v>
      </c>
      <c r="E339" s="6">
        <f t="shared" ca="1" si="5"/>
        <v>0.79586592178770932</v>
      </c>
    </row>
    <row r="340" spans="4:5" x14ac:dyDescent="0.2">
      <c r="D340" s="2">
        <v>15.75</v>
      </c>
      <c r="E340" s="6">
        <f t="shared" ca="1" si="5"/>
        <v>0.74445530726256992</v>
      </c>
    </row>
    <row r="341" spans="4:5" x14ac:dyDescent="0.2">
      <c r="D341" s="2">
        <v>15.5</v>
      </c>
      <c r="E341" s="6">
        <f t="shared" ca="1" si="5"/>
        <v>0.69304469273743008</v>
      </c>
    </row>
    <row r="342" spans="4:5" x14ac:dyDescent="0.2">
      <c r="D342" s="2">
        <v>15.25</v>
      </c>
      <c r="E342" s="6">
        <f t="shared" ca="1" si="5"/>
        <v>0.64163407821229068</v>
      </c>
    </row>
    <row r="343" spans="4:5" x14ac:dyDescent="0.2">
      <c r="D343" s="2">
        <v>15</v>
      </c>
      <c r="E343" s="6">
        <f t="shared" ca="1" si="5"/>
        <v>0.59022346368715084</v>
      </c>
    </row>
    <row r="344" spans="4:5" x14ac:dyDescent="0.2">
      <c r="D344" s="2">
        <v>14.75</v>
      </c>
      <c r="E344" s="6">
        <f t="shared" ca="1" si="5"/>
        <v>0.53881284916201144</v>
      </c>
    </row>
    <row r="345" spans="4:5" x14ac:dyDescent="0.2">
      <c r="D345" s="2">
        <v>14.5</v>
      </c>
      <c r="E345" s="6">
        <f t="shared" ca="1" si="5"/>
        <v>0.49800795053003538</v>
      </c>
    </row>
    <row r="346" spans="4:5" x14ac:dyDescent="0.2">
      <c r="D346" s="2">
        <v>14.25</v>
      </c>
      <c r="E346" s="6">
        <f t="shared" ca="1" si="5"/>
        <v>0.48987853356890459</v>
      </c>
    </row>
    <row r="347" spans="4:5" x14ac:dyDescent="0.2">
      <c r="D347" s="2">
        <v>14</v>
      </c>
      <c r="E347" s="6">
        <f t="shared" ca="1" si="5"/>
        <v>0.48174911660777386</v>
      </c>
    </row>
    <row r="348" spans="4:5" x14ac:dyDescent="0.2">
      <c r="D348" s="2">
        <v>13.75</v>
      </c>
      <c r="E348" s="6">
        <f t="shared" ca="1" si="5"/>
        <v>0.47361969964664313</v>
      </c>
    </row>
    <row r="349" spans="4:5" x14ac:dyDescent="0.2">
      <c r="D349" s="2">
        <v>13.5</v>
      </c>
      <c r="E349" s="6">
        <f t="shared" ca="1" si="5"/>
        <v>0.4654902826855124</v>
      </c>
    </row>
    <row r="350" spans="4:5" x14ac:dyDescent="0.2">
      <c r="D350" s="2">
        <v>13.25</v>
      </c>
      <c r="E350" s="6">
        <f t="shared" ca="1" si="5"/>
        <v>0.45736086572438167</v>
      </c>
    </row>
    <row r="351" spans="4:5" x14ac:dyDescent="0.2">
      <c r="D351" s="2">
        <v>13</v>
      </c>
      <c r="E351" s="6">
        <f t="shared" ca="1" si="5"/>
        <v>0.44923144876325088</v>
      </c>
    </row>
    <row r="352" spans="4:5" x14ac:dyDescent="0.2">
      <c r="D352" s="2">
        <v>12.75</v>
      </c>
      <c r="E352" s="6">
        <f t="shared" ca="1" si="5"/>
        <v>0.44110203180212015</v>
      </c>
    </row>
    <row r="353" spans="4:5" x14ac:dyDescent="0.2">
      <c r="D353" s="2">
        <v>12.5</v>
      </c>
      <c r="E353" s="6">
        <f t="shared" ca="1" si="5"/>
        <v>0.43297261484098942</v>
      </c>
    </row>
    <row r="354" spans="4:5" x14ac:dyDescent="0.2">
      <c r="D354" s="2">
        <v>12.25</v>
      </c>
      <c r="E354" s="6">
        <f t="shared" ca="1" si="5"/>
        <v>0.42484319787985869</v>
      </c>
    </row>
    <row r="355" spans="4:5" x14ac:dyDescent="0.2">
      <c r="D355" s="2">
        <v>12</v>
      </c>
      <c r="E355" s="6">
        <f t="shared" ca="1" si="5"/>
        <v>0.41671378091872791</v>
      </c>
    </row>
    <row r="356" spans="4:5" x14ac:dyDescent="0.2">
      <c r="D356" s="2">
        <v>11.75</v>
      </c>
      <c r="E356" s="6">
        <f t="shared" ca="1" si="5"/>
        <v>0.40858436395759717</v>
      </c>
    </row>
    <row r="357" spans="4:5" x14ac:dyDescent="0.2">
      <c r="D357" s="2">
        <v>11.5</v>
      </c>
      <c r="E357" s="6">
        <f t="shared" ca="1" si="5"/>
        <v>0.40045494699646644</v>
      </c>
    </row>
    <row r="358" spans="4:5" x14ac:dyDescent="0.2">
      <c r="D358" s="2">
        <v>11.25</v>
      </c>
      <c r="E358" s="6">
        <f t="shared" ca="1" si="5"/>
        <v>0.39232553003533571</v>
      </c>
    </row>
    <row r="359" spans="4:5" x14ac:dyDescent="0.2">
      <c r="D359" s="2">
        <v>11</v>
      </c>
      <c r="E359" s="6">
        <f t="shared" ca="1" si="5"/>
        <v>0.38419611307420498</v>
      </c>
    </row>
    <row r="360" spans="4:5" x14ac:dyDescent="0.2">
      <c r="D360" s="2">
        <v>10.75</v>
      </c>
      <c r="E360" s="6">
        <f t="shared" ca="1" si="5"/>
        <v>0.37606669611307419</v>
      </c>
    </row>
    <row r="361" spans="4:5" x14ac:dyDescent="0.2">
      <c r="D361" s="2">
        <v>10.5</v>
      </c>
      <c r="E361" s="6">
        <f t="shared" ca="1" si="5"/>
        <v>0.36793727915194346</v>
      </c>
    </row>
    <row r="362" spans="4:5" x14ac:dyDescent="0.2">
      <c r="D362" s="2">
        <v>10.25</v>
      </c>
      <c r="E362" s="6">
        <f t="shared" ca="1" si="5"/>
        <v>0.35980786219081273</v>
      </c>
    </row>
    <row r="363" spans="4:5" x14ac:dyDescent="0.2">
      <c r="D363" s="2">
        <v>10</v>
      </c>
      <c r="E363" s="6">
        <f t="shared" ca="1" si="5"/>
        <v>0.351678445229682</v>
      </c>
    </row>
    <row r="364" spans="4:5" x14ac:dyDescent="0.2">
      <c r="D364" s="2">
        <v>9.75</v>
      </c>
      <c r="E364" s="6">
        <f t="shared" ca="1" si="5"/>
        <v>0.34354902826855127</v>
      </c>
    </row>
    <row r="365" spans="4:5" x14ac:dyDescent="0.2">
      <c r="D365" s="2">
        <v>9.5</v>
      </c>
      <c r="E365" s="6">
        <f t="shared" ca="1" si="5"/>
        <v>0.33541961130742048</v>
      </c>
    </row>
    <row r="366" spans="4:5" x14ac:dyDescent="0.2">
      <c r="D366" s="2">
        <v>9.25</v>
      </c>
      <c r="E366" s="6">
        <f t="shared" ca="1" si="5"/>
        <v>0.32729019434628975</v>
      </c>
    </row>
    <row r="367" spans="4:5" x14ac:dyDescent="0.2">
      <c r="D367" s="2">
        <v>9</v>
      </c>
      <c r="E367" s="6">
        <f t="shared" ca="1" si="5"/>
        <v>0.31916077738515902</v>
      </c>
    </row>
    <row r="368" spans="4:5" x14ac:dyDescent="0.2">
      <c r="D368" s="2">
        <v>8.75</v>
      </c>
      <c r="E368" s="6">
        <f t="shared" ca="1" si="5"/>
        <v>0.31103136042402829</v>
      </c>
    </row>
    <row r="369" spans="4:5" x14ac:dyDescent="0.2">
      <c r="D369" s="2">
        <v>8.5</v>
      </c>
      <c r="E369" s="6">
        <f t="shared" ca="1" si="5"/>
        <v>0.3029019434628975</v>
      </c>
    </row>
    <row r="370" spans="4:5" x14ac:dyDescent="0.2">
      <c r="D370" s="2">
        <v>8.25</v>
      </c>
      <c r="E370" s="6">
        <f t="shared" ca="1" si="5"/>
        <v>0.29477252650176677</v>
      </c>
    </row>
    <row r="371" spans="4:5" x14ac:dyDescent="0.2">
      <c r="D371" s="2">
        <v>8</v>
      </c>
      <c r="E371" s="6">
        <f t="shared" ca="1" si="5"/>
        <v>0.28664310954063604</v>
      </c>
    </row>
    <row r="372" spans="4:5" x14ac:dyDescent="0.2">
      <c r="D372" s="2">
        <v>7.75</v>
      </c>
      <c r="E372" s="6">
        <f t="shared" ca="1" si="5"/>
        <v>0.27851369257950531</v>
      </c>
    </row>
    <row r="373" spans="4:5" x14ac:dyDescent="0.2">
      <c r="D373" s="2">
        <v>7.5</v>
      </c>
      <c r="E373" s="6">
        <f t="shared" ca="1" si="5"/>
        <v>0.27038427561837453</v>
      </c>
    </row>
    <row r="374" spans="4:5" x14ac:dyDescent="0.2">
      <c r="D374" s="2">
        <v>7.25</v>
      </c>
      <c r="E374" s="6">
        <f t="shared" ca="1" si="5"/>
        <v>0.26225485865724385</v>
      </c>
    </row>
    <row r="375" spans="4:5" x14ac:dyDescent="0.2">
      <c r="D375" s="2">
        <v>7</v>
      </c>
      <c r="E375" s="6">
        <f t="shared" ca="1" si="5"/>
        <v>0.25412544169611306</v>
      </c>
    </row>
    <row r="376" spans="4:5" x14ac:dyDescent="0.2">
      <c r="D376" s="2">
        <v>6.75</v>
      </c>
      <c r="E376" s="6">
        <f t="shared" ca="1" si="5"/>
        <v>0.24618476430976433</v>
      </c>
    </row>
    <row r="377" spans="4:5" x14ac:dyDescent="0.2">
      <c r="D377" s="2">
        <v>6.5</v>
      </c>
      <c r="E377" s="6">
        <f t="shared" ca="1" si="5"/>
        <v>0.2384385521885522</v>
      </c>
    </row>
    <row r="378" spans="4:5" x14ac:dyDescent="0.2">
      <c r="D378" s="2">
        <v>6.25</v>
      </c>
      <c r="E378" s="6">
        <f t="shared" ca="1" si="5"/>
        <v>0.23069234006734007</v>
      </c>
    </row>
    <row r="379" spans="4:5" x14ac:dyDescent="0.2">
      <c r="D379" s="2">
        <v>6</v>
      </c>
      <c r="E379" s="6">
        <f t="shared" ca="1" si="5"/>
        <v>0.22294612794612795</v>
      </c>
    </row>
    <row r="380" spans="4:5" x14ac:dyDescent="0.2">
      <c r="D380" s="2">
        <v>5.75</v>
      </c>
      <c r="E380" s="6">
        <f t="shared" ca="1" si="5"/>
        <v>0.21519991582491582</v>
      </c>
    </row>
    <row r="381" spans="4:5" x14ac:dyDescent="0.2">
      <c r="D381" s="2">
        <v>5.5</v>
      </c>
      <c r="E381" s="6">
        <f t="shared" ca="1" si="5"/>
        <v>0.20745370370370372</v>
      </c>
    </row>
    <row r="382" spans="4:5" x14ac:dyDescent="0.2">
      <c r="D382" s="2">
        <v>5.25</v>
      </c>
      <c r="E382" s="6">
        <f t="shared" ca="1" si="5"/>
        <v>0.1997074915824916</v>
      </c>
    </row>
    <row r="383" spans="4:5" x14ac:dyDescent="0.2">
      <c r="D383" s="2">
        <v>5</v>
      </c>
      <c r="E383" s="6">
        <f t="shared" ca="1" si="5"/>
        <v>0.19196127946127947</v>
      </c>
    </row>
    <row r="384" spans="4:5" x14ac:dyDescent="0.2">
      <c r="D384" s="2">
        <v>4.75</v>
      </c>
      <c r="E384" s="6">
        <f t="shared" ca="1" si="5"/>
        <v>0.18421506734006735</v>
      </c>
    </row>
    <row r="385" spans="4:5" x14ac:dyDescent="0.2">
      <c r="D385" s="2">
        <v>4.5</v>
      </c>
      <c r="E385" s="6">
        <f t="shared" ca="1" si="5"/>
        <v>0.17646885521885522</v>
      </c>
    </row>
    <row r="386" spans="4:5" x14ac:dyDescent="0.2">
      <c r="D386" s="2">
        <v>4.25</v>
      </c>
      <c r="E386" s="6">
        <f t="shared" ca="1" si="5"/>
        <v>0.16872264309764309</v>
      </c>
    </row>
    <row r="387" spans="4:5" x14ac:dyDescent="0.2">
      <c r="D387" s="2">
        <v>4</v>
      </c>
      <c r="E387" s="6">
        <f t="shared" ca="1" si="5"/>
        <v>0.160976430976431</v>
      </c>
    </row>
    <row r="388" spans="4:5" x14ac:dyDescent="0.2">
      <c r="D388" s="2">
        <v>3.75</v>
      </c>
      <c r="E388" s="6">
        <f t="shared" ca="1" si="5"/>
        <v>0.15323021885521887</v>
      </c>
    </row>
    <row r="389" spans="4:5" x14ac:dyDescent="0.2">
      <c r="D389" s="2">
        <v>3.5</v>
      </c>
      <c r="E389" s="6">
        <f t="shared" ref="E389:E403" ca="1" si="6">FORECAST(D389,OFFSET($B$4:$B$19,MATCH(D389,$A$4:$A$19,1)-1,0,2),OFFSET($A$4:$A$19,MATCH(D389,$A$4:$A$19,1)-1,0,2))</f>
        <v>0.14548400673400674</v>
      </c>
    </row>
    <row r="390" spans="4:5" x14ac:dyDescent="0.2">
      <c r="D390" s="2">
        <v>3.25</v>
      </c>
      <c r="E390" s="6">
        <f t="shared" ca="1" si="6"/>
        <v>0.13773779461279462</v>
      </c>
    </row>
    <row r="391" spans="4:5" x14ac:dyDescent="0.2">
      <c r="D391" s="2">
        <v>3</v>
      </c>
      <c r="E391" s="6">
        <f t="shared" ca="1" si="6"/>
        <v>0.12999158249158249</v>
      </c>
    </row>
    <row r="392" spans="4:5" x14ac:dyDescent="0.2">
      <c r="D392" s="2">
        <v>2.75</v>
      </c>
      <c r="E392" s="6">
        <f t="shared" ca="1" si="6"/>
        <v>0.12192583333333333</v>
      </c>
    </row>
    <row r="393" spans="4:5" x14ac:dyDescent="0.2">
      <c r="D393" s="2">
        <v>2.5</v>
      </c>
      <c r="E393" s="6">
        <f t="shared" ca="1" si="6"/>
        <v>0.11328106060606059</v>
      </c>
    </row>
    <row r="394" spans="4:5" x14ac:dyDescent="0.2">
      <c r="D394" s="2">
        <v>2.25</v>
      </c>
      <c r="E394" s="6">
        <f t="shared" ca="1" si="6"/>
        <v>0.10463628787878787</v>
      </c>
    </row>
    <row r="395" spans="4:5" x14ac:dyDescent="0.2">
      <c r="D395" s="2">
        <v>2</v>
      </c>
      <c r="E395" s="6">
        <f t="shared" ca="1" si="6"/>
        <v>9.5991515151515147E-2</v>
      </c>
    </row>
    <row r="396" spans="4:5" x14ac:dyDescent="0.2">
      <c r="D396" s="2">
        <v>1.75</v>
      </c>
      <c r="E396" s="6">
        <f t="shared" ca="1" si="6"/>
        <v>8.7346742424242424E-2</v>
      </c>
    </row>
    <row r="397" spans="4:5" x14ac:dyDescent="0.2">
      <c r="D397" s="2">
        <v>1.5</v>
      </c>
      <c r="E397" s="6">
        <f t="shared" ca="1" si="6"/>
        <v>7.8701969696969687E-2</v>
      </c>
    </row>
    <row r="398" spans="4:5" x14ac:dyDescent="0.2">
      <c r="D398" s="2">
        <v>1.25</v>
      </c>
      <c r="E398" s="6">
        <f t="shared" ca="1" si="6"/>
        <v>7.0057196969696964E-2</v>
      </c>
    </row>
    <row r="399" spans="4:5" x14ac:dyDescent="0.2">
      <c r="D399" s="2">
        <v>1</v>
      </c>
      <c r="E399" s="6">
        <f t="shared" ca="1" si="6"/>
        <v>6.1595324675324678E-2</v>
      </c>
    </row>
    <row r="400" spans="4:5" x14ac:dyDescent="0.2">
      <c r="D400" s="2">
        <v>0.75</v>
      </c>
      <c r="E400" s="6">
        <f t="shared" ca="1" si="6"/>
        <v>5.3946493506493512E-2</v>
      </c>
    </row>
    <row r="401" spans="4:5" x14ac:dyDescent="0.2">
      <c r="D401" s="2">
        <v>0.5</v>
      </c>
      <c r="E401" s="6">
        <f t="shared" ca="1" si="6"/>
        <v>4.6297662337662339E-2</v>
      </c>
    </row>
    <row r="402" spans="4:5" x14ac:dyDescent="0.2">
      <c r="D402" s="2">
        <v>0.25</v>
      </c>
      <c r="E402" s="6">
        <f t="shared" ca="1" si="6"/>
        <v>3.8648831168831166E-2</v>
      </c>
    </row>
    <row r="403" spans="4:5" x14ac:dyDescent="0.2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baseColWidth="10" defaultColWidth="11.42578125" defaultRowHeight="12.75" x14ac:dyDescent="0.2"/>
  <cols>
    <col min="1" max="1" width="11.42578125" style="301"/>
    <col min="2" max="2" width="20.85546875" style="301" bestFit="1" customWidth="1"/>
    <col min="3" max="3" width="12.85546875" style="301" bestFit="1" customWidth="1"/>
    <col min="4" max="7" width="11.42578125" style="301"/>
    <col min="8" max="8" width="11.42578125" style="355"/>
    <col min="9" max="12" width="11.42578125" style="301"/>
    <col min="13" max="13" width="12.7109375" style="301" customWidth="1"/>
    <col min="14" max="14" width="11.42578125" style="301"/>
    <col min="15" max="15" width="11.42578125" style="364"/>
    <col min="16" max="16384" width="11.42578125" style="301"/>
  </cols>
  <sheetData>
    <row r="1" spans="1:15" ht="15.75" x14ac:dyDescent="0.25">
      <c r="B1" s="302" t="s">
        <v>2</v>
      </c>
      <c r="C1" s="303"/>
      <c r="D1" s="468" t="s">
        <v>20</v>
      </c>
      <c r="E1" s="469"/>
      <c r="F1" s="469"/>
      <c r="G1" s="470"/>
      <c r="H1" s="304"/>
    </row>
    <row r="2" spans="1:15" ht="16.5" thickBot="1" x14ac:dyDescent="0.3">
      <c r="B2" s="305" t="s">
        <v>3</v>
      </c>
      <c r="C2" s="306"/>
      <c r="D2" s="471" t="s">
        <v>5</v>
      </c>
      <c r="E2" s="472"/>
      <c r="F2" s="472"/>
      <c r="G2" s="473"/>
      <c r="H2" s="304"/>
    </row>
    <row r="3" spans="1:15" ht="13.5" thickBot="1" x14ac:dyDescent="0.25">
      <c r="B3" s="307" t="s">
        <v>1</v>
      </c>
      <c r="C3" s="308"/>
      <c r="D3" s="466">
        <f>Statistik!C3</f>
        <v>44414</v>
      </c>
      <c r="E3" s="466"/>
      <c r="F3" s="466"/>
      <c r="G3" s="467"/>
      <c r="H3" s="309"/>
    </row>
    <row r="4" spans="1:15" ht="13.5" thickBot="1" x14ac:dyDescent="0.25">
      <c r="B4" s="310" t="s">
        <v>42</v>
      </c>
      <c r="C4" s="311"/>
      <c r="D4" s="466">
        <f>Statistik!C4</f>
        <v>0</v>
      </c>
      <c r="E4" s="466"/>
      <c r="F4" s="466"/>
      <c r="G4" s="467"/>
      <c r="H4" s="312"/>
    </row>
    <row r="5" spans="1:15" ht="13.5" thickBot="1" x14ac:dyDescent="0.25">
      <c r="B5" s="310" t="s">
        <v>43</v>
      </c>
      <c r="C5" s="311"/>
      <c r="D5" s="466">
        <f>Statistik!C5</f>
        <v>0</v>
      </c>
      <c r="E5" s="466"/>
      <c r="F5" s="466"/>
      <c r="G5" s="467"/>
      <c r="H5" s="313"/>
    </row>
    <row r="6" spans="1:15" ht="13.5" thickBot="1" x14ac:dyDescent="0.25">
      <c r="B6" s="310" t="s">
        <v>0</v>
      </c>
      <c r="C6" s="311"/>
      <c r="D6" s="466" t="str">
        <f>Statistik!C6</f>
        <v>MS3_FC2-1</v>
      </c>
      <c r="E6" s="466"/>
      <c r="F6" s="466"/>
      <c r="G6" s="467"/>
      <c r="H6" s="314"/>
    </row>
    <row r="7" spans="1:15" ht="13.5" thickBot="1" x14ac:dyDescent="0.25">
      <c r="B7" s="310" t="s">
        <v>4</v>
      </c>
      <c r="C7" s="311"/>
      <c r="D7" s="466">
        <f>Statistik!C7</f>
        <v>0</v>
      </c>
      <c r="E7" s="466"/>
      <c r="F7" s="466"/>
      <c r="G7" s="467"/>
      <c r="H7" s="309"/>
    </row>
    <row r="8" spans="1:15" ht="13.5" thickBot="1" x14ac:dyDescent="0.25">
      <c r="B8" s="310" t="s">
        <v>11</v>
      </c>
      <c r="C8" s="311"/>
      <c r="D8" s="480">
        <f>Statistik!C8</f>
        <v>1.3583265417006249E-3</v>
      </c>
      <c r="E8" s="480"/>
      <c r="F8" s="480"/>
      <c r="G8" s="481"/>
      <c r="H8" s="315"/>
      <c r="I8" s="482" t="s">
        <v>202</v>
      </c>
      <c r="J8" s="482"/>
      <c r="M8" s="365" t="s">
        <v>213</v>
      </c>
    </row>
    <row r="9" spans="1:15" ht="13.5" thickBot="1" x14ac:dyDescent="0.25">
      <c r="B9" s="316" t="s">
        <v>6</v>
      </c>
      <c r="C9" s="317"/>
      <c r="D9" s="483">
        <f>Statistik!C9</f>
        <v>36860</v>
      </c>
      <c r="E9" s="483"/>
      <c r="F9" s="483"/>
      <c r="G9" s="484"/>
      <c r="H9" s="313"/>
      <c r="I9" s="482" t="s">
        <v>203</v>
      </c>
      <c r="J9" s="482"/>
      <c r="M9" s="365" t="s">
        <v>214</v>
      </c>
    </row>
    <row r="10" spans="1:15" ht="51.75" thickBot="1" x14ac:dyDescent="0.25">
      <c r="A10" s="318" t="s">
        <v>178</v>
      </c>
      <c r="B10" s="319" t="s">
        <v>177</v>
      </c>
      <c r="C10" s="320" t="s">
        <v>204</v>
      </c>
      <c r="D10" s="321" t="s">
        <v>60</v>
      </c>
      <c r="E10" s="322" t="s">
        <v>61</v>
      </c>
      <c r="F10" s="323" t="s">
        <v>58</v>
      </c>
      <c r="G10" s="324" t="s">
        <v>59</v>
      </c>
      <c r="H10" s="325"/>
      <c r="I10" s="326" t="s">
        <v>205</v>
      </c>
      <c r="J10" s="326" t="s">
        <v>206</v>
      </c>
    </row>
    <row r="11" spans="1:15" x14ac:dyDescent="0.2">
      <c r="A11" s="478" t="s">
        <v>52</v>
      </c>
      <c r="B11" s="327">
        <v>256</v>
      </c>
      <c r="C11" s="328">
        <f>B11/10</f>
        <v>25.6</v>
      </c>
      <c r="D11" s="329">
        <f>Statistik!C11</f>
        <v>0</v>
      </c>
      <c r="E11" s="330">
        <f>E12+D11</f>
        <v>36810</v>
      </c>
      <c r="F11" s="331">
        <f>D11/$E$11</f>
        <v>0</v>
      </c>
      <c r="G11" s="332">
        <f t="shared" ref="G11:G24" si="0">G12+F11</f>
        <v>0.99999999999999989</v>
      </c>
      <c r="H11" s="333"/>
      <c r="I11" s="334"/>
      <c r="J11" s="334"/>
      <c r="M11" s="301" t="s">
        <v>215</v>
      </c>
      <c r="N11" s="334">
        <f ca="1">Statistik!C30/1000</f>
        <v>2.2201416750015919E-2</v>
      </c>
      <c r="O11" s="364" t="s">
        <v>114</v>
      </c>
    </row>
    <row r="12" spans="1:15" x14ac:dyDescent="0.2">
      <c r="A12" s="478"/>
      <c r="B12" s="335">
        <v>128</v>
      </c>
      <c r="C12" s="336">
        <f t="shared" ref="C12:C26" si="1">B12/10</f>
        <v>12.8</v>
      </c>
      <c r="D12" s="329">
        <f>Statistik!C12</f>
        <v>2330</v>
      </c>
      <c r="E12" s="337">
        <f t="shared" ref="E12:E24" si="2">E13+D12</f>
        <v>36810</v>
      </c>
      <c r="F12" s="331">
        <f t="shared" ref="F12:F26" si="3">D12/$E$11</f>
        <v>6.3298016843249122E-2</v>
      </c>
      <c r="G12" s="338">
        <f t="shared" si="0"/>
        <v>0.99999999999999989</v>
      </c>
      <c r="H12" s="333"/>
      <c r="I12" s="334">
        <f>(C11)^0.404*(C12)^0.595</f>
        <v>16.893470506338474</v>
      </c>
      <c r="J12" s="334">
        <f>F12*100/I12</f>
        <v>0.37468924351274974</v>
      </c>
      <c r="M12" s="301" t="s">
        <v>216</v>
      </c>
      <c r="N12" s="366">
        <f>1/J32</f>
        <v>66367.25834414475</v>
      </c>
      <c r="O12" s="364" t="s">
        <v>217</v>
      </c>
    </row>
    <row r="13" spans="1:15" x14ac:dyDescent="0.2">
      <c r="A13" s="479"/>
      <c r="B13" s="335">
        <v>63</v>
      </c>
      <c r="C13" s="336">
        <f t="shared" si="1"/>
        <v>6.3</v>
      </c>
      <c r="D13" s="329">
        <f>Statistik!C13</f>
        <v>6885</v>
      </c>
      <c r="E13" s="337">
        <f t="shared" si="2"/>
        <v>34480</v>
      </c>
      <c r="F13" s="331">
        <f t="shared" si="3"/>
        <v>0.18704156479217604</v>
      </c>
      <c r="G13" s="338">
        <f t="shared" si="0"/>
        <v>0.93670198315675079</v>
      </c>
      <c r="H13" s="333"/>
      <c r="I13" s="334">
        <f t="shared" ref="I13:I26" si="4">(C12)^0.404*(C13)^0.595</f>
        <v>8.3737589438823434</v>
      </c>
      <c r="J13" s="334">
        <f t="shared" ref="J13:J20" si="5">F13*100/I13</f>
        <v>2.2336631140883734</v>
      </c>
      <c r="M13" s="301" t="s">
        <v>218</v>
      </c>
      <c r="N13" s="301">
        <f ca="1">10.44/(9.81*N11)</f>
        <v>47.934787021439767</v>
      </c>
      <c r="O13" s="364" t="s">
        <v>219</v>
      </c>
    </row>
    <row r="14" spans="1:15" x14ac:dyDescent="0.2">
      <c r="A14" s="474" t="s">
        <v>53</v>
      </c>
      <c r="B14" s="339">
        <v>31.5</v>
      </c>
      <c r="C14" s="340">
        <f t="shared" si="1"/>
        <v>3.15</v>
      </c>
      <c r="D14" s="329">
        <f>Statistik!C14</f>
        <v>6065</v>
      </c>
      <c r="E14" s="337">
        <f t="shared" si="2"/>
        <v>27595</v>
      </c>
      <c r="F14" s="331">
        <f>D14/$E$11</f>
        <v>0.16476500950828579</v>
      </c>
      <c r="G14" s="338">
        <f t="shared" si="0"/>
        <v>0.74966041836457475</v>
      </c>
      <c r="H14" s="333"/>
      <c r="I14" s="334">
        <f t="shared" si="4"/>
        <v>4.1632104163180852</v>
      </c>
      <c r="J14" s="334">
        <f t="shared" si="5"/>
        <v>3.9576430934759923</v>
      </c>
    </row>
    <row r="15" spans="1:15" x14ac:dyDescent="0.2">
      <c r="A15" s="475"/>
      <c r="B15" s="339">
        <v>16</v>
      </c>
      <c r="C15" s="340">
        <f t="shared" si="1"/>
        <v>1.6</v>
      </c>
      <c r="D15" s="329">
        <f>Statistik!C15</f>
        <v>6505</v>
      </c>
      <c r="E15" s="337">
        <f t="shared" si="2"/>
        <v>21530</v>
      </c>
      <c r="F15" s="331">
        <f t="shared" si="3"/>
        <v>0.17671828307525128</v>
      </c>
      <c r="G15" s="338">
        <f t="shared" si="0"/>
        <v>0.58489540885628899</v>
      </c>
      <c r="H15" s="333"/>
      <c r="I15" s="334">
        <f t="shared" si="4"/>
        <v>2.102659033821578</v>
      </c>
      <c r="J15" s="334">
        <f t="shared" si="5"/>
        <v>8.404514485359341</v>
      </c>
      <c r="M15" s="301" t="s">
        <v>220</v>
      </c>
      <c r="N15" s="301">
        <f ca="1">N13/N12</f>
        <v>7.2226559025349304E-4</v>
      </c>
      <c r="O15" s="364" t="s">
        <v>221</v>
      </c>
    </row>
    <row r="16" spans="1:15" x14ac:dyDescent="0.2">
      <c r="A16" s="475"/>
      <c r="B16" s="339">
        <v>8</v>
      </c>
      <c r="C16" s="340">
        <f t="shared" si="1"/>
        <v>0.8</v>
      </c>
      <c r="D16" s="329">
        <f>Statistik!C16</f>
        <v>4730</v>
      </c>
      <c r="E16" s="337">
        <f t="shared" si="2"/>
        <v>15025</v>
      </c>
      <c r="F16" s="331">
        <f t="shared" si="3"/>
        <v>0.12849769084487911</v>
      </c>
      <c r="G16" s="338">
        <f t="shared" si="0"/>
        <v>0.40817712578103776</v>
      </c>
      <c r="H16" s="333"/>
      <c r="I16" s="334">
        <f t="shared" si="4"/>
        <v>1.0587733840216291</v>
      </c>
      <c r="J16" s="334">
        <f t="shared" si="5"/>
        <v>12.136467801711767</v>
      </c>
      <c r="M16" s="367" t="s">
        <v>223</v>
      </c>
    </row>
    <row r="17" spans="1:11" x14ac:dyDescent="0.2">
      <c r="A17" s="475"/>
      <c r="B17" s="339">
        <v>4</v>
      </c>
      <c r="C17" s="340">
        <f t="shared" si="1"/>
        <v>0.4</v>
      </c>
      <c r="D17" s="329">
        <f>Statistik!C17</f>
        <v>2735</v>
      </c>
      <c r="E17" s="337">
        <f t="shared" si="2"/>
        <v>10295</v>
      </c>
      <c r="F17" s="331">
        <f>D17/$E$11</f>
        <v>7.4300461831024178E-2</v>
      </c>
      <c r="G17" s="338">
        <f t="shared" si="0"/>
        <v>0.27967943493615866</v>
      </c>
      <c r="H17" s="333"/>
      <c r="I17" s="334">
        <f t="shared" si="4"/>
        <v>0.52975376210591196</v>
      </c>
      <c r="J17" s="334">
        <f>F17*100/I17</f>
        <v>14.025471293617642</v>
      </c>
    </row>
    <row r="18" spans="1:11" x14ac:dyDescent="0.2">
      <c r="A18" s="476"/>
      <c r="B18" s="339">
        <v>2</v>
      </c>
      <c r="C18" s="340">
        <f t="shared" si="1"/>
        <v>0.2</v>
      </c>
      <c r="D18" s="329">
        <f>Statistik!C18</f>
        <v>1305</v>
      </c>
      <c r="E18" s="337">
        <f t="shared" si="2"/>
        <v>7560</v>
      </c>
      <c r="F18" s="331">
        <f t="shared" si="3"/>
        <v>3.5452322738386305E-2</v>
      </c>
      <c r="G18" s="338">
        <f t="shared" si="0"/>
        <v>0.20537897310513448</v>
      </c>
      <c r="H18" s="333"/>
      <c r="I18" s="334">
        <f t="shared" si="4"/>
        <v>0.26506054336140555</v>
      </c>
      <c r="J18" s="334">
        <f t="shared" si="5"/>
        <v>13.375179228410342</v>
      </c>
    </row>
    <row r="19" spans="1:11" x14ac:dyDescent="0.2">
      <c r="A19" s="477" t="s">
        <v>54</v>
      </c>
      <c r="B19" s="335">
        <v>1</v>
      </c>
      <c r="C19" s="336">
        <f t="shared" si="1"/>
        <v>0.1</v>
      </c>
      <c r="D19" s="329">
        <f>Statistik!C19</f>
        <v>895</v>
      </c>
      <c r="E19" s="337">
        <f t="shared" si="2"/>
        <v>6255</v>
      </c>
      <c r="F19" s="331">
        <f t="shared" si="3"/>
        <v>2.4314045096441184E-2</v>
      </c>
      <c r="G19" s="338">
        <f t="shared" si="0"/>
        <v>0.16992665036674817</v>
      </c>
      <c r="H19" s="333"/>
      <c r="I19" s="334">
        <f t="shared" si="4"/>
        <v>0.1326221665094986</v>
      </c>
      <c r="J19" s="334">
        <f t="shared" si="5"/>
        <v>18.33331918514525</v>
      </c>
    </row>
    <row r="20" spans="1:11" x14ac:dyDescent="0.2">
      <c r="A20" s="478"/>
      <c r="B20" s="335">
        <v>0.5</v>
      </c>
      <c r="C20" s="336">
        <f t="shared" si="1"/>
        <v>0.05</v>
      </c>
      <c r="D20" s="329">
        <f>Statistik!C20</f>
        <v>2830</v>
      </c>
      <c r="E20" s="337">
        <f t="shared" si="2"/>
        <v>5360</v>
      </c>
      <c r="F20" s="331">
        <f t="shared" si="3"/>
        <v>7.6881282260255368E-2</v>
      </c>
      <c r="G20" s="338">
        <f t="shared" si="0"/>
        <v>0.14561260527030698</v>
      </c>
      <c r="H20" s="333"/>
      <c r="I20" s="334">
        <f t="shared" si="4"/>
        <v>6.6357062528508273E-2</v>
      </c>
      <c r="J20" s="334">
        <f t="shared" si="5"/>
        <v>115.85998434940619</v>
      </c>
    </row>
    <row r="21" spans="1:11" x14ac:dyDescent="0.2">
      <c r="A21" s="478"/>
      <c r="B21" s="341">
        <v>0.25</v>
      </c>
      <c r="C21" s="342">
        <f t="shared" si="1"/>
        <v>2.5000000000000001E-2</v>
      </c>
      <c r="D21" s="329">
        <f>Statistik!C21</f>
        <v>1485</v>
      </c>
      <c r="E21" s="337">
        <f t="shared" si="2"/>
        <v>2530</v>
      </c>
      <c r="F21" s="331">
        <f t="shared" si="3"/>
        <v>4.0342298288508556E-2</v>
      </c>
      <c r="G21" s="338">
        <f t="shared" si="0"/>
        <v>6.8731323010051609E-2</v>
      </c>
      <c r="H21" s="333"/>
      <c r="I21" s="334">
        <f t="shared" si="4"/>
        <v>3.3201536841859614E-2</v>
      </c>
      <c r="J21" s="334">
        <f>F21*100/I21</f>
        <v>121.50732202747331</v>
      </c>
    </row>
    <row r="22" spans="1:11" x14ac:dyDescent="0.2">
      <c r="A22" s="478"/>
      <c r="B22" s="341">
        <v>0.125</v>
      </c>
      <c r="C22" s="342">
        <f t="shared" si="1"/>
        <v>1.2500000000000001E-2</v>
      </c>
      <c r="D22" s="329">
        <f>Statistik!C22</f>
        <v>660</v>
      </c>
      <c r="E22" s="337">
        <f t="shared" si="2"/>
        <v>1045</v>
      </c>
      <c r="F22" s="331">
        <f t="shared" si="3"/>
        <v>1.7929910350448247E-2</v>
      </c>
      <c r="G22" s="338">
        <f t="shared" si="0"/>
        <v>2.838902472154306E-2</v>
      </c>
      <c r="H22" s="333"/>
      <c r="I22" s="334">
        <f t="shared" si="4"/>
        <v>1.6612279185622081E-2</v>
      </c>
      <c r="J22" s="334">
        <f>F22*100/I22</f>
        <v>107.93167000207036</v>
      </c>
    </row>
    <row r="23" spans="1:11" x14ac:dyDescent="0.2">
      <c r="A23" s="479"/>
      <c r="B23" s="341">
        <v>6.3E-2</v>
      </c>
      <c r="C23" s="342">
        <f t="shared" si="1"/>
        <v>6.3E-3</v>
      </c>
      <c r="D23" s="329">
        <f>Statistik!C23</f>
        <v>385</v>
      </c>
      <c r="E23" s="337">
        <f t="shared" si="2"/>
        <v>385</v>
      </c>
      <c r="F23" s="331">
        <f t="shared" si="3"/>
        <v>1.0459114371094811E-2</v>
      </c>
      <c r="G23" s="338">
        <f t="shared" si="0"/>
        <v>1.0459114371094811E-2</v>
      </c>
      <c r="H23" s="333"/>
      <c r="I23" s="334">
        <f t="shared" si="4"/>
        <v>8.3513997492220722E-3</v>
      </c>
      <c r="J23" s="334">
        <f t="shared" ref="J23:J25" si="6">F23*100/I23</f>
        <v>125.23786054031326</v>
      </c>
    </row>
    <row r="24" spans="1:11" x14ac:dyDescent="0.2">
      <c r="A24" s="343" t="s">
        <v>55</v>
      </c>
      <c r="B24" s="344">
        <v>3.1E-2</v>
      </c>
      <c r="C24" s="345">
        <f t="shared" si="1"/>
        <v>3.0999999999999999E-3</v>
      </c>
      <c r="D24" s="329">
        <f>Statistik!C24</f>
        <v>0</v>
      </c>
      <c r="E24" s="337">
        <f t="shared" si="2"/>
        <v>0</v>
      </c>
      <c r="F24" s="331">
        <f t="shared" si="3"/>
        <v>0</v>
      </c>
      <c r="G24" s="338">
        <f t="shared" si="0"/>
        <v>0</v>
      </c>
      <c r="H24" s="333"/>
      <c r="I24" s="334">
        <f t="shared" si="4"/>
        <v>4.1523484406827604E-3</v>
      </c>
      <c r="J24" s="334">
        <f t="shared" si="6"/>
        <v>0</v>
      </c>
    </row>
    <row r="25" spans="1:11" x14ac:dyDescent="0.2">
      <c r="A25" s="343" t="s">
        <v>56</v>
      </c>
      <c r="B25" s="346">
        <v>3.8999999999999998E-3</v>
      </c>
      <c r="C25" s="347">
        <f t="shared" si="1"/>
        <v>3.8999999999999999E-4</v>
      </c>
      <c r="D25" s="329">
        <f>Statistik!C25</f>
        <v>0</v>
      </c>
      <c r="E25" s="337">
        <f>E26+D25</f>
        <v>0</v>
      </c>
      <c r="F25" s="331">
        <f t="shared" si="3"/>
        <v>0</v>
      </c>
      <c r="G25" s="338">
        <f>G26+F25</f>
        <v>0</v>
      </c>
      <c r="H25" s="333"/>
      <c r="I25" s="334">
        <f t="shared" si="4"/>
        <v>9.0822523688901678E-4</v>
      </c>
      <c r="J25" s="334">
        <f t="shared" si="6"/>
        <v>0</v>
      </c>
    </row>
    <row r="26" spans="1:11" ht="13.5" thickBot="1" x14ac:dyDescent="0.25">
      <c r="A26" s="348" t="s">
        <v>57</v>
      </c>
      <c r="B26" s="349">
        <v>6.0000000000000002E-5</v>
      </c>
      <c r="C26" s="350">
        <f t="shared" si="1"/>
        <v>6.0000000000000002E-6</v>
      </c>
      <c r="D26" s="351">
        <f>Statistik!C26</f>
        <v>0</v>
      </c>
      <c r="E26" s="352">
        <f>D26</f>
        <v>0</v>
      </c>
      <c r="F26" s="353">
        <f t="shared" si="3"/>
        <v>0</v>
      </c>
      <c r="G26" s="354">
        <f>F26</f>
        <v>0</v>
      </c>
      <c r="H26" s="333"/>
      <c r="I26" s="334">
        <f t="shared" si="4"/>
        <v>3.279367552225615E-5</v>
      </c>
      <c r="J26" s="334"/>
    </row>
    <row r="27" spans="1:11" ht="15" x14ac:dyDescent="0.25">
      <c r="I27" s="356" t="s">
        <v>206</v>
      </c>
      <c r="J27" s="357">
        <f>100/SUM(J11:J26)</f>
        <v>0.18403402361570237</v>
      </c>
    </row>
    <row r="28" spans="1:11" ht="15" x14ac:dyDescent="0.25">
      <c r="I28" s="358" t="s">
        <v>207</v>
      </c>
      <c r="J28" s="359">
        <v>6.1</v>
      </c>
      <c r="K28" s="301" t="s">
        <v>208</v>
      </c>
    </row>
    <row r="29" spans="1:11" x14ac:dyDescent="0.2">
      <c r="I29" s="360" t="s">
        <v>209</v>
      </c>
      <c r="J29" s="334">
        <f>[1]Daten!$L$14</f>
        <v>0.1778257819846718</v>
      </c>
      <c r="K29" s="301" t="s">
        <v>222</v>
      </c>
    </row>
    <row r="30" spans="1:11" x14ac:dyDescent="0.2">
      <c r="I30" s="360" t="s">
        <v>210</v>
      </c>
      <c r="J30" s="358">
        <f>J29/(1-J29)</f>
        <v>0.21628722731531397</v>
      </c>
    </row>
    <row r="31" spans="1:11" x14ac:dyDescent="0.2">
      <c r="I31" s="358">
        <f>1.99*10^4</f>
        <v>19900</v>
      </c>
      <c r="J31" s="360"/>
    </row>
    <row r="32" spans="1:11" ht="15" x14ac:dyDescent="0.25">
      <c r="I32" s="361" t="s">
        <v>211</v>
      </c>
      <c r="J32" s="362">
        <f>I31*(J27/100)^2*(1/J28^2)*(J30^3/(1+J30))</f>
        <v>1.5067670790535602E-5</v>
      </c>
      <c r="K32" s="363" t="s">
        <v>212</v>
      </c>
    </row>
  </sheetData>
  <mergeCells count="14">
    <mergeCell ref="A14:A18"/>
    <mergeCell ref="A19:A23"/>
    <mergeCell ref="D7:G7"/>
    <mergeCell ref="D8:G8"/>
    <mergeCell ref="I8:J8"/>
    <mergeCell ref="D9:G9"/>
    <mergeCell ref="I9:J9"/>
    <mergeCell ref="A11:A13"/>
    <mergeCell ref="D6:G6"/>
    <mergeCell ref="D1:G1"/>
    <mergeCell ref="D2:G2"/>
    <mergeCell ref="D3:G3"/>
    <mergeCell ref="D4:G4"/>
    <mergeCell ref="D5:G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baseColWidth="10" defaultColWidth="11.42578125" defaultRowHeight="12.75" x14ac:dyDescent="0.2"/>
  <cols>
    <col min="1" max="1" width="20.5703125" customWidth="1"/>
    <col min="7" max="7" width="14.28515625" bestFit="1" customWidth="1"/>
  </cols>
  <sheetData>
    <row r="1" spans="1:9" ht="18.75" x14ac:dyDescent="0.3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5" x14ac:dyDescent="0.25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">
      <c r="A3" s="37">
        <f>Statistik!B11</f>
        <v>250</v>
      </c>
      <c r="B3" s="254">
        <f>Statistik!F11</f>
        <v>0.99999999999999989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">
      <c r="A4" s="37">
        <f>Statistik!B12</f>
        <v>125</v>
      </c>
      <c r="B4" s="254">
        <f>Statistik!F12</f>
        <v>0.99999999999999989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">
      <c r="A5" s="37">
        <f>Statistik!B13</f>
        <v>63</v>
      </c>
      <c r="B5" s="254">
        <f>Statistik!F13</f>
        <v>0.93670198315675079</v>
      </c>
      <c r="C5" s="38">
        <f t="shared" si="1"/>
        <v>6.3298016843249094E-2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-0.40963514812574653</v>
      </c>
      <c r="G5" s="28">
        <f t="shared" si="4"/>
        <v>0.8053557655723802</v>
      </c>
      <c r="H5" s="30"/>
      <c r="I5" s="30"/>
    </row>
    <row r="6" spans="1:9" x14ac:dyDescent="0.2">
      <c r="A6" s="37">
        <f>Statistik!B14</f>
        <v>31.5</v>
      </c>
      <c r="B6" s="254">
        <f>Statistik!F14</f>
        <v>0.74966041836457475</v>
      </c>
      <c r="C6" s="38">
        <f t="shared" si="1"/>
        <v>0.18704156479217604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-1.0244790076961947</v>
      </c>
      <c r="G6" s="28">
        <f t="shared" si="4"/>
        <v>1.2380001872017394</v>
      </c>
      <c r="I6" s="30"/>
    </row>
    <row r="7" spans="1:9" x14ac:dyDescent="0.2">
      <c r="A7" s="37">
        <f>Statistik!B15</f>
        <v>16</v>
      </c>
      <c r="B7" s="254">
        <f>Statistik!F15</f>
        <v>0.58489540885628899</v>
      </c>
      <c r="C7" s="38">
        <f t="shared" si="1"/>
        <v>0.16476500950828576</v>
      </c>
      <c r="D7" s="253">
        <f t="shared" si="0"/>
        <v>-4</v>
      </c>
      <c r="E7" s="252">
        <f t="shared" si="2"/>
        <v>-4.4886399617499588</v>
      </c>
      <c r="F7" s="29">
        <f t="shared" si="3"/>
        <v>-0.73957080597700342</v>
      </c>
      <c r="G7" s="28">
        <f t="shared" si="4"/>
        <v>0.41344260794250026</v>
      </c>
      <c r="I7" s="30"/>
    </row>
    <row r="8" spans="1:9" x14ac:dyDescent="0.2">
      <c r="A8" s="37">
        <f>Statistik!B16</f>
        <v>8</v>
      </c>
      <c r="B8" s="254">
        <f>Statistik!F16</f>
        <v>0.40817712578103776</v>
      </c>
      <c r="C8" s="38">
        <f t="shared" si="1"/>
        <v>0.17671828307525123</v>
      </c>
      <c r="D8" s="253">
        <f t="shared" si="0"/>
        <v>-3</v>
      </c>
      <c r="E8" s="252">
        <f t="shared" si="2"/>
        <v>-3.5</v>
      </c>
      <c r="F8" s="29">
        <f t="shared" si="3"/>
        <v>-0.61851399076337932</v>
      </c>
      <c r="G8" s="28">
        <f t="shared" si="4"/>
        <v>6.265373541940629E-2</v>
      </c>
      <c r="I8" s="30"/>
    </row>
    <row r="9" spans="1:9" x14ac:dyDescent="0.2">
      <c r="A9" s="37">
        <f>Statistik!B17</f>
        <v>4</v>
      </c>
      <c r="B9" s="254">
        <f>Statistik!F17</f>
        <v>0.27967943493615866</v>
      </c>
      <c r="C9" s="38">
        <f t="shared" si="1"/>
        <v>0.12849769084487911</v>
      </c>
      <c r="D9" s="253">
        <f t="shared" si="0"/>
        <v>-2</v>
      </c>
      <c r="E9" s="252">
        <f t="shared" si="2"/>
        <v>-2.5</v>
      </c>
      <c r="F9" s="29">
        <f t="shared" si="3"/>
        <v>-0.3212442271121978</v>
      </c>
      <c r="G9" s="28">
        <f t="shared" si="4"/>
        <v>2.1031812321265133E-2</v>
      </c>
      <c r="I9" s="30"/>
    </row>
    <row r="10" spans="1:9" x14ac:dyDescent="0.2">
      <c r="A10" s="37">
        <f>Statistik!B18</f>
        <v>2</v>
      </c>
      <c r="B10" s="254">
        <f>Statistik!F18</f>
        <v>0.20537897310513448</v>
      </c>
      <c r="C10" s="38">
        <f t="shared" si="1"/>
        <v>7.4300461831024178E-2</v>
      </c>
      <c r="D10" s="253">
        <f t="shared" si="0"/>
        <v>-1</v>
      </c>
      <c r="E10" s="252">
        <f t="shared" si="2"/>
        <v>-1.5</v>
      </c>
      <c r="F10" s="29">
        <f t="shared" si="3"/>
        <v>-0.11145069274653627</v>
      </c>
      <c r="G10" s="28">
        <f t="shared" si="4"/>
        <v>0.14658062463071769</v>
      </c>
      <c r="I10" s="30"/>
    </row>
    <row r="11" spans="1:9" x14ac:dyDescent="0.2">
      <c r="A11" s="37">
        <f>Statistik!B19</f>
        <v>1</v>
      </c>
      <c r="B11" s="254">
        <f>Statistik!F19</f>
        <v>0.16992665036674817</v>
      </c>
      <c r="C11" s="38">
        <f t="shared" si="1"/>
        <v>3.5452322738386305E-2</v>
      </c>
      <c r="D11" s="253">
        <f t="shared" si="0"/>
        <v>0</v>
      </c>
      <c r="E11" s="252">
        <f t="shared" si="2"/>
        <v>-0.5</v>
      </c>
      <c r="F11" s="29">
        <f t="shared" si="3"/>
        <v>-1.7726161369193152E-2</v>
      </c>
      <c r="G11" s="28">
        <f t="shared" si="4"/>
        <v>0.20498332692676102</v>
      </c>
      <c r="I11" s="30"/>
    </row>
    <row r="12" spans="1:9" x14ac:dyDescent="0.2">
      <c r="A12" s="37">
        <f>Statistik!B20</f>
        <v>0.5</v>
      </c>
      <c r="B12" s="254">
        <f>Statistik!F20</f>
        <v>0.14561260527030698</v>
      </c>
      <c r="C12" s="38">
        <f t="shared" si="1"/>
        <v>2.4314045096441195E-2</v>
      </c>
      <c r="D12" s="253">
        <f t="shared" si="0"/>
        <v>1</v>
      </c>
      <c r="E12" s="252">
        <f t="shared" si="2"/>
        <v>0.5</v>
      </c>
      <c r="F12" s="29">
        <f t="shared" si="3"/>
        <v>1.2157022548220597E-2</v>
      </c>
      <c r="G12" s="28">
        <f t="shared" si="4"/>
        <v>0.28182599150507232</v>
      </c>
      <c r="I12" s="30"/>
    </row>
    <row r="13" spans="1:9" x14ac:dyDescent="0.2">
      <c r="A13" s="37">
        <f>Statistik!B21</f>
        <v>0.25</v>
      </c>
      <c r="B13" s="254">
        <f>Statistik!F21</f>
        <v>6.8731323010051609E-2</v>
      </c>
      <c r="C13" s="38">
        <f t="shared" si="1"/>
        <v>7.6881282260255368E-2</v>
      </c>
      <c r="D13" s="253">
        <f t="shared" si="0"/>
        <v>2</v>
      </c>
      <c r="E13" s="252">
        <f t="shared" si="2"/>
        <v>1.5</v>
      </c>
      <c r="F13" s="29">
        <f t="shared" si="3"/>
        <v>0.11532192339038305</v>
      </c>
      <c r="G13" s="28">
        <f t="shared" si="4"/>
        <v>1.4915132025456981</v>
      </c>
    </row>
    <row r="14" spans="1:9" x14ac:dyDescent="0.2">
      <c r="A14" s="37">
        <f>Statistik!B22</f>
        <v>0.125</v>
      </c>
      <c r="B14" s="254">
        <f>Statistik!F22</f>
        <v>2.838902472154306E-2</v>
      </c>
      <c r="C14" s="38">
        <f t="shared" si="1"/>
        <v>4.0342298288508549E-2</v>
      </c>
      <c r="D14" s="253">
        <f t="shared" si="0"/>
        <v>3</v>
      </c>
      <c r="E14" s="252">
        <f t="shared" si="2"/>
        <v>2.5</v>
      </c>
      <c r="F14" s="29">
        <f t="shared" si="3"/>
        <v>0.10085574572127137</v>
      </c>
      <c r="G14" s="28">
        <f t="shared" si="4"/>
        <v>1.1783721812137724</v>
      </c>
    </row>
    <row r="15" spans="1:9" x14ac:dyDescent="0.2">
      <c r="A15" s="37">
        <f>Statistik!B23</f>
        <v>6.3E-2</v>
      </c>
      <c r="B15" s="254">
        <f>Statistik!F23</f>
        <v>1.0459114371094811E-2</v>
      </c>
      <c r="C15" s="38">
        <f t="shared" si="1"/>
        <v>1.7929910350448247E-2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6.2651628339677162E-2</v>
      </c>
      <c r="G15" s="28">
        <f t="shared" si="4"/>
        <v>0.73413820114996275</v>
      </c>
    </row>
    <row r="16" spans="1:9" x14ac:dyDescent="0.2">
      <c r="A16" s="37">
        <f>Statistik!B24</f>
        <v>3.1E-2</v>
      </c>
      <c r="B16" s="254">
        <f>Statistik!F24</f>
        <v>0</v>
      </c>
      <c r="C16" s="38">
        <f t="shared" si="1"/>
        <v>1.0459114371094811E-2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4.7066497543376697E-2</v>
      </c>
      <c r="G16" s="28">
        <f t="shared" si="4"/>
        <v>0.57345545384170926</v>
      </c>
    </row>
    <row r="17" spans="1:8" x14ac:dyDescent="0.2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5" thickBot="1" x14ac:dyDescent="0.25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5" thickBot="1" x14ac:dyDescent="0.25">
      <c r="A19" s="3"/>
      <c r="B19" s="3"/>
      <c r="C19" s="3"/>
      <c r="D19" s="3"/>
      <c r="E19" s="31" t="s">
        <v>74</v>
      </c>
      <c r="F19" s="32">
        <f>SUM(F3:F18)</f>
        <v>-2.9045672162473224</v>
      </c>
      <c r="G19" s="3"/>
    </row>
    <row r="20" spans="1:8" x14ac:dyDescent="0.2">
      <c r="G20" s="33">
        <f>SUM(G3:G18)</f>
        <v>7.1513530902709848</v>
      </c>
    </row>
    <row r="21" spans="1:8" ht="18.75" thickBot="1" x14ac:dyDescent="0.3">
      <c r="C21" s="41" t="s">
        <v>75</v>
      </c>
      <c r="F21" s="42"/>
      <c r="G21" s="40">
        <f>SQRT(G20)</f>
        <v>2.6742013929902484</v>
      </c>
      <c r="H21" s="250" t="s">
        <v>192</v>
      </c>
    </row>
    <row r="22" spans="1:8" ht="15" x14ac:dyDescent="0.25">
      <c r="A22" s="34"/>
      <c r="B22" s="34"/>
      <c r="C22" s="34"/>
      <c r="G22" s="3"/>
    </row>
    <row r="23" spans="1:8" ht="15" x14ac:dyDescent="0.25">
      <c r="A23" s="34"/>
      <c r="B23" s="34"/>
      <c r="C23" s="34"/>
    </row>
    <row r="24" spans="1:8" ht="15" x14ac:dyDescent="0.25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baseColWidth="10" defaultColWidth="9.140625" defaultRowHeight="12.75" x14ac:dyDescent="0.2"/>
  <cols>
    <col min="1" max="1" width="4.5703125" style="45" customWidth="1"/>
    <col min="2" max="2" width="12" style="45" customWidth="1"/>
    <col min="3" max="3" width="3" style="45" bestFit="1" customWidth="1"/>
    <col min="4" max="4" width="4.140625" style="45" bestFit="1" customWidth="1"/>
    <col min="5" max="20" width="8.85546875" style="45" customWidth="1"/>
    <col min="21" max="21" width="4.140625" style="45" customWidth="1"/>
    <col min="22" max="22" width="4.42578125" style="45" customWidth="1"/>
    <col min="23" max="23" width="3" style="45" customWidth="1"/>
    <col min="24" max="34" width="2.7109375" style="45" bestFit="1" customWidth="1"/>
    <col min="35" max="124" width="4.42578125" style="45" customWidth="1"/>
    <col min="125" max="16384" width="9.140625" style="45"/>
  </cols>
  <sheetData>
    <row r="2" spans="2:31" ht="23.25" x14ac:dyDescent="0.35">
      <c r="B2" s="44"/>
      <c r="G2" s="46" t="s">
        <v>80</v>
      </c>
    </row>
    <row r="3" spans="2:31" ht="26.25" x14ac:dyDescent="0.4">
      <c r="G3" s="47" t="s">
        <v>81</v>
      </c>
    </row>
    <row r="4" spans="2:31" ht="26.25" x14ac:dyDescent="0.4">
      <c r="D4" s="47"/>
      <c r="G4" s="48" t="s">
        <v>82</v>
      </c>
      <c r="Q4" s="49"/>
    </row>
    <row r="5" spans="2:31" x14ac:dyDescent="0.2">
      <c r="R5" s="50" t="s">
        <v>83</v>
      </c>
      <c r="S5" s="51"/>
      <c r="T5" s="50" t="s">
        <v>84</v>
      </c>
    </row>
    <row r="6" spans="2:31" ht="15" x14ac:dyDescent="0.2">
      <c r="G6" s="48"/>
      <c r="Q6" s="52"/>
      <c r="R6" s="53">
        <f>'Berechnung_Yu&amp;Stand'!J1090</f>
        <v>1.4142135623730949</v>
      </c>
      <c r="S6" s="54" t="s">
        <v>85</v>
      </c>
      <c r="T6" s="55">
        <f>'Berechnung_Yu&amp;Stand'!J1092*100</f>
        <v>16.992665036674818</v>
      </c>
    </row>
    <row r="7" spans="2:31" x14ac:dyDescent="0.2">
      <c r="R7" s="50" t="s">
        <v>79</v>
      </c>
      <c r="T7" s="56"/>
      <c r="U7" s="54"/>
      <c r="V7" s="55"/>
    </row>
    <row r="8" spans="2:31" ht="15.75" x14ac:dyDescent="0.25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8.4827898636228152E-2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6.3298016843249122E-2</v>
      </c>
      <c r="G20" s="87">
        <f>Statistik!E13</f>
        <v>0.18704156479217604</v>
      </c>
      <c r="H20" s="87">
        <f>Statistik!E14</f>
        <v>0.16476500950828579</v>
      </c>
      <c r="I20" s="87">
        <f>Statistik!E15</f>
        <v>0.17671828307525128</v>
      </c>
      <c r="J20" s="87">
        <f>Statistik!E16</f>
        <v>0.12849769084487911</v>
      </c>
      <c r="K20" s="87">
        <f>Statistik!E17</f>
        <v>7.4300461831024178E-2</v>
      </c>
      <c r="L20" s="87">
        <f>Statistik!E18</f>
        <v>3.5452322738386305E-2</v>
      </c>
      <c r="M20" s="87">
        <f>Statistik!E19</f>
        <v>2.4314045096441184E-2</v>
      </c>
      <c r="N20" s="87">
        <f>Statistik!E20</f>
        <v>7.6881282260255368E-2</v>
      </c>
      <c r="O20" s="87">
        <f>Statistik!E21</f>
        <v>4.0342298288508556E-2</v>
      </c>
      <c r="P20" s="87">
        <f>Statistik!E22</f>
        <v>1.7929910350448247E-2</v>
      </c>
      <c r="Q20" s="87">
        <f>Statistik!E23</f>
        <v>1.0459114371094811E-2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">
      <c r="O22" s="94"/>
      <c r="P22" s="94"/>
      <c r="Q22" s="94"/>
    </row>
    <row r="23" spans="2:124" x14ac:dyDescent="0.2">
      <c r="E23" s="223"/>
      <c r="F23" s="95"/>
      <c r="Q23" s="50"/>
    </row>
    <row r="24" spans="2:124" x14ac:dyDescent="0.2">
      <c r="Q24" s="50"/>
    </row>
    <row r="25" spans="2:124" x14ac:dyDescent="0.2">
      <c r="G25" s="96"/>
    </row>
    <row r="28" spans="2:124" x14ac:dyDescent="0.2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baseColWidth="10" defaultColWidth="3.7109375" defaultRowHeight="11.25" x14ac:dyDescent="0.2"/>
  <cols>
    <col min="1" max="1" width="1.42578125" style="50" customWidth="1"/>
    <col min="2" max="2" width="12.5703125" style="50" customWidth="1"/>
    <col min="3" max="3" width="5" style="50" customWidth="1"/>
    <col min="4" max="4" width="4.5703125" style="50" customWidth="1"/>
    <col min="5" max="6" width="3.7109375" style="64" customWidth="1"/>
    <col min="7" max="7" width="6.140625" style="64" customWidth="1"/>
    <col min="8" max="8" width="3.85546875" style="64" customWidth="1"/>
    <col min="9" max="9" width="4.140625" style="64" customWidth="1"/>
    <col min="10" max="33" width="3.7109375" style="64" customWidth="1"/>
    <col min="34" max="34" width="3.7109375" style="50" customWidth="1"/>
    <col min="35" max="124" width="4.42578125" style="50" customWidth="1"/>
    <col min="125" max="132" width="3.7109375" style="50" customWidth="1"/>
    <col min="133" max="133" width="9.140625" style="50" customWidth="1"/>
    <col min="134" max="148" width="3.7109375" style="50" customWidth="1"/>
    <col min="149" max="149" width="9.140625" style="50" customWidth="1"/>
    <col min="150" max="164" width="3.7109375" style="50" customWidth="1"/>
    <col min="165" max="165" width="9.140625" style="50" customWidth="1"/>
    <col min="166" max="180" width="3.7109375" style="50" customWidth="1"/>
    <col min="181" max="181" width="9.140625" style="50" customWidth="1"/>
    <col min="182" max="196" width="3.7109375" style="50" customWidth="1"/>
    <col min="197" max="197" width="9.140625" style="50" customWidth="1"/>
    <col min="198" max="212" width="3.7109375" style="50" customWidth="1"/>
    <col min="213" max="213" width="9.140625" style="50" customWidth="1"/>
    <col min="214" max="228" width="3.7109375" style="50" customWidth="1"/>
    <col min="229" max="229" width="9.140625" style="50" customWidth="1"/>
    <col min="230" max="244" width="3.7109375" style="50" customWidth="1"/>
    <col min="245" max="245" width="9.140625" style="50" customWidth="1"/>
    <col min="246" max="16384" width="3.7109375" style="50"/>
  </cols>
  <sheetData>
    <row r="2" spans="2:125" ht="12.75" x14ac:dyDescent="0.2">
      <c r="B2" s="97" t="s">
        <v>102</v>
      </c>
      <c r="AB2" s="98"/>
    </row>
    <row r="3" spans="2:125" ht="12.75" x14ac:dyDescent="0.2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25" x14ac:dyDescent="0.25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2.75" x14ac:dyDescent="0.2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2.75" x14ac:dyDescent="0.2">
      <c r="B6" s="97"/>
    </row>
    <row r="7" spans="2:125" ht="12.75" x14ac:dyDescent="0.2">
      <c r="B7" s="97"/>
      <c r="Q7" s="102"/>
    </row>
    <row r="8" spans="2:125" s="103" customFormat="1" ht="9" x14ac:dyDescent="0.15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75" x14ac:dyDescent="0.25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25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x14ac:dyDescent="0.2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x14ac:dyDescent="0.2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x14ac:dyDescent="0.2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6.3298016843249122E-2</v>
      </c>
      <c r="G15" s="124">
        <f>'Eintrag_Yu&amp;Stand'!G20</f>
        <v>0.18704156479217604</v>
      </c>
      <c r="H15" s="124">
        <f>'Eintrag_Yu&amp;Stand'!H20</f>
        <v>0.16476500950828579</v>
      </c>
      <c r="I15" s="124">
        <f>'Eintrag_Yu&amp;Stand'!I20</f>
        <v>0.17671828307525128</v>
      </c>
      <c r="J15" s="124">
        <f>'Eintrag_Yu&amp;Stand'!J20</f>
        <v>0.12849769084487911</v>
      </c>
      <c r="K15" s="125">
        <f>'Eintrag_Yu&amp;Stand'!K20</f>
        <v>7.4300461831024178E-2</v>
      </c>
      <c r="L15" s="124">
        <f>'Eintrag_Yu&amp;Stand'!L20</f>
        <v>3.5452322738386305E-2</v>
      </c>
      <c r="M15" s="124">
        <f>'Eintrag_Yu&amp;Stand'!M20</f>
        <v>2.4314045096441184E-2</v>
      </c>
      <c r="N15" s="124">
        <f>'Eintrag_Yu&amp;Stand'!N20</f>
        <v>7.6881282260255368E-2</v>
      </c>
      <c r="O15" s="124">
        <f>'Eintrag_Yu&amp;Stand'!O20</f>
        <v>4.0342298288508556E-2</v>
      </c>
      <c r="P15" s="124">
        <f>'Eintrag_Yu&amp;Stand'!P20</f>
        <v>1.7929910350448247E-2</v>
      </c>
      <c r="Q15" s="124">
        <f>'Eintrag_Yu&amp;Stand'!Q20</f>
        <v>1.0459114371094811E-2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x14ac:dyDescent="0.2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75" x14ac:dyDescent="0.25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x14ac:dyDescent="0.2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x14ac:dyDescent="0.2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x14ac:dyDescent="0.2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75" x14ac:dyDescent="0.25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75" x14ac:dyDescent="0.25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75" x14ac:dyDescent="0.25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.75" x14ac:dyDescent="0.35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-4.4738718994806331E-3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-1.0258154118963738E-2</v>
      </c>
      <c r="G295" s="178">
        <f t="shared" si="153"/>
        <v>-1.190860995078729E-2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-1.3934681238377414E-2</v>
      </c>
      <c r="G296" s="178">
        <f t="shared" si="156"/>
        <v>-3.235502048700991E-2</v>
      </c>
      <c r="H296" s="178">
        <f t="shared" si="156"/>
        <v>-1.0759897885702927E-2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-1.0862059772886259E-2</v>
      </c>
      <c r="G297" s="178">
        <f t="shared" si="156"/>
        <v>-2.9982172005029117E-2</v>
      </c>
      <c r="H297" s="178">
        <f t="shared" si="156"/>
        <v>-2.0724419737905037E-2</v>
      </c>
      <c r="I297" s="178">
        <f t="shared" si="156"/>
        <v>-8.774750217171428E-3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-6.4086781782249601E-3</v>
      </c>
      <c r="G298" s="179">
        <f t="shared" si="156"/>
        <v>-1.8566496608352991E-2</v>
      </c>
      <c r="H298" s="179">
        <f t="shared" si="156"/>
        <v>-1.5271656317874652E-2</v>
      </c>
      <c r="I298" s="179">
        <f t="shared" si="156"/>
        <v>-1.2977700111372864E-2</v>
      </c>
      <c r="J298" s="179">
        <f t="shared" si="156"/>
        <v>-3.6893069706324146E-3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-3.0766089154958391E-3</v>
      </c>
      <c r="G299" s="179">
        <f t="shared" si="156"/>
        <v>-9.0369322348495019E-3</v>
      </c>
      <c r="H299" s="179">
        <f t="shared" si="156"/>
        <v>-7.803869605955637E-3</v>
      </c>
      <c r="I299" s="179">
        <f t="shared" si="156"/>
        <v>-7.8365439587766757E-3</v>
      </c>
      <c r="J299" s="179">
        <f t="shared" si="156"/>
        <v>-4.5026143912622807E-3</v>
      </c>
      <c r="K299" s="179">
        <f t="shared" si="156"/>
        <v>-1.0178743333351587E-3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-2.1142335559238569E-3</v>
      </c>
      <c r="G300" s="179">
        <f t="shared" si="160"/>
        <v>-6.2351807010342522E-3</v>
      </c>
      <c r="H300" s="179">
        <f t="shared" si="160"/>
        <v>-5.4595947805801603E-3</v>
      </c>
      <c r="I300" s="179">
        <f t="shared" si="160"/>
        <v>-5.7447995235544074E-3</v>
      </c>
      <c r="J300" s="179">
        <f t="shared" si="160"/>
        <v>-3.9079674483096993E-3</v>
      </c>
      <c r="K300" s="179">
        <f t="shared" si="160"/>
        <v>-1.7855559722795868E-3</v>
      </c>
      <c r="L300" s="179">
        <f t="shared" si="160"/>
        <v>-3.3308867580803182E-4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-6.6900984096659307E-3</v>
      </c>
      <c r="G301" s="179">
        <f t="shared" si="160"/>
        <v>-1.9754681098215793E-2</v>
      </c>
      <c r="H301" s="179">
        <f t="shared" si="160"/>
        <v>-1.7367579880724734E-2</v>
      </c>
      <c r="I301" s="179">
        <f t="shared" si="160"/>
        <v>-1.8519948026156426E-2</v>
      </c>
      <c r="J301" s="179">
        <f t="shared" si="160"/>
        <v>-1.3208457944657432E-2</v>
      </c>
      <c r="K301" s="179">
        <f t="shared" si="160"/>
        <v>-7.1451364636256143E-3</v>
      </c>
      <c r="L301" s="179">
        <f t="shared" si="160"/>
        <v>-2.6939532192964597E-3</v>
      </c>
      <c r="M301" s="179">
        <f t="shared" si="160"/>
        <v>-7.2233023182891206E-4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-3.5115642870277241E-3</v>
      </c>
      <c r="G302" s="179">
        <f t="shared" si="160"/>
        <v>-1.0373438535737385E-2</v>
      </c>
      <c r="H302" s="179">
        <f t="shared" si="160"/>
        <v>-9.1313902131744378E-3</v>
      </c>
      <c r="I302" s="179">
        <f t="shared" si="160"/>
        <v>-9.7752357821188803E-3</v>
      </c>
      <c r="J302" s="179">
        <f t="shared" si="160"/>
        <v>-7.0663252205084987E-3</v>
      </c>
      <c r="K302" s="179">
        <f t="shared" si="160"/>
        <v>-4.0076365228171092E-3</v>
      </c>
      <c r="L302" s="179">
        <f t="shared" si="160"/>
        <v>-1.7889727561542451E-3</v>
      </c>
      <c r="M302" s="179">
        <f t="shared" si="160"/>
        <v>-9.6948834326697866E-4</v>
      </c>
      <c r="N302" s="179">
        <f t="shared" si="160"/>
        <v>-1.1985032338166863E-3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-1.5608982651789617E-3</v>
      </c>
      <c r="G303" s="179">
        <f t="shared" si="160"/>
        <v>-4.6117638973389302E-3</v>
      </c>
      <c r="H303" s="179">
        <f t="shared" si="160"/>
        <v>-4.0613187908817719E-3</v>
      </c>
      <c r="I303" s="179">
        <f t="shared" si="160"/>
        <v>-4.3529315096088551E-3</v>
      </c>
      <c r="J303" s="179">
        <f t="shared" si="160"/>
        <v>-3.159065009782035E-3</v>
      </c>
      <c r="K303" s="179">
        <f t="shared" si="160"/>
        <v>-1.8159642450637297E-3</v>
      </c>
      <c r="L303" s="179">
        <f t="shared" si="160"/>
        <v>-8.4988269953708336E-4</v>
      </c>
      <c r="M303" s="179">
        <f t="shared" si="160"/>
        <v>-5.4529778348507438E-4</v>
      </c>
      <c r="N303" s="179">
        <f t="shared" si="160"/>
        <v>-1.3624590994143013E-3</v>
      </c>
      <c r="O303" s="179">
        <f t="shared" si="160"/>
        <v>-2.7950958809859114E-4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-9.1057880011859106E-4</v>
      </c>
      <c r="G304" s="179">
        <f t="shared" si="164"/>
        <v>-2.6905397671781136E-3</v>
      </c>
      <c r="H304" s="179">
        <f t="shared" si="164"/>
        <v>-2.3697895693174697E-3</v>
      </c>
      <c r="I304" s="179">
        <f t="shared" si="164"/>
        <v>-2.5409872570237219E-3</v>
      </c>
      <c r="J304" s="179">
        <f t="shared" si="164"/>
        <v>-1.8463199236615018E-3</v>
      </c>
      <c r="K304" s="179">
        <f t="shared" si="164"/>
        <v>-1.0655056257766328E-3</v>
      </c>
      <c r="L304" s="179">
        <f t="shared" si="164"/>
        <v>-5.0539074227028938E-4</v>
      </c>
      <c r="M304" s="179">
        <f t="shared" si="164"/>
        <v>-3.3987526089872678E-4</v>
      </c>
      <c r="N304" s="179">
        <f t="shared" si="164"/>
        <v>-1.0044463469863947E-3</v>
      </c>
      <c r="O304" s="179">
        <f t="shared" si="164"/>
        <v>-4.1502062163928984E-4</v>
      </c>
      <c r="P304" s="179">
        <f t="shared" si="164"/>
        <v>-7.0864437503812087E-5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.75" x14ac:dyDescent="0.35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9.2344592573933182E-5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4.6378322703784989E-4</v>
      </c>
      <c r="G422" s="179">
        <f t="shared" si="255"/>
        <v>-4.5313758745520905E-5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8.7578123503050619E-4</v>
      </c>
      <c r="G423" s="179">
        <f t="shared" si="258"/>
        <v>-1.4815923524044084E-4</v>
      </c>
      <c r="H423" s="179">
        <f t="shared" si="258"/>
        <v>2.0952721252918262E-5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4.1968676202069227E-4</v>
      </c>
      <c r="G424" s="179">
        <f t="shared" si="258"/>
        <v>-9.7390648414977471E-4</v>
      </c>
      <c r="H424" s="179">
        <f t="shared" si="258"/>
        <v>-3.3340115280665875E-4</v>
      </c>
      <c r="I424" s="179">
        <f t="shared" si="258"/>
        <v>-7.2275030722738706E-5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4.2705113429185768E-5</v>
      </c>
      <c r="G425" s="179">
        <f t="shared" si="258"/>
        <v>-1.2409604146477297E-3</v>
      </c>
      <c r="H425" s="179">
        <f t="shared" si="258"/>
        <v>-7.6654431462106615E-4</v>
      </c>
      <c r="I425" s="179">
        <f t="shared" si="258"/>
        <v>-5.9492408918430007E-4</v>
      </c>
      <c r="J425" s="179">
        <f t="shared" si="258"/>
        <v>-3.4154100919833917E-5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-5.2282597012729758E-5</v>
      </c>
      <c r="G426" s="179">
        <f t="shared" si="258"/>
        <v>-8.2979690128202909E-4</v>
      </c>
      <c r="H426" s="179">
        <f t="shared" si="258"/>
        <v>-5.9826944887154672E-4</v>
      </c>
      <c r="I426" s="179">
        <f t="shared" si="258"/>
        <v>-6.157841187962533E-4</v>
      </c>
      <c r="J426" s="179">
        <f t="shared" si="258"/>
        <v>-1.8752008916752619E-4</v>
      </c>
      <c r="K426" s="179">
        <f t="shared" si="258"/>
        <v>-6.7543780626564373E-6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-5.0446589665567504E-5</v>
      </c>
      <c r="G427" s="179">
        <f t="shared" si="262"/>
        <v>-6.1924002792964423E-4</v>
      </c>
      <c r="H427" s="179">
        <f t="shared" si="262"/>
        <v>-4.6448055467355657E-4</v>
      </c>
      <c r="I427" s="179">
        <f t="shared" si="262"/>
        <v>-5.1947278197301704E-4</v>
      </c>
      <c r="J427" s="179">
        <f t="shared" si="262"/>
        <v>-2.2647322905024585E-4</v>
      </c>
      <c r="K427" s="179">
        <f t="shared" si="262"/>
        <v>-3.9949722008114781E-5</v>
      </c>
      <c r="L427" s="179">
        <f t="shared" si="262"/>
        <v>-6.3372215392075749E-7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5.5687908443648632E-5</v>
      </c>
      <c r="G428" s="179">
        <f t="shared" si="262"/>
        <v>-1.3319772396304629E-3</v>
      </c>
      <c r="H428" s="179">
        <f t="shared" si="262"/>
        <v>-9.3152978345329535E-4</v>
      </c>
      <c r="I428" s="179">
        <f t="shared" si="262"/>
        <v>-1.1202902298116124E-3</v>
      </c>
      <c r="J428" s="179">
        <f t="shared" si="262"/>
        <v>-4.0451141089179019E-4</v>
      </c>
      <c r="K428" s="179">
        <f t="shared" si="262"/>
        <v>1.0257338774871762E-5</v>
      </c>
      <c r="L428" s="179">
        <f t="shared" si="262"/>
        <v>4.9955391109689745E-5</v>
      </c>
      <c r="M428" s="179">
        <f t="shared" si="262"/>
        <v>6.4859250555607256E-6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-4.9425988934341408E-5</v>
      </c>
      <c r="G429" s="179">
        <f t="shared" si="262"/>
        <v>-9.3256440481494316E-4</v>
      </c>
      <c r="H429" s="179">
        <f t="shared" si="262"/>
        <v>-6.9540578950009362E-4</v>
      </c>
      <c r="I429" s="179">
        <f t="shared" si="262"/>
        <v>-8.1368668646572778E-4</v>
      </c>
      <c r="J429" s="179">
        <f t="shared" si="262"/>
        <v>-3.7743464697663996E-4</v>
      </c>
      <c r="K429" s="179">
        <f t="shared" si="262"/>
        <v>-8.074644247382329E-5</v>
      </c>
      <c r="L429" s="179">
        <f t="shared" si="262"/>
        <v>4.8660525913273397E-6</v>
      </c>
      <c r="M429" s="179">
        <f t="shared" si="262"/>
        <v>6.9553193182993721E-6</v>
      </c>
      <c r="N429" s="179">
        <f t="shared" si="262"/>
        <v>-7.4802594151244063E-6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-4.3431248006216331E-5</v>
      </c>
      <c r="G430" s="179">
        <f t="shared" si="262"/>
        <v>-4.7819638372912314E-4</v>
      </c>
      <c r="H430" s="179">
        <f t="shared" si="262"/>
        <v>-3.6544760139589215E-4</v>
      </c>
      <c r="I430" s="179">
        <f t="shared" si="262"/>
        <v>-4.2307732169071774E-4</v>
      </c>
      <c r="J430" s="179">
        <f t="shared" si="262"/>
        <v>-2.1319608432537334E-4</v>
      </c>
      <c r="K430" s="179">
        <f t="shared" si="262"/>
        <v>-6.2023866454658129E-5</v>
      </c>
      <c r="L430" s="179">
        <f t="shared" si="262"/>
        <v>-8.8357569665688581E-6</v>
      </c>
      <c r="M430" s="179">
        <f t="shared" si="262"/>
        <v>-1.9364315997746982E-6</v>
      </c>
      <c r="N430" s="179">
        <f t="shared" si="262"/>
        <v>-3.5950561470911444E-5</v>
      </c>
      <c r="O430" s="179">
        <f t="shared" si="262"/>
        <v>-1.0700543175312933E-6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-2.9512288132273654E-5</v>
      </c>
      <c r="G431" s="179">
        <f t="shared" si="264"/>
        <v>-2.913828669867855E-4</v>
      </c>
      <c r="H431" s="179">
        <f t="shared" si="264"/>
        <v>-2.2421060698110844E-4</v>
      </c>
      <c r="I431" s="179">
        <f t="shared" si="264"/>
        <v>-2.5889285185700761E-4</v>
      </c>
      <c r="J431" s="179">
        <f t="shared" si="264"/>
        <v>-1.3339554778701903E-4</v>
      </c>
      <c r="K431" s="179">
        <f t="shared" si="264"/>
        <v>-4.1517211030478793E-5</v>
      </c>
      <c r="L431" s="179">
        <f t="shared" si="264"/>
        <v>-7.6522609466260581E-6</v>
      </c>
      <c r="M431" s="179">
        <f t="shared" si="264"/>
        <v>-2.7928089674395976E-6</v>
      </c>
      <c r="N431" s="179">
        <f t="shared" si="264"/>
        <v>-3.7064360838594006E-5</v>
      </c>
      <c r="O431" s="179">
        <f t="shared" si="264"/>
        <v>-5.5260851688003867E-6</v>
      </c>
      <c r="P431" s="179">
        <f t="shared" si="264"/>
        <v>-8.8308108276878494E-8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20.25" x14ac:dyDescent="0.35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1.6011648199542459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1.5192010510412974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1.433800861421352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1.3705996121318824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1.3474315676605852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1.3725237085435387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1.3774947699533093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1.3068339897384353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1.3200216797603148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1.3855652854015035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1.4114441045260797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1.4341757210035182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1.4840565157322958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1.5748789644897958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x14ac:dyDescent="0.2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3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0.10531900713681426</v>
      </c>
      <c r="G552" s="175">
        <f t="shared" si="358"/>
        <v>6.0699615160128249E-2</v>
      </c>
      <c r="H552" s="175">
        <f t="shared" si="358"/>
        <v>1.812803591654619E-2</v>
      </c>
      <c r="I552" s="175">
        <f t="shared" si="358"/>
        <v>4.8661900514403028E-3</v>
      </c>
      <c r="J552" s="175">
        <f t="shared" si="358"/>
        <v>1.2481100294653277E-3</v>
      </c>
      <c r="K552" s="175">
        <f t="shared" si="358"/>
        <v>3.1369488593674865E-4</v>
      </c>
      <c r="L552" s="175">
        <f t="shared" si="358"/>
        <v>7.576174845447927E-5</v>
      </c>
      <c r="M552" s="175">
        <f t="shared" si="358"/>
        <v>1.9070964152119378E-5</v>
      </c>
      <c r="N552" s="175">
        <f t="shared" si="358"/>
        <v>4.9252888245777368E-6</v>
      </c>
      <c r="O552" s="175">
        <f t="shared" si="358"/>
        <v>1.246862407083841E-6</v>
      </c>
      <c r="P552" s="175">
        <f t="shared" si="358"/>
        <v>3.1512611341907101E-7</v>
      </c>
      <c r="Q552" s="175">
        <f t="shared" si="358"/>
        <v>8.1947700195170656E-8</v>
      </c>
      <c r="R552" s="175">
        <f t="shared" si="358"/>
        <v>2.0679602582125103E-8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0.12336603761923684</v>
      </c>
      <c r="F553" s="179">
        <f t="shared" si="358"/>
        <v>0</v>
      </c>
      <c r="G553" s="179">
        <f t="shared" si="358"/>
        <v>9.02882914892357E-2</v>
      </c>
      <c r="H553" s="179">
        <f t="shared" si="358"/>
        <v>5.6794710135746503E-2</v>
      </c>
      <c r="I553" s="179">
        <f t="shared" si="358"/>
        <v>1.8376571538785268E-2</v>
      </c>
      <c r="J553" s="179">
        <f t="shared" si="358"/>
        <v>4.9318463330452469E-3</v>
      </c>
      <c r="K553" s="179">
        <f t="shared" si="358"/>
        <v>1.2512077588494202E-3</v>
      </c>
      <c r="L553" s="179">
        <f t="shared" si="358"/>
        <v>3.0279465337355296E-4</v>
      </c>
      <c r="M553" s="179">
        <f t="shared" si="358"/>
        <v>7.6268799469180983E-5</v>
      </c>
      <c r="N553" s="179">
        <f t="shared" si="358"/>
        <v>1.9700337474264447E-5</v>
      </c>
      <c r="O553" s="179">
        <f t="shared" si="358"/>
        <v>4.9874008567303021E-6</v>
      </c>
      <c r="P553" s="179">
        <f t="shared" si="358"/>
        <v>1.260501513781485E-6</v>
      </c>
      <c r="Q553" s="179">
        <f t="shared" si="358"/>
        <v>3.2779062320913951E-7</v>
      </c>
      <c r="R553" s="179">
        <f t="shared" si="358"/>
        <v>8.2718400814078742E-8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0.48472562894229793</v>
      </c>
      <c r="F554" s="179">
        <f t="shared" si="358"/>
        <v>0.10913290771056969</v>
      </c>
      <c r="G554" s="179">
        <f t="shared" si="358"/>
        <v>0</v>
      </c>
      <c r="H554" s="179">
        <f t="shared" si="358"/>
        <v>7.9413816821547453E-2</v>
      </c>
      <c r="I554" s="179">
        <f t="shared" si="358"/>
        <v>5.5797303510892862E-2</v>
      </c>
      <c r="J554" s="179">
        <f t="shared" si="358"/>
        <v>1.841407885259564E-2</v>
      </c>
      <c r="K554" s="179">
        <f t="shared" si="358"/>
        <v>4.8678848458993665E-3</v>
      </c>
      <c r="L554" s="179">
        <f t="shared" si="358"/>
        <v>1.18803224377022E-3</v>
      </c>
      <c r="M554" s="179">
        <f t="shared" si="358"/>
        <v>3.0001645017780655E-4</v>
      </c>
      <c r="N554" s="179">
        <f t="shared" si="358"/>
        <v>7.7542798747950753E-5</v>
      </c>
      <c r="O554" s="179">
        <f t="shared" si="358"/>
        <v>1.9633445058444423E-5</v>
      </c>
      <c r="P554" s="179">
        <f t="shared" si="358"/>
        <v>4.9622463979017786E-6</v>
      </c>
      <c r="Q554" s="179">
        <f t="shared" si="358"/>
        <v>1.2904302377233719E-6</v>
      </c>
      <c r="R554" s="179">
        <f t="shared" si="358"/>
        <v>3.2564233569021861E-7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0.74931049755033219</v>
      </c>
      <c r="F555" s="179">
        <f t="shared" si="358"/>
        <v>0.46602183130810187</v>
      </c>
      <c r="G555" s="179">
        <f t="shared" si="358"/>
        <v>0.10022183812358751</v>
      </c>
      <c r="H555" s="179">
        <f t="shared" si="358"/>
        <v>0</v>
      </c>
      <c r="I555" s="179">
        <f t="shared" si="358"/>
        <v>7.4208862449979471E-2</v>
      </c>
      <c r="J555" s="179">
        <f t="shared" si="358"/>
        <v>5.7501635121929809E-2</v>
      </c>
      <c r="K555" s="179">
        <f t="shared" si="358"/>
        <v>1.8473480264248155E-2</v>
      </c>
      <c r="L555" s="179">
        <f t="shared" si="358"/>
        <v>4.684713538333914E-3</v>
      </c>
      <c r="M555" s="179">
        <f t="shared" si="358"/>
        <v>1.196172100507085E-3</v>
      </c>
      <c r="N555" s="179">
        <f t="shared" si="358"/>
        <v>3.0996394641935024E-4</v>
      </c>
      <c r="O555" s="179">
        <f t="shared" si="358"/>
        <v>7.8521553017417696E-5</v>
      </c>
      <c r="P555" s="179">
        <f t="shared" si="358"/>
        <v>1.9848252580560448E-5</v>
      </c>
      <c r="Q555" s="179">
        <f t="shared" si="358"/>
        <v>5.1616767987301415E-6</v>
      </c>
      <c r="R555" s="179">
        <f t="shared" si="358"/>
        <v>1.3025669804397872E-6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0.87929537969058258</v>
      </c>
      <c r="F556" s="179">
        <f t="shared" si="358"/>
        <v>0.73385407529122404</v>
      </c>
      <c r="G556" s="179">
        <f t="shared" si="358"/>
        <v>0.43911694931216433</v>
      </c>
      <c r="H556" s="179">
        <f t="shared" si="358"/>
        <v>8.4596337850889131E-2</v>
      </c>
      <c r="I556" s="179">
        <f t="shared" si="358"/>
        <v>0</v>
      </c>
      <c r="J556" s="179">
        <f t="shared" si="358"/>
        <v>7.9766068999049089E-2</v>
      </c>
      <c r="K556" s="179">
        <f t="shared" si="358"/>
        <v>5.6641034235087137E-2</v>
      </c>
      <c r="L556" s="179">
        <f t="shared" si="358"/>
        <v>1.7094907806365762E-2</v>
      </c>
      <c r="M556" s="179">
        <f t="shared" si="358"/>
        <v>4.5756908739933728E-3</v>
      </c>
      <c r="N556" s="179">
        <f t="shared" si="358"/>
        <v>1.1982487122063827E-3</v>
      </c>
      <c r="O556" s="179">
        <f t="shared" si="358"/>
        <v>3.0416340594559965E-4</v>
      </c>
      <c r="P556" s="179">
        <f t="shared" si="358"/>
        <v>7.6920389668063145E-5</v>
      </c>
      <c r="Q556" s="179">
        <f t="shared" si="358"/>
        <v>2.0005879741064511E-5</v>
      </c>
      <c r="R556" s="179">
        <f t="shared" si="358"/>
        <v>5.0486839172994664E-6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0.94199323855013639</v>
      </c>
      <c r="F557" s="179">
        <f t="shared" si="358"/>
        <v>0.87411053037710429</v>
      </c>
      <c r="G557" s="179">
        <f t="shared" si="358"/>
        <v>0.72243234953985325</v>
      </c>
      <c r="H557" s="179">
        <f t="shared" si="358"/>
        <v>0.41885794686389438</v>
      </c>
      <c r="I557" s="179">
        <f t="shared" si="358"/>
        <v>8.636494240696431E-2</v>
      </c>
      <c r="J557" s="179">
        <f t="shared" si="358"/>
        <v>0</v>
      </c>
      <c r="K557" s="179">
        <f t="shared" si="358"/>
        <v>8.0673931573239072E-2</v>
      </c>
      <c r="L557" s="179">
        <f t="shared" si="358"/>
        <v>5.1834467169246529E-2</v>
      </c>
      <c r="M557" s="179">
        <f t="shared" si="358"/>
        <v>1.7259205225060543E-2</v>
      </c>
      <c r="N557" s="179">
        <f t="shared" si="358"/>
        <v>4.7392773718695474E-3</v>
      </c>
      <c r="O557" s="179">
        <f t="shared" si="358"/>
        <v>1.2135917273045234E-3</v>
      </c>
      <c r="P557" s="179">
        <f t="shared" si="358"/>
        <v>3.0750161532368454E-4</v>
      </c>
      <c r="Q557" s="179">
        <f t="shared" si="358"/>
        <v>8.0012793234149636E-5</v>
      </c>
      <c r="R557" s="179">
        <f t="shared" si="358"/>
        <v>2.0194164970423149E-5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0.97165843266465668</v>
      </c>
      <c r="F558" s="179">
        <f t="shared" si="358"/>
        <v>0.93962291062446701</v>
      </c>
      <c r="G558" s="179">
        <f t="shared" si="358"/>
        <v>0.86897747808736814</v>
      </c>
      <c r="H558" s="179">
        <f t="shared" si="358"/>
        <v>0.71018652324348819</v>
      </c>
      <c r="I558" s="179">
        <f t="shared" si="358"/>
        <v>0.41859403704879999</v>
      </c>
      <c r="J558" s="179">
        <f t="shared" si="358"/>
        <v>9.0560789808716027E-2</v>
      </c>
      <c r="K558" s="179">
        <f t="shared" si="358"/>
        <v>0</v>
      </c>
      <c r="L558" s="179">
        <f t="shared" si="358"/>
        <v>6.7458245805155484E-2</v>
      </c>
      <c r="M558" s="179">
        <f t="shared" si="358"/>
        <v>5.2789547131033766E-2</v>
      </c>
      <c r="N558" s="179">
        <f t="shared" si="358"/>
        <v>1.8034011707774102E-2</v>
      </c>
      <c r="O558" s="179">
        <f t="shared" si="358"/>
        <v>4.802916975895832E-3</v>
      </c>
      <c r="P558" s="179">
        <f t="shared" si="358"/>
        <v>1.2270486927953735E-3</v>
      </c>
      <c r="Q558" s="179">
        <f t="shared" si="358"/>
        <v>3.1987715726474787E-4</v>
      </c>
      <c r="R558" s="179">
        <f t="shared" si="358"/>
        <v>8.0767467339845379E-5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0.98600355378373061</v>
      </c>
      <c r="F559" s="179">
        <f t="shared" si="358"/>
        <v>0.97054332927228015</v>
      </c>
      <c r="G559" s="179">
        <f t="shared" si="358"/>
        <v>0.9373617908410371</v>
      </c>
      <c r="H559" s="179">
        <f t="shared" si="358"/>
        <v>0.86357355185454598</v>
      </c>
      <c r="I559" s="179">
        <f t="shared" si="358"/>
        <v>0.71002184703826265</v>
      </c>
      <c r="J559" s="179">
        <f t="shared" si="358"/>
        <v>0.42759904470977339</v>
      </c>
      <c r="K559" s="179">
        <f t="shared" si="358"/>
        <v>9.1374404224227199E-2</v>
      </c>
      <c r="L559" s="179">
        <f t="shared" si="358"/>
        <v>0</v>
      </c>
      <c r="M559" s="179">
        <f t="shared" si="358"/>
        <v>6.9977140487983591E-2</v>
      </c>
      <c r="N559" s="179">
        <f t="shared" si="358"/>
        <v>5.7147508625153678E-2</v>
      </c>
      <c r="O559" s="179">
        <f t="shared" si="358"/>
        <v>1.8325332758918532E-2</v>
      </c>
      <c r="P559" s="179">
        <f t="shared" si="358"/>
        <v>4.8584871904612612E-3</v>
      </c>
      <c r="Q559" s="179">
        <f t="shared" si="358"/>
        <v>1.2766485665575884E-3</v>
      </c>
      <c r="R559" s="179">
        <f t="shared" si="358"/>
        <v>3.2292083095295117E-4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0.99304643220677324</v>
      </c>
      <c r="F560" s="179">
        <f t="shared" si="358"/>
        <v>0.98546520739400412</v>
      </c>
      <c r="G560" s="179">
        <f t="shared" si="358"/>
        <v>0.96950795955157887</v>
      </c>
      <c r="H560" s="179">
        <f t="shared" si="358"/>
        <v>0.93503394407639651</v>
      </c>
      <c r="I560" s="179">
        <f t="shared" si="358"/>
        <v>0.86370613358270487</v>
      </c>
      <c r="J560" s="179">
        <f t="shared" si="358"/>
        <v>0.71545668740130708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0.4293058139366025</v>
      </c>
      <c r="L560" s="179">
        <f t="shared" si="358"/>
        <v>7.92327064889424E-2</v>
      </c>
      <c r="M560" s="179">
        <f t="shared" si="358"/>
        <v>0</v>
      </c>
      <c r="N560" s="179">
        <f t="shared" si="358"/>
        <v>8.2141118699773044E-2</v>
      </c>
      <c r="O560" s="179">
        <f t="shared" si="358"/>
        <v>5.8724009986408296E-2</v>
      </c>
      <c r="P560" s="179">
        <f t="shared" si="358"/>
        <v>1.8576081307696776E-2</v>
      </c>
      <c r="Q560" s="179">
        <f t="shared" si="358"/>
        <v>5.058510757235248E-3</v>
      </c>
      <c r="R560" s="179">
        <f t="shared" si="358"/>
        <v>1.2892365835536015E-3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0.99653451116598057</v>
      </c>
      <c r="F561" s="179">
        <f t="shared" si="358"/>
        <v>0.99278226154375826</v>
      </c>
      <c r="G561" s="179">
        <f t="shared" si="358"/>
        <v>0.98497348285794495</v>
      </c>
      <c r="H561" s="179">
        <f t="shared" si="358"/>
        <v>0.9684601822510337</v>
      </c>
      <c r="I561" s="179">
        <f t="shared" si="358"/>
        <v>0.93518855608858686</v>
      </c>
      <c r="J561" s="179">
        <f t="shared" si="358"/>
        <v>0.86605754499990661</v>
      </c>
      <c r="K561" s="179">
        <f t="shared" si="358"/>
        <v>0.71648144046569329</v>
      </c>
      <c r="L561" s="179">
        <f t="shared" si="358"/>
        <v>0.40242307662184879</v>
      </c>
      <c r="M561" s="179">
        <f t="shared" si="358"/>
        <v>8.1599249801755494E-2</v>
      </c>
      <c r="N561" s="179">
        <f t="shared" si="358"/>
        <v>0</v>
      </c>
      <c r="O561" s="179">
        <f t="shared" si="358"/>
        <v>8.6790868694555018E-2</v>
      </c>
      <c r="P561" s="179">
        <f t="shared" si="358"/>
        <v>6.0054889390432943E-2</v>
      </c>
      <c r="Q561" s="179">
        <f t="shared" si="358"/>
        <v>1.940152616924758E-2</v>
      </c>
      <c r="R561" s="179">
        <f t="shared" si="358"/>
        <v>5.1158644855931442E-3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0.99827009558329427</v>
      </c>
      <c r="F562" s="179">
        <f t="shared" si="358"/>
        <v>0.99640370092686936</v>
      </c>
      <c r="G562" s="179">
        <f t="shared" si="358"/>
        <v>0.99254314442280411</v>
      </c>
      <c r="H562" s="179">
        <f t="shared" si="358"/>
        <v>0.98448119710121296</v>
      </c>
      <c r="I562" s="179">
        <f t="shared" si="358"/>
        <v>0.96856340088170922</v>
      </c>
      <c r="J562" s="179">
        <f t="shared" si="358"/>
        <v>0.9361785036768181</v>
      </c>
      <c r="K562" s="179">
        <f t="shared" si="358"/>
        <v>0.86650382962747208</v>
      </c>
      <c r="L562" s="179">
        <f t="shared" si="358"/>
        <v>0.70012127851227179</v>
      </c>
      <c r="M562" s="179">
        <f t="shared" si="358"/>
        <v>0.40791860043884193</v>
      </c>
      <c r="N562" s="179">
        <f t="shared" si="358"/>
        <v>9.268344290452625E-2</v>
      </c>
      <c r="O562" s="179">
        <f t="shared" si="358"/>
        <v>0</v>
      </c>
      <c r="P562" s="179">
        <f t="shared" si="358"/>
        <v>9.0808257181377125E-2</v>
      </c>
      <c r="Q562" s="179">
        <f t="shared" si="358"/>
        <v>6.3546074047007212E-2</v>
      </c>
      <c r="R562" s="179">
        <f t="shared" si="358"/>
        <v>1.9750713135340173E-2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0.99913575981030722</v>
      </c>
      <c r="F563" s="179">
        <f t="shared" si="358"/>
        <v>0.9982050122492131</v>
      </c>
      <c r="G563" s="179">
        <f t="shared" si="358"/>
        <v>0.99628585948668358</v>
      </c>
      <c r="H563" s="179">
        <f t="shared" si="358"/>
        <v>0.9923052022165143</v>
      </c>
      <c r="I563" s="179">
        <f t="shared" si="358"/>
        <v>0.98453969807341424</v>
      </c>
      <c r="J563" s="179">
        <f t="shared" si="358"/>
        <v>0.96900103341233312</v>
      </c>
      <c r="K563" s="179">
        <f t="shared" si="358"/>
        <v>0.93636814904712351</v>
      </c>
      <c r="L563" s="179">
        <f t="shared" si="358"/>
        <v>0.85948558145796272</v>
      </c>
      <c r="M563" s="179">
        <f t="shared" si="358"/>
        <v>0.70350858751924639</v>
      </c>
      <c r="N563" s="179">
        <f t="shared" si="358"/>
        <v>0.43202635318661797</v>
      </c>
      <c r="O563" s="179">
        <f t="shared" si="358"/>
        <v>9.6786330740470078E-2</v>
      </c>
      <c r="P563" s="179">
        <f t="shared" si="358"/>
        <v>0</v>
      </c>
      <c r="Q563" s="179">
        <f t="shared" si="358"/>
        <v>9.8975109557985025E-2</v>
      </c>
      <c r="R563" s="179">
        <f t="shared" si="358"/>
        <v>6.6657525621384314E-2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0.99956460118862778</v>
      </c>
      <c r="F564" s="179">
        <f t="shared" si="358"/>
        <v>0.99909611895520201</v>
      </c>
      <c r="G564" s="179">
        <f t="shared" si="358"/>
        <v>0.99813166774175999</v>
      </c>
      <c r="H564" s="179">
        <f t="shared" si="358"/>
        <v>0.99613819378631108</v>
      </c>
      <c r="I564" s="179">
        <f t="shared" si="358"/>
        <v>0.99227437187431022</v>
      </c>
      <c r="J564" s="179">
        <f t="shared" si="358"/>
        <v>0.98461890377742767</v>
      </c>
      <c r="K564" s="179">
        <f t="shared" si="358"/>
        <v>0.968830622637332</v>
      </c>
      <c r="L564" s="179">
        <f t="shared" si="358"/>
        <v>0.93288582981013934</v>
      </c>
      <c r="M564" s="179">
        <f t="shared" si="358"/>
        <v>0.85970661923459857</v>
      </c>
      <c r="N564" s="179">
        <f t="shared" si="358"/>
        <v>0.71568395399367779</v>
      </c>
      <c r="O564" s="179">
        <f t="shared" si="358"/>
        <v>0.43630094188032564</v>
      </c>
      <c r="P564" s="179">
        <f t="shared" si="358"/>
        <v>9.7156618831313268E-2</v>
      </c>
      <c r="Q564" s="179">
        <f t="shared" si="358"/>
        <v>0</v>
      </c>
      <c r="R564" s="179">
        <f t="shared" si="358"/>
        <v>0.1151136894118816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0.99978580144080764</v>
      </c>
      <c r="F565" s="179">
        <f t="shared" si="358"/>
        <v>0.99955543478174191</v>
      </c>
      <c r="G565" s="179">
        <f t="shared" si="358"/>
        <v>0.99908157772304285</v>
      </c>
      <c r="H565" s="179">
        <f t="shared" si="358"/>
        <v>0.99810393203950099</v>
      </c>
      <c r="I565" s="179">
        <f t="shared" si="358"/>
        <v>0.99621558710337033</v>
      </c>
      <c r="J565" s="179">
        <f t="shared" si="358"/>
        <v>0.99249484510675534</v>
      </c>
      <c r="K565" s="179">
        <f t="shared" si="358"/>
        <v>0.9849060657295291</v>
      </c>
      <c r="L565" s="179">
        <f t="shared" si="358"/>
        <v>0.9680767371529353</v>
      </c>
      <c r="M565" s="179">
        <f t="shared" si="358"/>
        <v>0.93459580396372188</v>
      </c>
      <c r="N565" s="179">
        <f t="shared" si="358"/>
        <v>0.86836489800438565</v>
      </c>
      <c r="O565" s="179">
        <f t="shared" si="358"/>
        <v>0.72546703016325953</v>
      </c>
      <c r="P565" s="179">
        <f t="shared" si="358"/>
        <v>0.45129900124291072</v>
      </c>
      <c r="Q565" s="179">
        <f t="shared" si="358"/>
        <v>0.1143406325175708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0.99997305726787644</v>
      </c>
      <c r="F566" s="179">
        <f t="shared" si="358"/>
        <v>0.99994409233142689</v>
      </c>
      <c r="G566" s="179">
        <f t="shared" si="358"/>
        <v>0.99988455432020396</v>
      </c>
      <c r="H566" s="179">
        <f t="shared" si="358"/>
        <v>0.99976191025060801</v>
      </c>
      <c r="I566" s="179">
        <f t="shared" si="358"/>
        <v>0.99952573221356178</v>
      </c>
      <c r="J566" s="179">
        <f t="shared" si="358"/>
        <v>0.99906266430998625</v>
      </c>
      <c r="K566" s="179">
        <f t="shared" si="358"/>
        <v>0.99812794178137898</v>
      </c>
      <c r="L566" s="179">
        <f t="shared" si="358"/>
        <v>0.99611098142911236</v>
      </c>
      <c r="M566" s="179">
        <f t="shared" si="358"/>
        <v>0.99223863598644357</v>
      </c>
      <c r="N566" s="179">
        <f t="shared" si="358"/>
        <v>0.98487047876585931</v>
      </c>
      <c r="O566" s="179">
        <f t="shared" si="358"/>
        <v>0.9696947459011388</v>
      </c>
      <c r="P566" s="179">
        <f t="shared" si="358"/>
        <v>0.93850553503032841</v>
      </c>
      <c r="Q566" s="179">
        <f t="shared" si="358"/>
        <v>0.87616873515754801</v>
      </c>
      <c r="R566" s="179">
        <f t="shared" si="358"/>
        <v>0.74638522364740745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0.99999958550695733</v>
      </c>
      <c r="F567" s="179">
        <f t="shared" si="358"/>
        <v>0.9999991399289232</v>
      </c>
      <c r="G567" s="179">
        <f t="shared" si="358"/>
        <v>0.99999822412597039</v>
      </c>
      <c r="H567" s="179">
        <f t="shared" si="358"/>
        <v>0.99999633805914823</v>
      </c>
      <c r="I567" s="179">
        <f t="shared" si="358"/>
        <v>0.99999270759176262</v>
      </c>
      <c r="J567" s="179">
        <f t="shared" si="358"/>
        <v>0.99998559453714864</v>
      </c>
      <c r="K567" s="179">
        <f t="shared" si="358"/>
        <v>0.99997125867569625</v>
      </c>
      <c r="L567" s="179">
        <f t="shared" si="358"/>
        <v>0.99994045661465847</v>
      </c>
      <c r="M567" s="179">
        <f t="shared" si="358"/>
        <v>0.99988169534434668</v>
      </c>
      <c r="N567" s="179">
        <f t="shared" si="358"/>
        <v>0.99977092247636834</v>
      </c>
      <c r="O567" s="179">
        <f t="shared" si="358"/>
        <v>0.99954744471916568</v>
      </c>
      <c r="P567" s="179">
        <f t="shared" si="358"/>
        <v>0.999104275441141</v>
      </c>
      <c r="Q567" s="179">
        <f t="shared" si="358"/>
        <v>0.99826258401589407</v>
      </c>
      <c r="R567" s="179">
        <f t="shared" si="358"/>
        <v>0.99660711268691471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0.99999999999999989</v>
      </c>
      <c r="H568" s="179">
        <f t="shared" si="372"/>
        <v>1</v>
      </c>
      <c r="I568" s="179">
        <f t="shared" si="372"/>
        <v>0.99999999999999989</v>
      </c>
      <c r="J568" s="179">
        <f t="shared" si="372"/>
        <v>1.0000000000000002</v>
      </c>
      <c r="K568" s="179">
        <f t="shared" si="372"/>
        <v>1</v>
      </c>
      <c r="L568" s="179">
        <f t="shared" si="372"/>
        <v>1.0000000000000002</v>
      </c>
      <c r="M568" s="179">
        <f t="shared" si="372"/>
        <v>1</v>
      </c>
      <c r="N568" s="179">
        <f t="shared" si="372"/>
        <v>1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0.99999999999999989</v>
      </c>
      <c r="H569" s="179">
        <f t="shared" si="372"/>
        <v>1</v>
      </c>
      <c r="I569" s="179">
        <f t="shared" si="372"/>
        <v>0.99999999999999989</v>
      </c>
      <c r="J569" s="179">
        <f t="shared" si="372"/>
        <v>1.0000000000000002</v>
      </c>
      <c r="K569" s="179">
        <f t="shared" si="372"/>
        <v>1</v>
      </c>
      <c r="L569" s="179">
        <f t="shared" si="372"/>
        <v>1.0000000000000002</v>
      </c>
      <c r="M569" s="179">
        <f t="shared" si="372"/>
        <v>1</v>
      </c>
      <c r="N569" s="179">
        <f t="shared" si="372"/>
        <v>1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0.99999999999999989</v>
      </c>
      <c r="H570" s="179">
        <f t="shared" si="372"/>
        <v>1</v>
      </c>
      <c r="I570" s="179">
        <f t="shared" si="372"/>
        <v>0.99999999999999989</v>
      </c>
      <c r="J570" s="179">
        <f t="shared" si="372"/>
        <v>1.0000000000000002</v>
      </c>
      <c r="K570" s="179">
        <f t="shared" si="372"/>
        <v>1</v>
      </c>
      <c r="L570" s="179">
        <f t="shared" si="372"/>
        <v>1.0000000000000002</v>
      </c>
      <c r="M570" s="179">
        <f t="shared" si="372"/>
        <v>1</v>
      </c>
      <c r="N570" s="179">
        <f t="shared" si="372"/>
        <v>1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0.99999999999999989</v>
      </c>
      <c r="H571" s="179">
        <f t="shared" si="372"/>
        <v>1</v>
      </c>
      <c r="I571" s="179">
        <f t="shared" si="372"/>
        <v>0.99999999999999989</v>
      </c>
      <c r="J571" s="179">
        <f t="shared" si="372"/>
        <v>1.0000000000000002</v>
      </c>
      <c r="K571" s="179">
        <f t="shared" si="372"/>
        <v>1</v>
      </c>
      <c r="L571" s="179">
        <f t="shared" si="372"/>
        <v>1.0000000000000002</v>
      </c>
      <c r="M571" s="179">
        <f t="shared" si="372"/>
        <v>1</v>
      </c>
      <c r="N571" s="179">
        <f t="shared" si="372"/>
        <v>1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0.99999999999999989</v>
      </c>
      <c r="H572" s="179">
        <f t="shared" si="372"/>
        <v>1</v>
      </c>
      <c r="I572" s="179">
        <f t="shared" si="372"/>
        <v>0.99999999999999989</v>
      </c>
      <c r="J572" s="179">
        <f t="shared" si="372"/>
        <v>1.0000000000000002</v>
      </c>
      <c r="K572" s="179">
        <f t="shared" si="372"/>
        <v>1</v>
      </c>
      <c r="L572" s="179">
        <f t="shared" si="372"/>
        <v>1.0000000000000002</v>
      </c>
      <c r="M572" s="179">
        <f t="shared" si="372"/>
        <v>1</v>
      </c>
      <c r="N572" s="179">
        <f t="shared" si="372"/>
        <v>1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0.99999999999999989</v>
      </c>
      <c r="H573" s="179">
        <f t="shared" si="372"/>
        <v>1</v>
      </c>
      <c r="I573" s="179">
        <f t="shared" si="372"/>
        <v>0.99999999999999989</v>
      </c>
      <c r="J573" s="179">
        <f t="shared" si="372"/>
        <v>1.0000000000000002</v>
      </c>
      <c r="K573" s="179">
        <f t="shared" si="372"/>
        <v>1</v>
      </c>
      <c r="L573" s="179">
        <f t="shared" si="372"/>
        <v>1.0000000000000002</v>
      </c>
      <c r="M573" s="179">
        <f t="shared" si="372"/>
        <v>1</v>
      </c>
      <c r="N573" s="179">
        <f t="shared" si="372"/>
        <v>1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0.99999999999999989</v>
      </c>
      <c r="H574" s="179">
        <f t="shared" si="372"/>
        <v>1</v>
      </c>
      <c r="I574" s="179">
        <f t="shared" si="372"/>
        <v>0.99999999999999989</v>
      </c>
      <c r="J574" s="179">
        <f t="shared" si="372"/>
        <v>1.0000000000000002</v>
      </c>
      <c r="K574" s="179">
        <f t="shared" si="372"/>
        <v>1</v>
      </c>
      <c r="L574" s="179">
        <f t="shared" si="372"/>
        <v>1.0000000000000002</v>
      </c>
      <c r="M574" s="179">
        <f t="shared" si="372"/>
        <v>1</v>
      </c>
      <c r="N574" s="179">
        <f t="shared" si="372"/>
        <v>1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0.99999999999999989</v>
      </c>
      <c r="H575" s="179">
        <f t="shared" si="372"/>
        <v>1</v>
      </c>
      <c r="I575" s="179">
        <f t="shared" si="372"/>
        <v>0.99999999999999989</v>
      </c>
      <c r="J575" s="179">
        <f t="shared" si="372"/>
        <v>1.0000000000000002</v>
      </c>
      <c r="K575" s="179">
        <f t="shared" si="372"/>
        <v>1</v>
      </c>
      <c r="L575" s="179">
        <f t="shared" si="372"/>
        <v>1.0000000000000002</v>
      </c>
      <c r="M575" s="179">
        <f t="shared" si="372"/>
        <v>1</v>
      </c>
      <c r="N575" s="179">
        <f t="shared" si="372"/>
        <v>1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0.99999999999999989</v>
      </c>
      <c r="H576" s="179">
        <f t="shared" si="372"/>
        <v>1</v>
      </c>
      <c r="I576" s="179">
        <f t="shared" si="372"/>
        <v>0.99999999999999989</v>
      </c>
      <c r="J576" s="179">
        <f t="shared" si="372"/>
        <v>1.0000000000000002</v>
      </c>
      <c r="K576" s="179">
        <f t="shared" si="372"/>
        <v>1</v>
      </c>
      <c r="L576" s="179">
        <f t="shared" si="372"/>
        <v>1.0000000000000002</v>
      </c>
      <c r="M576" s="179">
        <f t="shared" si="372"/>
        <v>1</v>
      </c>
      <c r="N576" s="179">
        <f t="shared" si="372"/>
        <v>1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0.99999999999999989</v>
      </c>
      <c r="H577" s="179">
        <f t="shared" si="372"/>
        <v>1</v>
      </c>
      <c r="I577" s="179">
        <f t="shared" si="372"/>
        <v>0.99999999999999989</v>
      </c>
      <c r="J577" s="179">
        <f t="shared" si="372"/>
        <v>1.0000000000000002</v>
      </c>
      <c r="K577" s="179">
        <f t="shared" si="372"/>
        <v>1</v>
      </c>
      <c r="L577" s="179">
        <f t="shared" si="372"/>
        <v>1.0000000000000002</v>
      </c>
      <c r="M577" s="179">
        <f t="shared" si="372"/>
        <v>1</v>
      </c>
      <c r="N577" s="179">
        <f t="shared" si="372"/>
        <v>1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0.99999999999999989</v>
      </c>
      <c r="H578" s="179">
        <f t="shared" si="372"/>
        <v>1</v>
      </c>
      <c r="I578" s="179">
        <f t="shared" si="372"/>
        <v>0.99999999999999989</v>
      </c>
      <c r="J578" s="179">
        <f t="shared" si="372"/>
        <v>1.0000000000000002</v>
      </c>
      <c r="K578" s="179">
        <f t="shared" si="372"/>
        <v>1</v>
      </c>
      <c r="L578" s="179">
        <f t="shared" si="372"/>
        <v>1.0000000000000002</v>
      </c>
      <c r="M578" s="179">
        <f t="shared" si="372"/>
        <v>1</v>
      </c>
      <c r="N578" s="179">
        <f t="shared" si="372"/>
        <v>1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0.99999999999999989</v>
      </c>
      <c r="H579" s="179">
        <f t="shared" si="372"/>
        <v>1</v>
      </c>
      <c r="I579" s="179">
        <f t="shared" si="372"/>
        <v>0.99999999999999989</v>
      </c>
      <c r="J579" s="179">
        <f t="shared" si="372"/>
        <v>1.0000000000000002</v>
      </c>
      <c r="K579" s="179">
        <f t="shared" si="372"/>
        <v>1</v>
      </c>
      <c r="L579" s="179">
        <f t="shared" si="372"/>
        <v>1.0000000000000002</v>
      </c>
      <c r="M579" s="179">
        <f t="shared" si="372"/>
        <v>1</v>
      </c>
      <c r="N579" s="179">
        <f t="shared" si="372"/>
        <v>1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0.99999999999999989</v>
      </c>
      <c r="H580" s="179">
        <f t="shared" si="372"/>
        <v>1</v>
      </c>
      <c r="I580" s="179">
        <f t="shared" si="372"/>
        <v>0.99999999999999989</v>
      </c>
      <c r="J580" s="179">
        <f t="shared" si="372"/>
        <v>1.0000000000000002</v>
      </c>
      <c r="K580" s="179">
        <f t="shared" si="372"/>
        <v>1</v>
      </c>
      <c r="L580" s="179">
        <f t="shared" si="372"/>
        <v>1.0000000000000002</v>
      </c>
      <c r="M580" s="179">
        <f t="shared" si="372"/>
        <v>1</v>
      </c>
      <c r="N580" s="179">
        <f t="shared" si="372"/>
        <v>1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0.99999999999999989</v>
      </c>
      <c r="H581" s="179">
        <f t="shared" si="372"/>
        <v>1</v>
      </c>
      <c r="I581" s="179">
        <f t="shared" si="372"/>
        <v>0.99999999999999989</v>
      </c>
      <c r="J581" s="179">
        <f t="shared" si="372"/>
        <v>1.0000000000000002</v>
      </c>
      <c r="K581" s="179">
        <f t="shared" si="372"/>
        <v>1</v>
      </c>
      <c r="L581" s="179">
        <f t="shared" si="372"/>
        <v>1.0000000000000002</v>
      </c>
      <c r="M581" s="179">
        <f t="shared" si="372"/>
        <v>1</v>
      </c>
      <c r="N581" s="179">
        <f t="shared" si="372"/>
        <v>1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0.99999999999999989</v>
      </c>
      <c r="H582" s="179">
        <f t="shared" si="372"/>
        <v>1</v>
      </c>
      <c r="I582" s="179">
        <f t="shared" si="372"/>
        <v>0.99999999999999989</v>
      </c>
      <c r="J582" s="179">
        <f t="shared" si="372"/>
        <v>1.0000000000000002</v>
      </c>
      <c r="K582" s="179">
        <f t="shared" si="372"/>
        <v>1</v>
      </c>
      <c r="L582" s="179">
        <f t="shared" si="372"/>
        <v>1.0000000000000002</v>
      </c>
      <c r="M582" s="179">
        <f t="shared" si="372"/>
        <v>1</v>
      </c>
      <c r="N582" s="179">
        <f t="shared" si="372"/>
        <v>1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0.99999999999999989</v>
      </c>
      <c r="H583" s="179">
        <f t="shared" si="372"/>
        <v>1</v>
      </c>
      <c r="I583" s="179">
        <f t="shared" si="372"/>
        <v>0.99999999999999989</v>
      </c>
      <c r="J583" s="179">
        <f t="shared" si="372"/>
        <v>1.0000000000000002</v>
      </c>
      <c r="K583" s="179">
        <f t="shared" si="372"/>
        <v>1</v>
      </c>
      <c r="L583" s="179">
        <f t="shared" si="372"/>
        <v>1.0000000000000002</v>
      </c>
      <c r="M583" s="179">
        <f t="shared" si="372"/>
        <v>1</v>
      </c>
      <c r="N583" s="179">
        <f t="shared" si="372"/>
        <v>1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0.99999999999999989</v>
      </c>
      <c r="H584" s="179">
        <f t="shared" si="381"/>
        <v>1</v>
      </c>
      <c r="I584" s="179">
        <f t="shared" si="381"/>
        <v>0.99999999999999989</v>
      </c>
      <c r="J584" s="179">
        <f t="shared" si="381"/>
        <v>1.0000000000000002</v>
      </c>
      <c r="K584" s="179">
        <f t="shared" si="381"/>
        <v>1</v>
      </c>
      <c r="L584" s="179">
        <f t="shared" si="381"/>
        <v>1.0000000000000002</v>
      </c>
      <c r="M584" s="179">
        <f t="shared" si="381"/>
        <v>1</v>
      </c>
      <c r="N584" s="179">
        <f t="shared" si="381"/>
        <v>1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0.99999999999999989</v>
      </c>
      <c r="H585" s="179">
        <f t="shared" si="381"/>
        <v>1</v>
      </c>
      <c r="I585" s="179">
        <f t="shared" si="381"/>
        <v>0.99999999999999989</v>
      </c>
      <c r="J585" s="179">
        <f t="shared" si="381"/>
        <v>1.0000000000000002</v>
      </c>
      <c r="K585" s="179">
        <f t="shared" si="381"/>
        <v>1</v>
      </c>
      <c r="L585" s="179">
        <f t="shared" si="381"/>
        <v>1.0000000000000002</v>
      </c>
      <c r="M585" s="179">
        <f t="shared" si="381"/>
        <v>1</v>
      </c>
      <c r="N585" s="179">
        <f t="shared" si="381"/>
        <v>1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0.99999999999999989</v>
      </c>
      <c r="H586" s="179">
        <f t="shared" si="381"/>
        <v>1</v>
      </c>
      <c r="I586" s="179">
        <f t="shared" si="381"/>
        <v>0.99999999999999989</v>
      </c>
      <c r="J586" s="179">
        <f t="shared" si="381"/>
        <v>1.0000000000000002</v>
      </c>
      <c r="K586" s="179">
        <f t="shared" si="381"/>
        <v>1</v>
      </c>
      <c r="L586" s="179">
        <f t="shared" si="381"/>
        <v>1.0000000000000002</v>
      </c>
      <c r="M586" s="179">
        <f t="shared" si="381"/>
        <v>1</v>
      </c>
      <c r="N586" s="179">
        <f t="shared" si="381"/>
        <v>1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0.99999999999999989</v>
      </c>
      <c r="H587" s="179">
        <f t="shared" si="381"/>
        <v>1</v>
      </c>
      <c r="I587" s="179">
        <f t="shared" si="381"/>
        <v>0.99999999999999989</v>
      </c>
      <c r="J587" s="179">
        <f t="shared" si="381"/>
        <v>1.0000000000000002</v>
      </c>
      <c r="K587" s="179">
        <f t="shared" si="381"/>
        <v>1</v>
      </c>
      <c r="L587" s="179">
        <f t="shared" si="381"/>
        <v>1.0000000000000002</v>
      </c>
      <c r="M587" s="179">
        <f t="shared" si="381"/>
        <v>1</v>
      </c>
      <c r="N587" s="179">
        <f t="shared" si="381"/>
        <v>1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0.99999999999999989</v>
      </c>
      <c r="H588" s="179">
        <f t="shared" si="381"/>
        <v>1</v>
      </c>
      <c r="I588" s="179">
        <f t="shared" si="381"/>
        <v>0.99999999999999989</v>
      </c>
      <c r="J588" s="179">
        <f t="shared" si="381"/>
        <v>1.0000000000000002</v>
      </c>
      <c r="K588" s="179">
        <f t="shared" si="381"/>
        <v>1</v>
      </c>
      <c r="L588" s="179">
        <f t="shared" si="381"/>
        <v>1.0000000000000002</v>
      </c>
      <c r="M588" s="179">
        <f t="shared" si="381"/>
        <v>1</v>
      </c>
      <c r="N588" s="179">
        <f t="shared" si="381"/>
        <v>1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0.99999999999999989</v>
      </c>
      <c r="H589" s="179">
        <f t="shared" si="381"/>
        <v>1</v>
      </c>
      <c r="I589" s="179">
        <f t="shared" si="381"/>
        <v>0.99999999999999989</v>
      </c>
      <c r="J589" s="179">
        <f t="shared" si="381"/>
        <v>1.0000000000000002</v>
      </c>
      <c r="K589" s="179">
        <f t="shared" si="381"/>
        <v>1</v>
      </c>
      <c r="L589" s="179">
        <f t="shared" si="381"/>
        <v>1.0000000000000002</v>
      </c>
      <c r="M589" s="179">
        <f t="shared" si="381"/>
        <v>1</v>
      </c>
      <c r="N589" s="179">
        <f t="shared" si="381"/>
        <v>1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0.99999999999999989</v>
      </c>
      <c r="H590" s="179">
        <f t="shared" si="381"/>
        <v>1</v>
      </c>
      <c r="I590" s="179">
        <f t="shared" si="381"/>
        <v>0.99999999999999989</v>
      </c>
      <c r="J590" s="179">
        <f t="shared" si="381"/>
        <v>1.0000000000000002</v>
      </c>
      <c r="K590" s="179">
        <f t="shared" si="381"/>
        <v>1</v>
      </c>
      <c r="L590" s="179">
        <f t="shared" si="381"/>
        <v>1.0000000000000002</v>
      </c>
      <c r="M590" s="179">
        <f t="shared" si="381"/>
        <v>1</v>
      </c>
      <c r="N590" s="179">
        <f t="shared" si="381"/>
        <v>1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0.99999999999999989</v>
      </c>
      <c r="H591" s="179">
        <f t="shared" si="381"/>
        <v>1</v>
      </c>
      <c r="I591" s="179">
        <f t="shared" si="381"/>
        <v>0.99999999999999989</v>
      </c>
      <c r="J591" s="179">
        <f t="shared" si="381"/>
        <v>1.0000000000000002</v>
      </c>
      <c r="K591" s="179">
        <f t="shared" si="381"/>
        <v>1</v>
      </c>
      <c r="L591" s="179">
        <f t="shared" si="381"/>
        <v>1.0000000000000002</v>
      </c>
      <c r="M591" s="179">
        <f t="shared" si="381"/>
        <v>1</v>
      </c>
      <c r="N591" s="179">
        <f t="shared" si="381"/>
        <v>1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0.99999999999999989</v>
      </c>
      <c r="H592" s="179">
        <f t="shared" si="381"/>
        <v>1</v>
      </c>
      <c r="I592" s="179">
        <f t="shared" si="381"/>
        <v>0.99999999999999989</v>
      </c>
      <c r="J592" s="179">
        <f t="shared" si="381"/>
        <v>1.0000000000000002</v>
      </c>
      <c r="K592" s="179">
        <f t="shared" si="381"/>
        <v>1</v>
      </c>
      <c r="L592" s="179">
        <f t="shared" si="381"/>
        <v>1.0000000000000002</v>
      </c>
      <c r="M592" s="179">
        <f t="shared" si="381"/>
        <v>1</v>
      </c>
      <c r="N592" s="179">
        <f t="shared" si="381"/>
        <v>1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0.99999999999999989</v>
      </c>
      <c r="H593" s="179">
        <f t="shared" si="381"/>
        <v>1</v>
      </c>
      <c r="I593" s="179">
        <f t="shared" si="381"/>
        <v>0.99999999999999989</v>
      </c>
      <c r="J593" s="179">
        <f t="shared" si="381"/>
        <v>1.0000000000000002</v>
      </c>
      <c r="K593" s="179">
        <f t="shared" si="381"/>
        <v>1</v>
      </c>
      <c r="L593" s="179">
        <f t="shared" si="381"/>
        <v>1.0000000000000002</v>
      </c>
      <c r="M593" s="179">
        <f t="shared" si="381"/>
        <v>1</v>
      </c>
      <c r="N593" s="179">
        <f t="shared" si="381"/>
        <v>1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0.99999999999999989</v>
      </c>
      <c r="H594" s="179">
        <f t="shared" si="381"/>
        <v>1</v>
      </c>
      <c r="I594" s="179">
        <f t="shared" si="381"/>
        <v>0.99999999999999989</v>
      </c>
      <c r="J594" s="179">
        <f t="shared" si="381"/>
        <v>1.0000000000000002</v>
      </c>
      <c r="K594" s="179">
        <f t="shared" si="381"/>
        <v>1</v>
      </c>
      <c r="L594" s="179">
        <f t="shared" si="381"/>
        <v>1.0000000000000002</v>
      </c>
      <c r="M594" s="179">
        <f t="shared" si="381"/>
        <v>1</v>
      </c>
      <c r="N594" s="179">
        <f t="shared" si="381"/>
        <v>1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0.99999999999999989</v>
      </c>
      <c r="H595" s="179">
        <f t="shared" si="381"/>
        <v>1</v>
      </c>
      <c r="I595" s="179">
        <f t="shared" si="381"/>
        <v>0.99999999999999989</v>
      </c>
      <c r="J595" s="179">
        <f t="shared" si="381"/>
        <v>1.0000000000000002</v>
      </c>
      <c r="K595" s="179">
        <f t="shared" si="381"/>
        <v>1</v>
      </c>
      <c r="L595" s="179">
        <f t="shared" si="381"/>
        <v>1.0000000000000002</v>
      </c>
      <c r="M595" s="179">
        <f t="shared" si="381"/>
        <v>1</v>
      </c>
      <c r="N595" s="179">
        <f t="shared" si="381"/>
        <v>1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0.99999999999999989</v>
      </c>
      <c r="H596" s="179">
        <f t="shared" si="381"/>
        <v>1</v>
      </c>
      <c r="I596" s="179">
        <f t="shared" si="381"/>
        <v>0.99999999999999989</v>
      </c>
      <c r="J596" s="179">
        <f t="shared" si="381"/>
        <v>1.0000000000000002</v>
      </c>
      <c r="K596" s="179">
        <f t="shared" si="381"/>
        <v>1</v>
      </c>
      <c r="L596" s="179">
        <f t="shared" si="381"/>
        <v>1.0000000000000002</v>
      </c>
      <c r="M596" s="179">
        <f t="shared" si="381"/>
        <v>1</v>
      </c>
      <c r="N596" s="179">
        <f t="shared" si="381"/>
        <v>1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0.99999999999999989</v>
      </c>
      <c r="H597" s="179">
        <f t="shared" si="381"/>
        <v>1</v>
      </c>
      <c r="I597" s="179">
        <f t="shared" si="381"/>
        <v>0.99999999999999989</v>
      </c>
      <c r="J597" s="179">
        <f t="shared" si="381"/>
        <v>1.0000000000000002</v>
      </c>
      <c r="K597" s="179">
        <f t="shared" si="381"/>
        <v>1</v>
      </c>
      <c r="L597" s="179">
        <f t="shared" si="381"/>
        <v>1.0000000000000002</v>
      </c>
      <c r="M597" s="179">
        <f t="shared" si="381"/>
        <v>1</v>
      </c>
      <c r="N597" s="179">
        <f t="shared" si="381"/>
        <v>1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0.99999999999999989</v>
      </c>
      <c r="H598" s="179">
        <f t="shared" si="381"/>
        <v>1</v>
      </c>
      <c r="I598" s="179">
        <f t="shared" si="381"/>
        <v>0.99999999999999989</v>
      </c>
      <c r="J598" s="179">
        <f t="shared" si="381"/>
        <v>1.0000000000000002</v>
      </c>
      <c r="K598" s="179">
        <f t="shared" si="381"/>
        <v>1</v>
      </c>
      <c r="L598" s="179">
        <f t="shared" si="381"/>
        <v>1.0000000000000002</v>
      </c>
      <c r="M598" s="179">
        <f t="shared" si="381"/>
        <v>1</v>
      </c>
      <c r="N598" s="179">
        <f t="shared" si="381"/>
        <v>1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0.99999999999999989</v>
      </c>
      <c r="H599" s="179">
        <f t="shared" si="381"/>
        <v>1</v>
      </c>
      <c r="I599" s="179">
        <f t="shared" si="381"/>
        <v>0.99999999999999989</v>
      </c>
      <c r="J599" s="179">
        <f t="shared" si="381"/>
        <v>1.0000000000000002</v>
      </c>
      <c r="K599" s="179">
        <f t="shared" si="381"/>
        <v>1</v>
      </c>
      <c r="L599" s="179">
        <f t="shared" si="381"/>
        <v>1.0000000000000002</v>
      </c>
      <c r="M599" s="179">
        <f t="shared" si="381"/>
        <v>1</v>
      </c>
      <c r="N599" s="179">
        <f t="shared" si="381"/>
        <v>1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0.99999999999999989</v>
      </c>
      <c r="H600" s="179">
        <f t="shared" si="389"/>
        <v>1</v>
      </c>
      <c r="I600" s="179">
        <f t="shared" si="389"/>
        <v>0.99999999999999989</v>
      </c>
      <c r="J600" s="179">
        <f t="shared" si="389"/>
        <v>1.0000000000000002</v>
      </c>
      <c r="K600" s="179">
        <f t="shared" si="389"/>
        <v>1</v>
      </c>
      <c r="L600" s="179">
        <f t="shared" si="389"/>
        <v>1.0000000000000002</v>
      </c>
      <c r="M600" s="179">
        <f t="shared" si="389"/>
        <v>1</v>
      </c>
      <c r="N600" s="179">
        <f t="shared" si="389"/>
        <v>1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0.99999999999999989</v>
      </c>
      <c r="H601" s="179">
        <f t="shared" si="389"/>
        <v>1</v>
      </c>
      <c r="I601" s="179">
        <f t="shared" si="389"/>
        <v>0.99999999999999989</v>
      </c>
      <c r="J601" s="179">
        <f t="shared" si="389"/>
        <v>1.0000000000000002</v>
      </c>
      <c r="K601" s="179">
        <f t="shared" si="389"/>
        <v>1</v>
      </c>
      <c r="L601" s="179">
        <f t="shared" si="389"/>
        <v>1.0000000000000002</v>
      </c>
      <c r="M601" s="179">
        <f t="shared" si="389"/>
        <v>1</v>
      </c>
      <c r="N601" s="179">
        <f t="shared" si="389"/>
        <v>1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0.99999999999999989</v>
      </c>
      <c r="H602" s="179">
        <f t="shared" si="389"/>
        <v>1</v>
      </c>
      <c r="I602" s="179">
        <f t="shared" si="389"/>
        <v>0.99999999999999989</v>
      </c>
      <c r="J602" s="179">
        <f t="shared" si="389"/>
        <v>1.0000000000000002</v>
      </c>
      <c r="K602" s="179">
        <f t="shared" si="389"/>
        <v>1</v>
      </c>
      <c r="L602" s="179">
        <f t="shared" si="389"/>
        <v>1.0000000000000002</v>
      </c>
      <c r="M602" s="179">
        <f t="shared" si="389"/>
        <v>1</v>
      </c>
      <c r="N602" s="179">
        <f t="shared" si="389"/>
        <v>1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0.99999999999999989</v>
      </c>
      <c r="H603" s="179">
        <f t="shared" si="389"/>
        <v>1</v>
      </c>
      <c r="I603" s="179">
        <f t="shared" si="389"/>
        <v>0.99999999999999989</v>
      </c>
      <c r="J603" s="179">
        <f t="shared" si="389"/>
        <v>1.0000000000000002</v>
      </c>
      <c r="K603" s="179">
        <f t="shared" si="389"/>
        <v>1</v>
      </c>
      <c r="L603" s="179">
        <f t="shared" si="389"/>
        <v>1.0000000000000002</v>
      </c>
      <c r="M603" s="179">
        <f t="shared" si="389"/>
        <v>1</v>
      </c>
      <c r="N603" s="179">
        <f t="shared" si="389"/>
        <v>1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0.99999999999999989</v>
      </c>
      <c r="H604" s="179">
        <f t="shared" si="389"/>
        <v>1</v>
      </c>
      <c r="I604" s="179">
        <f t="shared" si="389"/>
        <v>0.99999999999999989</v>
      </c>
      <c r="J604" s="179">
        <f t="shared" si="389"/>
        <v>1.0000000000000002</v>
      </c>
      <c r="K604" s="179">
        <f t="shared" si="389"/>
        <v>1</v>
      </c>
      <c r="L604" s="179">
        <f t="shared" si="389"/>
        <v>1.0000000000000002</v>
      </c>
      <c r="M604" s="179">
        <f t="shared" si="389"/>
        <v>1</v>
      </c>
      <c r="N604" s="179">
        <f t="shared" si="389"/>
        <v>1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0.99999999999999989</v>
      </c>
      <c r="H605" s="179">
        <f t="shared" si="389"/>
        <v>1</v>
      </c>
      <c r="I605" s="179">
        <f t="shared" si="389"/>
        <v>0.99999999999999989</v>
      </c>
      <c r="J605" s="179">
        <f t="shared" si="389"/>
        <v>1.0000000000000002</v>
      </c>
      <c r="K605" s="179">
        <f t="shared" si="389"/>
        <v>1</v>
      </c>
      <c r="L605" s="179">
        <f t="shared" si="389"/>
        <v>1.0000000000000002</v>
      </c>
      <c r="M605" s="179">
        <f t="shared" si="389"/>
        <v>1</v>
      </c>
      <c r="N605" s="179">
        <f t="shared" si="389"/>
        <v>1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0.99999999999999989</v>
      </c>
      <c r="H606" s="179">
        <f t="shared" si="389"/>
        <v>1</v>
      </c>
      <c r="I606" s="179">
        <f t="shared" si="389"/>
        <v>0.99999999999999989</v>
      </c>
      <c r="J606" s="179">
        <f t="shared" si="389"/>
        <v>1.0000000000000002</v>
      </c>
      <c r="K606" s="179">
        <f t="shared" si="389"/>
        <v>1</v>
      </c>
      <c r="L606" s="179">
        <f t="shared" si="389"/>
        <v>1.0000000000000002</v>
      </c>
      <c r="M606" s="179">
        <f t="shared" si="389"/>
        <v>1</v>
      </c>
      <c r="N606" s="179">
        <f t="shared" si="389"/>
        <v>1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0.99999999999999989</v>
      </c>
      <c r="H607" s="179">
        <f t="shared" si="389"/>
        <v>1</v>
      </c>
      <c r="I607" s="179">
        <f t="shared" si="389"/>
        <v>0.99999999999999989</v>
      </c>
      <c r="J607" s="179">
        <f t="shared" si="389"/>
        <v>1.0000000000000002</v>
      </c>
      <c r="K607" s="179">
        <f t="shared" si="389"/>
        <v>1</v>
      </c>
      <c r="L607" s="179">
        <f t="shared" si="389"/>
        <v>1.0000000000000002</v>
      </c>
      <c r="M607" s="179">
        <f t="shared" si="389"/>
        <v>1</v>
      </c>
      <c r="N607" s="179">
        <f t="shared" si="389"/>
        <v>1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0.99999999999999989</v>
      </c>
      <c r="H608" s="179">
        <f t="shared" si="389"/>
        <v>1</v>
      </c>
      <c r="I608" s="179">
        <f t="shared" si="389"/>
        <v>0.99999999999999989</v>
      </c>
      <c r="J608" s="179">
        <f t="shared" si="389"/>
        <v>1.0000000000000002</v>
      </c>
      <c r="K608" s="179">
        <f t="shared" si="389"/>
        <v>1</v>
      </c>
      <c r="L608" s="179">
        <f t="shared" si="389"/>
        <v>1.0000000000000002</v>
      </c>
      <c r="M608" s="179">
        <f t="shared" si="389"/>
        <v>1</v>
      </c>
      <c r="N608" s="179">
        <f t="shared" si="389"/>
        <v>1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0.99999999999999989</v>
      </c>
      <c r="H609" s="179">
        <f t="shared" si="389"/>
        <v>1</v>
      </c>
      <c r="I609" s="179">
        <f t="shared" si="389"/>
        <v>0.99999999999999989</v>
      </c>
      <c r="J609" s="179">
        <f t="shared" si="389"/>
        <v>1.0000000000000002</v>
      </c>
      <c r="K609" s="179">
        <f t="shared" si="389"/>
        <v>1</v>
      </c>
      <c r="L609" s="179">
        <f t="shared" si="389"/>
        <v>1.0000000000000002</v>
      </c>
      <c r="M609" s="179">
        <f t="shared" si="389"/>
        <v>1</v>
      </c>
      <c r="N609" s="179">
        <f t="shared" si="389"/>
        <v>1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0.99999999999999989</v>
      </c>
      <c r="H610" s="179">
        <f t="shared" si="389"/>
        <v>1</v>
      </c>
      <c r="I610" s="179">
        <f t="shared" si="389"/>
        <v>0.99999999999999989</v>
      </c>
      <c r="J610" s="179">
        <f t="shared" si="389"/>
        <v>1.0000000000000002</v>
      </c>
      <c r="K610" s="179">
        <f t="shared" si="389"/>
        <v>1</v>
      </c>
      <c r="L610" s="179">
        <f t="shared" si="389"/>
        <v>1.0000000000000002</v>
      </c>
      <c r="M610" s="179">
        <f t="shared" si="389"/>
        <v>1</v>
      </c>
      <c r="N610" s="179">
        <f t="shared" si="389"/>
        <v>1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0.99999999999999989</v>
      </c>
      <c r="H611" s="179">
        <f t="shared" si="389"/>
        <v>1</v>
      </c>
      <c r="I611" s="179">
        <f t="shared" si="389"/>
        <v>0.99999999999999989</v>
      </c>
      <c r="J611" s="179">
        <f t="shared" si="389"/>
        <v>1.0000000000000002</v>
      </c>
      <c r="K611" s="179">
        <f t="shared" si="389"/>
        <v>1</v>
      </c>
      <c r="L611" s="179">
        <f t="shared" si="389"/>
        <v>1.0000000000000002</v>
      </c>
      <c r="M611" s="179">
        <f t="shared" si="389"/>
        <v>1</v>
      </c>
      <c r="N611" s="179">
        <f t="shared" si="389"/>
        <v>1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0.99999999999999989</v>
      </c>
      <c r="H612" s="179">
        <f t="shared" si="389"/>
        <v>1</v>
      </c>
      <c r="I612" s="179">
        <f t="shared" si="389"/>
        <v>0.99999999999999989</v>
      </c>
      <c r="J612" s="179">
        <f t="shared" si="389"/>
        <v>1.0000000000000002</v>
      </c>
      <c r="K612" s="179">
        <f t="shared" si="389"/>
        <v>1</v>
      </c>
      <c r="L612" s="179">
        <f t="shared" si="389"/>
        <v>1.0000000000000002</v>
      </c>
      <c r="M612" s="179">
        <f t="shared" si="389"/>
        <v>1</v>
      </c>
      <c r="N612" s="179">
        <f t="shared" si="389"/>
        <v>1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0.99999999999999989</v>
      </c>
      <c r="H613" s="179">
        <f t="shared" si="389"/>
        <v>1</v>
      </c>
      <c r="I613" s="179">
        <f t="shared" si="389"/>
        <v>0.99999999999999989</v>
      </c>
      <c r="J613" s="179">
        <f t="shared" si="389"/>
        <v>1.0000000000000002</v>
      </c>
      <c r="K613" s="179">
        <f t="shared" si="389"/>
        <v>1</v>
      </c>
      <c r="L613" s="179">
        <f t="shared" si="389"/>
        <v>1.0000000000000002</v>
      </c>
      <c r="M613" s="179">
        <f t="shared" si="389"/>
        <v>1</v>
      </c>
      <c r="N613" s="179">
        <f t="shared" si="389"/>
        <v>1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0.99999999999999989</v>
      </c>
      <c r="H614" s="179">
        <f t="shared" si="389"/>
        <v>1</v>
      </c>
      <c r="I614" s="179">
        <f t="shared" si="389"/>
        <v>0.99999999999999989</v>
      </c>
      <c r="J614" s="179">
        <f t="shared" si="389"/>
        <v>1.0000000000000002</v>
      </c>
      <c r="K614" s="179">
        <f t="shared" si="389"/>
        <v>1</v>
      </c>
      <c r="L614" s="179">
        <f t="shared" si="389"/>
        <v>1.0000000000000002</v>
      </c>
      <c r="M614" s="179">
        <f t="shared" si="389"/>
        <v>1</v>
      </c>
      <c r="N614" s="179">
        <f t="shared" si="389"/>
        <v>1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0.99999999999999989</v>
      </c>
      <c r="H615" s="179">
        <f t="shared" si="389"/>
        <v>1</v>
      </c>
      <c r="I615" s="179">
        <f t="shared" si="389"/>
        <v>0.99999999999999989</v>
      </c>
      <c r="J615" s="179">
        <f t="shared" si="389"/>
        <v>1.0000000000000002</v>
      </c>
      <c r="K615" s="179">
        <f t="shared" si="389"/>
        <v>1</v>
      </c>
      <c r="L615" s="179">
        <f t="shared" si="389"/>
        <v>1.0000000000000002</v>
      </c>
      <c r="M615" s="179">
        <f t="shared" si="389"/>
        <v>1</v>
      </c>
      <c r="N615" s="179">
        <f t="shared" si="389"/>
        <v>1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0.99999999999999989</v>
      </c>
      <c r="H616" s="179">
        <f t="shared" si="398"/>
        <v>1</v>
      </c>
      <c r="I616" s="179">
        <f t="shared" si="398"/>
        <v>0.99999999999999989</v>
      </c>
      <c r="J616" s="179">
        <f t="shared" si="398"/>
        <v>1.0000000000000002</v>
      </c>
      <c r="K616" s="179">
        <f t="shared" si="398"/>
        <v>1</v>
      </c>
      <c r="L616" s="179">
        <f t="shared" si="398"/>
        <v>1.0000000000000002</v>
      </c>
      <c r="M616" s="179">
        <f t="shared" si="398"/>
        <v>1</v>
      </c>
      <c r="N616" s="179">
        <f t="shared" si="398"/>
        <v>1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0.99999999999999989</v>
      </c>
      <c r="H617" s="179">
        <f t="shared" si="398"/>
        <v>1</v>
      </c>
      <c r="I617" s="179">
        <f t="shared" si="398"/>
        <v>0.99999999999999989</v>
      </c>
      <c r="J617" s="179">
        <f t="shared" si="398"/>
        <v>1.0000000000000002</v>
      </c>
      <c r="K617" s="179">
        <f t="shared" si="398"/>
        <v>1</v>
      </c>
      <c r="L617" s="179">
        <f t="shared" si="398"/>
        <v>1.0000000000000002</v>
      </c>
      <c r="M617" s="179">
        <f t="shared" si="398"/>
        <v>1</v>
      </c>
      <c r="N617" s="179">
        <f t="shared" si="398"/>
        <v>1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0.99999999999999989</v>
      </c>
      <c r="H618" s="179">
        <f t="shared" si="398"/>
        <v>1</v>
      </c>
      <c r="I618" s="179">
        <f t="shared" si="398"/>
        <v>0.99999999999999989</v>
      </c>
      <c r="J618" s="179">
        <f t="shared" si="398"/>
        <v>1.0000000000000002</v>
      </c>
      <c r="K618" s="179">
        <f t="shared" si="398"/>
        <v>1</v>
      </c>
      <c r="L618" s="179">
        <f t="shared" si="398"/>
        <v>1.0000000000000002</v>
      </c>
      <c r="M618" s="179">
        <f t="shared" si="398"/>
        <v>1</v>
      </c>
      <c r="N618" s="179">
        <f t="shared" si="398"/>
        <v>1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0.99999999999999989</v>
      </c>
      <c r="H619" s="179">
        <f t="shared" si="398"/>
        <v>1</v>
      </c>
      <c r="I619" s="179">
        <f t="shared" si="398"/>
        <v>0.99999999999999989</v>
      </c>
      <c r="J619" s="179">
        <f t="shared" si="398"/>
        <v>1.0000000000000002</v>
      </c>
      <c r="K619" s="179">
        <f t="shared" si="398"/>
        <v>1</v>
      </c>
      <c r="L619" s="179">
        <f t="shared" si="398"/>
        <v>1.0000000000000002</v>
      </c>
      <c r="M619" s="179">
        <f t="shared" si="398"/>
        <v>1</v>
      </c>
      <c r="N619" s="179">
        <f t="shared" si="398"/>
        <v>1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0.99999999999999989</v>
      </c>
      <c r="H620" s="179">
        <f t="shared" si="398"/>
        <v>1</v>
      </c>
      <c r="I620" s="179">
        <f t="shared" si="398"/>
        <v>0.99999999999999989</v>
      </c>
      <c r="J620" s="179">
        <f t="shared" si="398"/>
        <v>1.0000000000000002</v>
      </c>
      <c r="K620" s="179">
        <f t="shared" si="398"/>
        <v>1</v>
      </c>
      <c r="L620" s="179">
        <f t="shared" si="398"/>
        <v>1.0000000000000002</v>
      </c>
      <c r="M620" s="179">
        <f t="shared" si="398"/>
        <v>1</v>
      </c>
      <c r="N620" s="179">
        <f t="shared" si="398"/>
        <v>1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0.99999999999999989</v>
      </c>
      <c r="H621" s="179">
        <f t="shared" si="398"/>
        <v>1</v>
      </c>
      <c r="I621" s="179">
        <f t="shared" si="398"/>
        <v>0.99999999999999989</v>
      </c>
      <c r="J621" s="179">
        <f t="shared" si="398"/>
        <v>1.0000000000000002</v>
      </c>
      <c r="K621" s="179">
        <f t="shared" si="398"/>
        <v>1</v>
      </c>
      <c r="L621" s="179">
        <f t="shared" si="398"/>
        <v>1.0000000000000002</v>
      </c>
      <c r="M621" s="179">
        <f t="shared" si="398"/>
        <v>1</v>
      </c>
      <c r="N621" s="179">
        <f t="shared" si="398"/>
        <v>1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0.99999999999999989</v>
      </c>
      <c r="H622" s="179">
        <f t="shared" si="398"/>
        <v>1</v>
      </c>
      <c r="I622" s="179">
        <f t="shared" si="398"/>
        <v>0.99999999999999989</v>
      </c>
      <c r="J622" s="179">
        <f t="shared" si="398"/>
        <v>1.0000000000000002</v>
      </c>
      <c r="K622" s="179">
        <f t="shared" si="398"/>
        <v>1</v>
      </c>
      <c r="L622" s="179">
        <f t="shared" si="398"/>
        <v>1.0000000000000002</v>
      </c>
      <c r="M622" s="179">
        <f t="shared" si="398"/>
        <v>1</v>
      </c>
      <c r="N622" s="179">
        <f t="shared" si="398"/>
        <v>1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0.99999999999999989</v>
      </c>
      <c r="H623" s="179">
        <f t="shared" si="398"/>
        <v>1</v>
      </c>
      <c r="I623" s="179">
        <f t="shared" si="398"/>
        <v>0.99999999999999989</v>
      </c>
      <c r="J623" s="179">
        <f t="shared" si="398"/>
        <v>1.0000000000000002</v>
      </c>
      <c r="K623" s="179">
        <f t="shared" si="398"/>
        <v>1</v>
      </c>
      <c r="L623" s="179">
        <f t="shared" si="398"/>
        <v>1.0000000000000002</v>
      </c>
      <c r="M623" s="179">
        <f t="shared" si="398"/>
        <v>1</v>
      </c>
      <c r="N623" s="179">
        <f t="shared" si="398"/>
        <v>1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0.99999999999999989</v>
      </c>
      <c r="H624" s="179">
        <f t="shared" si="398"/>
        <v>1</v>
      </c>
      <c r="I624" s="179">
        <f t="shared" si="398"/>
        <v>0.99999999999999989</v>
      </c>
      <c r="J624" s="179">
        <f t="shared" si="398"/>
        <v>1.0000000000000002</v>
      </c>
      <c r="K624" s="179">
        <f t="shared" si="398"/>
        <v>1</v>
      </c>
      <c r="L624" s="179">
        <f t="shared" si="398"/>
        <v>1.0000000000000002</v>
      </c>
      <c r="M624" s="179">
        <f t="shared" si="398"/>
        <v>1</v>
      </c>
      <c r="N624" s="179">
        <f t="shared" si="398"/>
        <v>1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0.99999999999999989</v>
      </c>
      <c r="H625" s="179">
        <f t="shared" si="398"/>
        <v>1</v>
      </c>
      <c r="I625" s="179">
        <f t="shared" si="398"/>
        <v>0.99999999999999989</v>
      </c>
      <c r="J625" s="179">
        <f t="shared" si="398"/>
        <v>1.0000000000000002</v>
      </c>
      <c r="K625" s="179">
        <f t="shared" si="398"/>
        <v>1</v>
      </c>
      <c r="L625" s="179">
        <f t="shared" si="398"/>
        <v>1.0000000000000002</v>
      </c>
      <c r="M625" s="179">
        <f t="shared" si="398"/>
        <v>1</v>
      </c>
      <c r="N625" s="179">
        <f t="shared" si="398"/>
        <v>1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0.99999999999999989</v>
      </c>
      <c r="H626" s="179">
        <f t="shared" si="398"/>
        <v>1</v>
      </c>
      <c r="I626" s="179">
        <f t="shared" si="398"/>
        <v>0.99999999999999989</v>
      </c>
      <c r="J626" s="179">
        <f t="shared" si="398"/>
        <v>1.0000000000000002</v>
      </c>
      <c r="K626" s="179">
        <f t="shared" si="398"/>
        <v>1</v>
      </c>
      <c r="L626" s="179">
        <f t="shared" si="398"/>
        <v>1.0000000000000002</v>
      </c>
      <c r="M626" s="179">
        <f t="shared" si="398"/>
        <v>1</v>
      </c>
      <c r="N626" s="179">
        <f t="shared" si="398"/>
        <v>1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0.99999999999999989</v>
      </c>
      <c r="H627" s="179">
        <f t="shared" si="398"/>
        <v>1</v>
      </c>
      <c r="I627" s="179">
        <f t="shared" si="398"/>
        <v>0.99999999999999989</v>
      </c>
      <c r="J627" s="179">
        <f t="shared" si="398"/>
        <v>1.0000000000000002</v>
      </c>
      <c r="K627" s="179">
        <f t="shared" si="398"/>
        <v>1</v>
      </c>
      <c r="L627" s="179">
        <f t="shared" si="398"/>
        <v>1.0000000000000002</v>
      </c>
      <c r="M627" s="179">
        <f t="shared" si="398"/>
        <v>1</v>
      </c>
      <c r="N627" s="179">
        <f t="shared" si="398"/>
        <v>1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0.99999999999999989</v>
      </c>
      <c r="H628" s="179">
        <f t="shared" si="398"/>
        <v>1</v>
      </c>
      <c r="I628" s="179">
        <f t="shared" si="398"/>
        <v>0.99999999999999989</v>
      </c>
      <c r="J628" s="179">
        <f t="shared" si="398"/>
        <v>1.0000000000000002</v>
      </c>
      <c r="K628" s="179">
        <f t="shared" si="398"/>
        <v>1</v>
      </c>
      <c r="L628" s="179">
        <f t="shared" si="398"/>
        <v>1.0000000000000002</v>
      </c>
      <c r="M628" s="179">
        <f t="shared" si="398"/>
        <v>1</v>
      </c>
      <c r="N628" s="179">
        <f t="shared" si="398"/>
        <v>1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0.99999999999999989</v>
      </c>
      <c r="H629" s="179">
        <f t="shared" si="398"/>
        <v>1</v>
      </c>
      <c r="I629" s="179">
        <f t="shared" si="398"/>
        <v>0.99999999999999989</v>
      </c>
      <c r="J629" s="179">
        <f t="shared" si="398"/>
        <v>1.0000000000000002</v>
      </c>
      <c r="K629" s="179">
        <f t="shared" si="398"/>
        <v>1</v>
      </c>
      <c r="L629" s="179">
        <f t="shared" si="398"/>
        <v>1.0000000000000002</v>
      </c>
      <c r="M629" s="179">
        <f t="shared" si="398"/>
        <v>1</v>
      </c>
      <c r="N629" s="179">
        <f t="shared" si="398"/>
        <v>1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0.99999999999999989</v>
      </c>
      <c r="H630" s="179">
        <f t="shared" si="398"/>
        <v>1</v>
      </c>
      <c r="I630" s="179">
        <f t="shared" si="398"/>
        <v>0.99999999999999989</v>
      </c>
      <c r="J630" s="179">
        <f t="shared" si="398"/>
        <v>1.0000000000000002</v>
      </c>
      <c r="K630" s="179">
        <f t="shared" si="398"/>
        <v>1</v>
      </c>
      <c r="L630" s="179">
        <f t="shared" si="398"/>
        <v>1.0000000000000002</v>
      </c>
      <c r="M630" s="179">
        <f t="shared" si="398"/>
        <v>1</v>
      </c>
      <c r="N630" s="179">
        <f t="shared" si="398"/>
        <v>1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0.99999999999999989</v>
      </c>
      <c r="H631" s="179">
        <f t="shared" si="398"/>
        <v>1</v>
      </c>
      <c r="I631" s="179">
        <f t="shared" si="398"/>
        <v>0.99999999999999989</v>
      </c>
      <c r="J631" s="179">
        <f t="shared" si="398"/>
        <v>1.0000000000000002</v>
      </c>
      <c r="K631" s="179">
        <f t="shared" si="398"/>
        <v>1</v>
      </c>
      <c r="L631" s="179">
        <f t="shared" si="398"/>
        <v>1.0000000000000002</v>
      </c>
      <c r="M631" s="179">
        <f t="shared" si="398"/>
        <v>1</v>
      </c>
      <c r="N631" s="179">
        <f t="shared" si="398"/>
        <v>1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0.99999999999999989</v>
      </c>
      <c r="H632" s="179">
        <f t="shared" si="407"/>
        <v>1</v>
      </c>
      <c r="I632" s="179">
        <f t="shared" si="407"/>
        <v>0.99999999999999989</v>
      </c>
      <c r="J632" s="179">
        <f t="shared" si="407"/>
        <v>1.0000000000000002</v>
      </c>
      <c r="K632" s="179">
        <f t="shared" si="407"/>
        <v>1</v>
      </c>
      <c r="L632" s="179">
        <f t="shared" si="407"/>
        <v>1.0000000000000002</v>
      </c>
      <c r="M632" s="179">
        <f t="shared" si="407"/>
        <v>1</v>
      </c>
      <c r="N632" s="179">
        <f t="shared" si="407"/>
        <v>1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0.99999999999999989</v>
      </c>
      <c r="H633" s="179">
        <f t="shared" si="407"/>
        <v>1</v>
      </c>
      <c r="I633" s="179">
        <f t="shared" si="407"/>
        <v>0.99999999999999989</v>
      </c>
      <c r="J633" s="179">
        <f t="shared" si="407"/>
        <v>1.0000000000000002</v>
      </c>
      <c r="K633" s="179">
        <f t="shared" si="407"/>
        <v>1</v>
      </c>
      <c r="L633" s="179">
        <f t="shared" si="407"/>
        <v>1.0000000000000002</v>
      </c>
      <c r="M633" s="179">
        <f t="shared" si="407"/>
        <v>1</v>
      </c>
      <c r="N633" s="179">
        <f t="shared" si="407"/>
        <v>1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0.99999999999999989</v>
      </c>
      <c r="H634" s="179">
        <f t="shared" si="407"/>
        <v>1</v>
      </c>
      <c r="I634" s="179">
        <f t="shared" si="407"/>
        <v>0.99999999999999989</v>
      </c>
      <c r="J634" s="179">
        <f t="shared" si="407"/>
        <v>1.0000000000000002</v>
      </c>
      <c r="K634" s="179">
        <f t="shared" si="407"/>
        <v>1</v>
      </c>
      <c r="L634" s="179">
        <f t="shared" si="407"/>
        <v>1.0000000000000002</v>
      </c>
      <c r="M634" s="179">
        <f t="shared" si="407"/>
        <v>1</v>
      </c>
      <c r="N634" s="179">
        <f t="shared" si="407"/>
        <v>1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0.99999999999999989</v>
      </c>
      <c r="H635" s="179">
        <f t="shared" si="407"/>
        <v>1</v>
      </c>
      <c r="I635" s="179">
        <f t="shared" si="407"/>
        <v>0.99999999999999989</v>
      </c>
      <c r="J635" s="179">
        <f t="shared" si="407"/>
        <v>1.0000000000000002</v>
      </c>
      <c r="K635" s="179">
        <f t="shared" si="407"/>
        <v>1</v>
      </c>
      <c r="L635" s="179">
        <f t="shared" si="407"/>
        <v>1.0000000000000002</v>
      </c>
      <c r="M635" s="179">
        <f t="shared" si="407"/>
        <v>1</v>
      </c>
      <c r="N635" s="179">
        <f t="shared" si="407"/>
        <v>1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0.99999999999999989</v>
      </c>
      <c r="H636" s="179">
        <f t="shared" si="407"/>
        <v>1</v>
      </c>
      <c r="I636" s="179">
        <f t="shared" si="407"/>
        <v>0.99999999999999989</v>
      </c>
      <c r="J636" s="179">
        <f t="shared" si="407"/>
        <v>1.0000000000000002</v>
      </c>
      <c r="K636" s="179">
        <f t="shared" si="407"/>
        <v>1</v>
      </c>
      <c r="L636" s="179">
        <f t="shared" si="407"/>
        <v>1.0000000000000002</v>
      </c>
      <c r="M636" s="179">
        <f t="shared" si="407"/>
        <v>1</v>
      </c>
      <c r="N636" s="179">
        <f t="shared" si="407"/>
        <v>1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0.99999999999999989</v>
      </c>
      <c r="H637" s="179">
        <f t="shared" si="407"/>
        <v>1</v>
      </c>
      <c r="I637" s="179">
        <f t="shared" si="407"/>
        <v>0.99999999999999989</v>
      </c>
      <c r="J637" s="179">
        <f t="shared" si="407"/>
        <v>1.0000000000000002</v>
      </c>
      <c r="K637" s="179">
        <f t="shared" si="407"/>
        <v>1</v>
      </c>
      <c r="L637" s="179">
        <f t="shared" si="407"/>
        <v>1.0000000000000002</v>
      </c>
      <c r="M637" s="179">
        <f t="shared" si="407"/>
        <v>1</v>
      </c>
      <c r="N637" s="179">
        <f t="shared" si="407"/>
        <v>1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0.99999999999999989</v>
      </c>
      <c r="H638" s="179">
        <f t="shared" si="407"/>
        <v>1</v>
      </c>
      <c r="I638" s="179">
        <f t="shared" si="407"/>
        <v>0.99999999999999989</v>
      </c>
      <c r="J638" s="179">
        <f t="shared" si="407"/>
        <v>1.0000000000000002</v>
      </c>
      <c r="K638" s="179">
        <f t="shared" si="407"/>
        <v>1</v>
      </c>
      <c r="L638" s="179">
        <f t="shared" si="407"/>
        <v>1.0000000000000002</v>
      </c>
      <c r="M638" s="179">
        <f t="shared" si="407"/>
        <v>1</v>
      </c>
      <c r="N638" s="179">
        <f t="shared" si="407"/>
        <v>1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0.99999999999999989</v>
      </c>
      <c r="H639" s="179">
        <f t="shared" si="407"/>
        <v>1</v>
      </c>
      <c r="I639" s="179">
        <f t="shared" si="407"/>
        <v>0.99999999999999989</v>
      </c>
      <c r="J639" s="179">
        <f t="shared" si="407"/>
        <v>1.0000000000000002</v>
      </c>
      <c r="K639" s="179">
        <f t="shared" si="407"/>
        <v>1</v>
      </c>
      <c r="L639" s="179">
        <f t="shared" si="407"/>
        <v>1.0000000000000002</v>
      </c>
      <c r="M639" s="179">
        <f t="shared" si="407"/>
        <v>1</v>
      </c>
      <c r="N639" s="179">
        <f t="shared" si="407"/>
        <v>1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0.99999999999999989</v>
      </c>
      <c r="H640" s="179">
        <f t="shared" si="407"/>
        <v>1</v>
      </c>
      <c r="I640" s="179">
        <f t="shared" si="407"/>
        <v>0.99999999999999989</v>
      </c>
      <c r="J640" s="179">
        <f t="shared" si="407"/>
        <v>1.0000000000000002</v>
      </c>
      <c r="K640" s="179">
        <f t="shared" si="407"/>
        <v>1</v>
      </c>
      <c r="L640" s="179">
        <f t="shared" si="407"/>
        <v>1.0000000000000002</v>
      </c>
      <c r="M640" s="179">
        <f t="shared" si="407"/>
        <v>1</v>
      </c>
      <c r="N640" s="179">
        <f t="shared" si="407"/>
        <v>1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0.99999999999999989</v>
      </c>
      <c r="H641" s="179">
        <f t="shared" si="407"/>
        <v>1</v>
      </c>
      <c r="I641" s="179">
        <f t="shared" si="407"/>
        <v>0.99999999999999989</v>
      </c>
      <c r="J641" s="179">
        <f t="shared" si="407"/>
        <v>1.0000000000000002</v>
      </c>
      <c r="K641" s="179">
        <f t="shared" si="407"/>
        <v>1</v>
      </c>
      <c r="L641" s="179">
        <f t="shared" si="407"/>
        <v>1.0000000000000002</v>
      </c>
      <c r="M641" s="179">
        <f t="shared" si="407"/>
        <v>1</v>
      </c>
      <c r="N641" s="179">
        <f t="shared" si="407"/>
        <v>1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0.99999999999999989</v>
      </c>
      <c r="H642" s="179">
        <f t="shared" si="407"/>
        <v>1</v>
      </c>
      <c r="I642" s="179">
        <f t="shared" si="407"/>
        <v>0.99999999999999989</v>
      </c>
      <c r="J642" s="179">
        <f t="shared" si="407"/>
        <v>1.0000000000000002</v>
      </c>
      <c r="K642" s="179">
        <f t="shared" si="407"/>
        <v>1</v>
      </c>
      <c r="L642" s="179">
        <f t="shared" si="407"/>
        <v>1.0000000000000002</v>
      </c>
      <c r="M642" s="179">
        <f t="shared" si="407"/>
        <v>1</v>
      </c>
      <c r="N642" s="179">
        <f t="shared" si="407"/>
        <v>1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0.99999999999999989</v>
      </c>
      <c r="H643" s="179">
        <f t="shared" si="407"/>
        <v>1</v>
      </c>
      <c r="I643" s="179">
        <f t="shared" si="407"/>
        <v>0.99999999999999989</v>
      </c>
      <c r="J643" s="179">
        <f t="shared" si="407"/>
        <v>1.0000000000000002</v>
      </c>
      <c r="K643" s="179">
        <f t="shared" si="407"/>
        <v>1</v>
      </c>
      <c r="L643" s="179">
        <f t="shared" si="407"/>
        <v>1.0000000000000002</v>
      </c>
      <c r="M643" s="179">
        <f t="shared" si="407"/>
        <v>1</v>
      </c>
      <c r="N643" s="179">
        <f t="shared" si="407"/>
        <v>1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0.99999999999999989</v>
      </c>
      <c r="H644" s="179">
        <f t="shared" si="407"/>
        <v>1</v>
      </c>
      <c r="I644" s="179">
        <f t="shared" si="407"/>
        <v>0.99999999999999989</v>
      </c>
      <c r="J644" s="179">
        <f t="shared" si="407"/>
        <v>1.0000000000000002</v>
      </c>
      <c r="K644" s="179">
        <f t="shared" si="407"/>
        <v>1</v>
      </c>
      <c r="L644" s="179">
        <f t="shared" si="407"/>
        <v>1.0000000000000002</v>
      </c>
      <c r="M644" s="179">
        <f t="shared" si="407"/>
        <v>1</v>
      </c>
      <c r="N644" s="179">
        <f t="shared" si="407"/>
        <v>1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0.99999999999999989</v>
      </c>
      <c r="H645" s="179">
        <f t="shared" si="407"/>
        <v>1</v>
      </c>
      <c r="I645" s="179">
        <f t="shared" si="407"/>
        <v>0.99999999999999989</v>
      </c>
      <c r="J645" s="179">
        <f t="shared" si="407"/>
        <v>1.0000000000000002</v>
      </c>
      <c r="K645" s="179">
        <f t="shared" si="407"/>
        <v>1</v>
      </c>
      <c r="L645" s="179">
        <f t="shared" si="407"/>
        <v>1.0000000000000002</v>
      </c>
      <c r="M645" s="179">
        <f t="shared" si="407"/>
        <v>1</v>
      </c>
      <c r="N645" s="179">
        <f t="shared" si="407"/>
        <v>1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0.99999999999999989</v>
      </c>
      <c r="H646" s="179">
        <f t="shared" si="407"/>
        <v>1</v>
      </c>
      <c r="I646" s="179">
        <f t="shared" si="407"/>
        <v>0.99999999999999989</v>
      </c>
      <c r="J646" s="179">
        <f t="shared" si="407"/>
        <v>1.0000000000000002</v>
      </c>
      <c r="K646" s="179">
        <f t="shared" si="407"/>
        <v>1</v>
      </c>
      <c r="L646" s="179">
        <f t="shared" si="407"/>
        <v>1.0000000000000002</v>
      </c>
      <c r="M646" s="179">
        <f t="shared" si="407"/>
        <v>1</v>
      </c>
      <c r="N646" s="179">
        <f t="shared" si="407"/>
        <v>1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0.99999999999999989</v>
      </c>
      <c r="H647" s="179">
        <f t="shared" si="407"/>
        <v>1</v>
      </c>
      <c r="I647" s="179">
        <f t="shared" si="407"/>
        <v>0.99999999999999989</v>
      </c>
      <c r="J647" s="179">
        <f t="shared" si="407"/>
        <v>1.0000000000000002</v>
      </c>
      <c r="K647" s="179">
        <f t="shared" si="407"/>
        <v>1</v>
      </c>
      <c r="L647" s="179">
        <f t="shared" si="407"/>
        <v>1.0000000000000002</v>
      </c>
      <c r="M647" s="179">
        <f t="shared" si="407"/>
        <v>1</v>
      </c>
      <c r="N647" s="179">
        <f t="shared" si="407"/>
        <v>1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0.99999999999999989</v>
      </c>
      <c r="H648" s="179">
        <f t="shared" si="416"/>
        <v>1</v>
      </c>
      <c r="I648" s="179">
        <f t="shared" si="416"/>
        <v>0.99999999999999989</v>
      </c>
      <c r="J648" s="179">
        <f t="shared" si="416"/>
        <v>1.0000000000000002</v>
      </c>
      <c r="K648" s="179">
        <f t="shared" si="416"/>
        <v>1</v>
      </c>
      <c r="L648" s="179">
        <f t="shared" si="416"/>
        <v>1.0000000000000002</v>
      </c>
      <c r="M648" s="179">
        <f t="shared" si="416"/>
        <v>1</v>
      </c>
      <c r="N648" s="179">
        <f t="shared" si="416"/>
        <v>1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0.99999999999999989</v>
      </c>
      <c r="H649" s="179">
        <f t="shared" si="416"/>
        <v>1</v>
      </c>
      <c r="I649" s="179">
        <f t="shared" si="416"/>
        <v>0.99999999999999989</v>
      </c>
      <c r="J649" s="179">
        <f t="shared" si="416"/>
        <v>1.0000000000000002</v>
      </c>
      <c r="K649" s="179">
        <f t="shared" si="416"/>
        <v>1</v>
      </c>
      <c r="L649" s="179">
        <f t="shared" si="416"/>
        <v>1.0000000000000002</v>
      </c>
      <c r="M649" s="179">
        <f t="shared" si="416"/>
        <v>1</v>
      </c>
      <c r="N649" s="179">
        <f t="shared" si="416"/>
        <v>1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0.99999999999999989</v>
      </c>
      <c r="H650" s="179">
        <f t="shared" si="416"/>
        <v>1</v>
      </c>
      <c r="I650" s="179">
        <f t="shared" si="416"/>
        <v>0.99999999999999989</v>
      </c>
      <c r="J650" s="179">
        <f t="shared" si="416"/>
        <v>1.0000000000000002</v>
      </c>
      <c r="K650" s="179">
        <f t="shared" si="416"/>
        <v>1</v>
      </c>
      <c r="L650" s="179">
        <f t="shared" si="416"/>
        <v>1.0000000000000002</v>
      </c>
      <c r="M650" s="179">
        <f t="shared" si="416"/>
        <v>1</v>
      </c>
      <c r="N650" s="179">
        <f t="shared" si="416"/>
        <v>1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0.99999999999999989</v>
      </c>
      <c r="H651" s="179">
        <f t="shared" si="416"/>
        <v>1</v>
      </c>
      <c r="I651" s="179">
        <f t="shared" si="416"/>
        <v>0.99999999999999989</v>
      </c>
      <c r="J651" s="179">
        <f t="shared" si="416"/>
        <v>1.0000000000000002</v>
      </c>
      <c r="K651" s="179">
        <f t="shared" si="416"/>
        <v>1</v>
      </c>
      <c r="L651" s="179">
        <f t="shared" si="416"/>
        <v>1.0000000000000002</v>
      </c>
      <c r="M651" s="179">
        <f t="shared" si="416"/>
        <v>1</v>
      </c>
      <c r="N651" s="179">
        <f t="shared" si="416"/>
        <v>1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0.99999999999999989</v>
      </c>
      <c r="H652" s="179">
        <f t="shared" si="416"/>
        <v>1</v>
      </c>
      <c r="I652" s="179">
        <f t="shared" si="416"/>
        <v>0.99999999999999989</v>
      </c>
      <c r="J652" s="179">
        <f t="shared" si="416"/>
        <v>1.0000000000000002</v>
      </c>
      <c r="K652" s="179">
        <f t="shared" si="416"/>
        <v>1</v>
      </c>
      <c r="L652" s="179">
        <f t="shared" si="416"/>
        <v>1.0000000000000002</v>
      </c>
      <c r="M652" s="179">
        <f t="shared" si="416"/>
        <v>1</v>
      </c>
      <c r="N652" s="179">
        <f t="shared" si="416"/>
        <v>1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0.99999999999999989</v>
      </c>
      <c r="H653" s="179">
        <f t="shared" si="416"/>
        <v>1</v>
      </c>
      <c r="I653" s="179">
        <f t="shared" si="416"/>
        <v>0.99999999999999989</v>
      </c>
      <c r="J653" s="179">
        <f t="shared" si="416"/>
        <v>1.0000000000000002</v>
      </c>
      <c r="K653" s="179">
        <f t="shared" si="416"/>
        <v>1</v>
      </c>
      <c r="L653" s="179">
        <f t="shared" si="416"/>
        <v>1.0000000000000002</v>
      </c>
      <c r="M653" s="179">
        <f t="shared" si="416"/>
        <v>1</v>
      </c>
      <c r="N653" s="179">
        <f t="shared" si="416"/>
        <v>1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0.99999999999999989</v>
      </c>
      <c r="H654" s="179">
        <f t="shared" si="416"/>
        <v>1</v>
      </c>
      <c r="I654" s="179">
        <f t="shared" si="416"/>
        <v>0.99999999999999989</v>
      </c>
      <c r="J654" s="179">
        <f t="shared" si="416"/>
        <v>1.0000000000000002</v>
      </c>
      <c r="K654" s="179">
        <f t="shared" si="416"/>
        <v>1</v>
      </c>
      <c r="L654" s="179">
        <f t="shared" si="416"/>
        <v>1.0000000000000002</v>
      </c>
      <c r="M654" s="179">
        <f t="shared" si="416"/>
        <v>1</v>
      </c>
      <c r="N654" s="179">
        <f t="shared" si="416"/>
        <v>1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0.99999999999999989</v>
      </c>
      <c r="H655" s="179">
        <f t="shared" si="416"/>
        <v>1</v>
      </c>
      <c r="I655" s="179">
        <f t="shared" si="416"/>
        <v>0.99999999999999989</v>
      </c>
      <c r="J655" s="179">
        <f t="shared" si="416"/>
        <v>1.0000000000000002</v>
      </c>
      <c r="K655" s="179">
        <f t="shared" si="416"/>
        <v>1</v>
      </c>
      <c r="L655" s="179">
        <f t="shared" si="416"/>
        <v>1.0000000000000002</v>
      </c>
      <c r="M655" s="179">
        <f t="shared" si="416"/>
        <v>1</v>
      </c>
      <c r="N655" s="179">
        <f t="shared" si="416"/>
        <v>1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0.99999999999999989</v>
      </c>
      <c r="H656" s="179">
        <f t="shared" si="416"/>
        <v>1</v>
      </c>
      <c r="I656" s="179">
        <f t="shared" si="416"/>
        <v>0.99999999999999989</v>
      </c>
      <c r="J656" s="179">
        <f t="shared" si="416"/>
        <v>1.0000000000000002</v>
      </c>
      <c r="K656" s="179">
        <f t="shared" si="416"/>
        <v>1</v>
      </c>
      <c r="L656" s="179">
        <f t="shared" si="416"/>
        <v>1.0000000000000002</v>
      </c>
      <c r="M656" s="179">
        <f t="shared" si="416"/>
        <v>1</v>
      </c>
      <c r="N656" s="179">
        <f t="shared" si="416"/>
        <v>1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0.99999999999999989</v>
      </c>
      <c r="H657" s="179">
        <f t="shared" si="416"/>
        <v>1</v>
      </c>
      <c r="I657" s="179">
        <f t="shared" si="416"/>
        <v>0.99999999999999989</v>
      </c>
      <c r="J657" s="179">
        <f t="shared" si="416"/>
        <v>1.0000000000000002</v>
      </c>
      <c r="K657" s="179">
        <f t="shared" si="416"/>
        <v>1</v>
      </c>
      <c r="L657" s="179">
        <f t="shared" si="416"/>
        <v>1.0000000000000002</v>
      </c>
      <c r="M657" s="179">
        <f t="shared" si="416"/>
        <v>1</v>
      </c>
      <c r="N657" s="179">
        <f t="shared" si="416"/>
        <v>1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0.99999999999999989</v>
      </c>
      <c r="H658" s="179">
        <f t="shared" si="416"/>
        <v>1</v>
      </c>
      <c r="I658" s="179">
        <f t="shared" si="416"/>
        <v>0.99999999999999989</v>
      </c>
      <c r="J658" s="179">
        <f t="shared" si="416"/>
        <v>1.0000000000000002</v>
      </c>
      <c r="K658" s="179">
        <f t="shared" si="416"/>
        <v>1</v>
      </c>
      <c r="L658" s="179">
        <f t="shared" si="416"/>
        <v>1.0000000000000002</v>
      </c>
      <c r="M658" s="179">
        <f t="shared" si="416"/>
        <v>1</v>
      </c>
      <c r="N658" s="179">
        <f t="shared" si="416"/>
        <v>1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0.99999999999999989</v>
      </c>
      <c r="H659" s="179">
        <f t="shared" si="416"/>
        <v>1</v>
      </c>
      <c r="I659" s="179">
        <f t="shared" si="416"/>
        <v>0.99999999999999989</v>
      </c>
      <c r="J659" s="179">
        <f t="shared" si="416"/>
        <v>1.0000000000000002</v>
      </c>
      <c r="K659" s="179">
        <f t="shared" si="416"/>
        <v>1</v>
      </c>
      <c r="L659" s="179">
        <f t="shared" si="416"/>
        <v>1.0000000000000002</v>
      </c>
      <c r="M659" s="179">
        <f t="shared" si="416"/>
        <v>1</v>
      </c>
      <c r="N659" s="179">
        <f t="shared" si="416"/>
        <v>1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0.99999999999999989</v>
      </c>
      <c r="H660" s="179">
        <f t="shared" si="416"/>
        <v>1</v>
      </c>
      <c r="I660" s="179">
        <f t="shared" si="416"/>
        <v>0.99999999999999989</v>
      </c>
      <c r="J660" s="179">
        <f t="shared" si="416"/>
        <v>1.0000000000000002</v>
      </c>
      <c r="K660" s="179">
        <f t="shared" si="416"/>
        <v>1</v>
      </c>
      <c r="L660" s="179">
        <f t="shared" si="416"/>
        <v>1.0000000000000002</v>
      </c>
      <c r="M660" s="179">
        <f t="shared" si="416"/>
        <v>1</v>
      </c>
      <c r="N660" s="179">
        <f t="shared" si="416"/>
        <v>1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0.99999999999999989</v>
      </c>
      <c r="H661" s="179">
        <f t="shared" si="416"/>
        <v>1</v>
      </c>
      <c r="I661" s="179">
        <f t="shared" si="416"/>
        <v>0.99999999999999989</v>
      </c>
      <c r="J661" s="179">
        <f t="shared" si="416"/>
        <v>1.0000000000000002</v>
      </c>
      <c r="K661" s="179">
        <f t="shared" si="416"/>
        <v>1</v>
      </c>
      <c r="L661" s="179">
        <f t="shared" si="416"/>
        <v>1.0000000000000002</v>
      </c>
      <c r="M661" s="179">
        <f t="shared" si="416"/>
        <v>1</v>
      </c>
      <c r="N661" s="179">
        <f t="shared" si="416"/>
        <v>1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0.99999999999999989</v>
      </c>
      <c r="H662" s="179">
        <f t="shared" si="416"/>
        <v>1</v>
      </c>
      <c r="I662" s="179">
        <f t="shared" si="416"/>
        <v>0.99999999999999989</v>
      </c>
      <c r="J662" s="179">
        <f t="shared" si="416"/>
        <v>1.0000000000000002</v>
      </c>
      <c r="K662" s="179">
        <f t="shared" si="416"/>
        <v>1</v>
      </c>
      <c r="L662" s="179">
        <f t="shared" si="416"/>
        <v>1.0000000000000002</v>
      </c>
      <c r="M662" s="179">
        <f t="shared" si="416"/>
        <v>1</v>
      </c>
      <c r="N662" s="179">
        <f t="shared" si="416"/>
        <v>1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0.99999999999999989</v>
      </c>
      <c r="H663" s="179">
        <f t="shared" si="416"/>
        <v>1</v>
      </c>
      <c r="I663" s="179">
        <f t="shared" si="416"/>
        <v>0.99999999999999989</v>
      </c>
      <c r="J663" s="179">
        <f t="shared" si="416"/>
        <v>1.0000000000000002</v>
      </c>
      <c r="K663" s="179">
        <f t="shared" si="416"/>
        <v>1</v>
      </c>
      <c r="L663" s="179">
        <f t="shared" si="416"/>
        <v>1.0000000000000002</v>
      </c>
      <c r="M663" s="179">
        <f t="shared" si="416"/>
        <v>1</v>
      </c>
      <c r="N663" s="179">
        <f t="shared" si="416"/>
        <v>1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0.99999999999999989</v>
      </c>
      <c r="H664" s="179">
        <f t="shared" si="426"/>
        <v>1</v>
      </c>
      <c r="I664" s="179">
        <f t="shared" si="426"/>
        <v>0.99999999999999989</v>
      </c>
      <c r="J664" s="179">
        <f t="shared" si="426"/>
        <v>1.0000000000000002</v>
      </c>
      <c r="K664" s="179">
        <f t="shared" si="426"/>
        <v>1</v>
      </c>
      <c r="L664" s="179">
        <f t="shared" si="426"/>
        <v>1.0000000000000002</v>
      </c>
      <c r="M664" s="179">
        <f t="shared" si="426"/>
        <v>1</v>
      </c>
      <c r="N664" s="179">
        <f t="shared" si="426"/>
        <v>1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0.99999999999999989</v>
      </c>
      <c r="H665" s="179">
        <f t="shared" si="426"/>
        <v>1</v>
      </c>
      <c r="I665" s="179">
        <f t="shared" si="426"/>
        <v>0.99999999999999989</v>
      </c>
      <c r="J665" s="179">
        <f t="shared" si="426"/>
        <v>1.0000000000000002</v>
      </c>
      <c r="K665" s="179">
        <f t="shared" si="426"/>
        <v>1</v>
      </c>
      <c r="L665" s="179">
        <f t="shared" si="426"/>
        <v>1.0000000000000002</v>
      </c>
      <c r="M665" s="179">
        <f t="shared" si="426"/>
        <v>1</v>
      </c>
      <c r="N665" s="179">
        <f t="shared" si="426"/>
        <v>1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0.99999999999999989</v>
      </c>
      <c r="H666" s="179">
        <f t="shared" si="426"/>
        <v>1</v>
      </c>
      <c r="I666" s="179">
        <f t="shared" si="426"/>
        <v>0.99999999999999989</v>
      </c>
      <c r="J666" s="179">
        <f t="shared" si="426"/>
        <v>1.0000000000000002</v>
      </c>
      <c r="K666" s="179">
        <f t="shared" si="426"/>
        <v>1</v>
      </c>
      <c r="L666" s="179">
        <f t="shared" si="426"/>
        <v>1.0000000000000002</v>
      </c>
      <c r="M666" s="179">
        <f t="shared" si="426"/>
        <v>1</v>
      </c>
      <c r="N666" s="179">
        <f t="shared" si="426"/>
        <v>1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0.99999999999999989</v>
      </c>
      <c r="H667" s="179">
        <f t="shared" si="426"/>
        <v>1</v>
      </c>
      <c r="I667" s="179">
        <f t="shared" si="426"/>
        <v>0.99999999999999989</v>
      </c>
      <c r="J667" s="179">
        <f t="shared" si="426"/>
        <v>1.0000000000000002</v>
      </c>
      <c r="K667" s="179">
        <f t="shared" si="426"/>
        <v>1</v>
      </c>
      <c r="L667" s="179">
        <f t="shared" si="426"/>
        <v>1.0000000000000002</v>
      </c>
      <c r="M667" s="179">
        <f t="shared" si="426"/>
        <v>1</v>
      </c>
      <c r="N667" s="179">
        <f t="shared" si="426"/>
        <v>1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0.99999999999999989</v>
      </c>
      <c r="H668" s="179">
        <f t="shared" si="426"/>
        <v>1</v>
      </c>
      <c r="I668" s="179">
        <f t="shared" si="426"/>
        <v>0.99999999999999989</v>
      </c>
      <c r="J668" s="179">
        <f t="shared" si="426"/>
        <v>1.0000000000000002</v>
      </c>
      <c r="K668" s="179">
        <f t="shared" si="426"/>
        <v>1</v>
      </c>
      <c r="L668" s="179">
        <f t="shared" si="426"/>
        <v>1.0000000000000002</v>
      </c>
      <c r="M668" s="179">
        <f t="shared" si="426"/>
        <v>1</v>
      </c>
      <c r="N668" s="179">
        <f t="shared" si="426"/>
        <v>1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0.99999999999999989</v>
      </c>
      <c r="H669" s="179">
        <f t="shared" si="426"/>
        <v>1</v>
      </c>
      <c r="I669" s="179">
        <f t="shared" si="426"/>
        <v>0.99999999999999989</v>
      </c>
      <c r="J669" s="179">
        <f t="shared" si="426"/>
        <v>1.0000000000000002</v>
      </c>
      <c r="K669" s="179">
        <f t="shared" si="426"/>
        <v>1</v>
      </c>
      <c r="L669" s="179">
        <f t="shared" si="426"/>
        <v>1.0000000000000002</v>
      </c>
      <c r="M669" s="179">
        <f t="shared" si="426"/>
        <v>1</v>
      </c>
      <c r="N669" s="179">
        <f t="shared" si="426"/>
        <v>1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0.99999999999999989</v>
      </c>
      <c r="H670" s="179">
        <f t="shared" si="426"/>
        <v>1</v>
      </c>
      <c r="I670" s="179">
        <f t="shared" si="426"/>
        <v>0.99999999999999989</v>
      </c>
      <c r="J670" s="179">
        <f t="shared" si="426"/>
        <v>1.0000000000000002</v>
      </c>
      <c r="K670" s="179">
        <f t="shared" si="426"/>
        <v>1</v>
      </c>
      <c r="L670" s="179">
        <f t="shared" si="426"/>
        <v>1.0000000000000002</v>
      </c>
      <c r="M670" s="179">
        <f t="shared" si="426"/>
        <v>1</v>
      </c>
      <c r="N670" s="179">
        <f t="shared" si="426"/>
        <v>1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0.99999999999999989</v>
      </c>
      <c r="H671" s="194">
        <f t="shared" si="426"/>
        <v>1</v>
      </c>
      <c r="I671" s="194">
        <f t="shared" si="426"/>
        <v>0.99999999999999989</v>
      </c>
      <c r="J671" s="194">
        <f t="shared" si="426"/>
        <v>1.0000000000000002</v>
      </c>
      <c r="K671" s="194">
        <f t="shared" si="426"/>
        <v>1</v>
      </c>
      <c r="L671" s="194">
        <f t="shared" si="426"/>
        <v>1.0000000000000002</v>
      </c>
      <c r="M671" s="194">
        <f t="shared" si="426"/>
        <v>1</v>
      </c>
      <c r="N671" s="194">
        <f t="shared" si="426"/>
        <v>1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3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0.27047099297854743</v>
      </c>
      <c r="G679" s="175">
        <f t="shared" si="428"/>
        <v>0.5885595905786184</v>
      </c>
      <c r="H679" s="175">
        <f t="shared" si="428"/>
        <v>0.77579626429020221</v>
      </c>
      <c r="I679" s="175">
        <f t="shared" si="428"/>
        <v>0.88065426962466109</v>
      </c>
      <c r="J679" s="175">
        <f t="shared" si="428"/>
        <v>0.93980520541624146</v>
      </c>
      <c r="K679" s="175">
        <f t="shared" si="428"/>
        <v>0.96966317642768318</v>
      </c>
      <c r="L679" s="175">
        <f t="shared" si="428"/>
        <v>0.9842128076203206</v>
      </c>
      <c r="M679" s="175">
        <f t="shared" si="428"/>
        <v>0.99213627108143254</v>
      </c>
      <c r="N679" s="175">
        <f t="shared" si="428"/>
        <v>0.99618802208604651</v>
      </c>
      <c r="O679" s="175">
        <f t="shared" si="428"/>
        <v>0.99811647983046947</v>
      </c>
      <c r="P679" s="175">
        <f t="shared" si="428"/>
        <v>0.99906812547371016</v>
      </c>
      <c r="Q679" s="175">
        <f t="shared" si="428"/>
        <v>0.99954115334853</v>
      </c>
      <c r="R679" s="175">
        <f t="shared" si="428"/>
        <v>0.99978334864178309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-0.47797445172986092</v>
      </c>
      <c r="F680" s="179" t="e">
        <f t="shared" si="428"/>
        <v>#DIV/0!</v>
      </c>
      <c r="G680" s="179">
        <f t="shared" si="428"/>
        <v>0.25719761465117308</v>
      </c>
      <c r="H680" s="179">
        <f t="shared" si="428"/>
        <v>0.58047735018537605</v>
      </c>
      <c r="I680" s="179">
        <f t="shared" si="428"/>
        <v>0.77036681009306818</v>
      </c>
      <c r="J680" s="179">
        <f t="shared" si="428"/>
        <v>0.88198865626828571</v>
      </c>
      <c r="K680" s="179">
        <f t="shared" si="428"/>
        <v>0.9399449978458625</v>
      </c>
      <c r="L680" s="179">
        <f t="shared" si="428"/>
        <v>0.96860246798970229</v>
      </c>
      <c r="M680" s="179">
        <f t="shared" si="428"/>
        <v>0.98431637141332018</v>
      </c>
      <c r="N680" s="179">
        <f t="shared" si="428"/>
        <v>0.99238601151423389</v>
      </c>
      <c r="O680" s="179">
        <f t="shared" si="428"/>
        <v>0.99623536356626008</v>
      </c>
      <c r="P680" s="179">
        <f t="shared" si="428"/>
        <v>0.9981368327767649</v>
      </c>
      <c r="Q680" s="179">
        <f t="shared" si="428"/>
        <v>0.99908244412557057</v>
      </c>
      <c r="R680" s="179">
        <f t="shared" si="428"/>
        <v>0.99956672650550782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-0.21065094340196755</v>
      </c>
      <c r="F681" s="179">
        <f t="shared" si="428"/>
        <v>-0.48707628327333741</v>
      </c>
      <c r="G681" s="179" t="e">
        <f t="shared" si="428"/>
        <v>#DIV/0!</v>
      </c>
      <c r="H681" s="179">
        <f t="shared" si="428"/>
        <v>0.25560859282148257</v>
      </c>
      <c r="I681" s="179">
        <f t="shared" si="428"/>
        <v>0.57457400363007971</v>
      </c>
      <c r="J681" s="179">
        <f t="shared" si="428"/>
        <v>0.77434505826318956</v>
      </c>
      <c r="K681" s="179">
        <f t="shared" si="428"/>
        <v>0.88314809682319484</v>
      </c>
      <c r="L681" s="179">
        <f t="shared" si="428"/>
        <v>0.93837813135024062</v>
      </c>
      <c r="M681" s="179">
        <f t="shared" si="428"/>
        <v>0.96905084375716921</v>
      </c>
      <c r="N681" s="179">
        <f t="shared" si="428"/>
        <v>0.98493156541854054</v>
      </c>
      <c r="O681" s="179">
        <f t="shared" si="428"/>
        <v>0.99253984158966346</v>
      </c>
      <c r="P681" s="179">
        <f t="shared" si="428"/>
        <v>0.99630550818652708</v>
      </c>
      <c r="Q681" s="179">
        <f t="shared" si="428"/>
        <v>0.99817998887178461</v>
      </c>
      <c r="R681" s="179">
        <f t="shared" si="428"/>
        <v>0.99914044443576189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-5.845178942251416E-2</v>
      </c>
      <c r="F682" s="179">
        <f t="shared" si="428"/>
        <v>-0.2287165487459184</v>
      </c>
      <c r="G682" s="179">
        <f t="shared" si="428"/>
        <v>-0.49509213639417932</v>
      </c>
      <c r="H682" s="179" t="e">
        <f t="shared" si="428"/>
        <v>#DIV/0!</v>
      </c>
      <c r="I682" s="179">
        <f t="shared" si="428"/>
        <v>0.24400217458685078</v>
      </c>
      <c r="J682" s="179">
        <f t="shared" si="428"/>
        <v>0.57786254288310379</v>
      </c>
      <c r="K682" s="179">
        <f t="shared" si="428"/>
        <v>0.77479375679117091</v>
      </c>
      <c r="L682" s="179">
        <f t="shared" si="428"/>
        <v>0.87935689929700311</v>
      </c>
      <c r="M682" s="179">
        <f t="shared" si="428"/>
        <v>0.93876802539794235</v>
      </c>
      <c r="N682" s="179">
        <f t="shared" si="428"/>
        <v>0.97001721679337005</v>
      </c>
      <c r="O682" s="179">
        <f t="shared" si="428"/>
        <v>0.98511718174697815</v>
      </c>
      <c r="P682" s="179">
        <f t="shared" si="428"/>
        <v>0.99262013444540598</v>
      </c>
      <c r="Q682" s="179">
        <f t="shared" si="428"/>
        <v>0.9963621363609213</v>
      </c>
      <c r="R682" s="179">
        <f t="shared" si="428"/>
        <v>0.99828134840489013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-1.5370278709353929E-2</v>
      </c>
      <c r="F683" s="179">
        <f t="shared" si="428"/>
        <v>-6.6828168681617756E-2</v>
      </c>
      <c r="G683" s="179">
        <f t="shared" si="428"/>
        <v>-0.25619713580927506</v>
      </c>
      <c r="H683" s="179">
        <f t="shared" si="428"/>
        <v>-0.50297387841056596</v>
      </c>
      <c r="I683" s="179" t="e">
        <f t="shared" si="428"/>
        <v>#DIV/0!</v>
      </c>
      <c r="J683" s="179">
        <f t="shared" si="428"/>
        <v>0.25580368729782516</v>
      </c>
      <c r="K683" s="179">
        <f t="shared" si="428"/>
        <v>0.58428727932652846</v>
      </c>
      <c r="L683" s="179">
        <f t="shared" si="428"/>
        <v>0.77159831464067008</v>
      </c>
      <c r="M683" s="179">
        <f t="shared" si="428"/>
        <v>0.88188003830500383</v>
      </c>
      <c r="N683" s="179">
        <f t="shared" si="428"/>
        <v>0.94154531036067723</v>
      </c>
      <c r="O683" s="179">
        <f t="shared" si="428"/>
        <v>0.97084074245938834</v>
      </c>
      <c r="P683" s="179">
        <f t="shared" si="428"/>
        <v>0.98550545230066711</v>
      </c>
      <c r="Q683" s="179">
        <f t="shared" si="428"/>
        <v>0.9928461626906494</v>
      </c>
      <c r="R683" s="179">
        <f t="shared" si="428"/>
        <v>0.99661815442321278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-3.8583073197372207E-3</v>
      </c>
      <c r="F684" s="179">
        <f t="shared" si="428"/>
        <v>-1.7128232583046025E-2</v>
      </c>
      <c r="G684" s="179">
        <f t="shared" si="428"/>
        <v>-7.5004830730712471E-2</v>
      </c>
      <c r="H684" s="179">
        <f t="shared" si="428"/>
        <v>-0.27976845375219705</v>
      </c>
      <c r="I684" s="179">
        <f t="shared" si="428"/>
        <v>-0.50561385951293714</v>
      </c>
      <c r="J684" s="179" t="e">
        <f t="shared" si="428"/>
        <v>#DIV/0!</v>
      </c>
      <c r="K684" s="179">
        <f t="shared" si="428"/>
        <v>0.25630740310382594</v>
      </c>
      <c r="L684" s="179">
        <f t="shared" si="428"/>
        <v>0.57497723346798568</v>
      </c>
      <c r="M684" s="179">
        <f t="shared" si="428"/>
        <v>0.77283188260621205</v>
      </c>
      <c r="N684" s="179">
        <f t="shared" si="428"/>
        <v>0.88531728487391115</v>
      </c>
      <c r="O684" s="179">
        <f t="shared" si="428"/>
        <v>0.94224199422345001</v>
      </c>
      <c r="P684" s="179">
        <f t="shared" si="428"/>
        <v>0.97114964065127851</v>
      </c>
      <c r="Q684" s="179">
        <f t="shared" si="428"/>
        <v>0.98572546223697011</v>
      </c>
      <c r="R684" s="179">
        <f t="shared" si="428"/>
        <v>0.99324339549239238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-9.6545854085500649E-4</v>
      </c>
      <c r="F685" s="179">
        <f t="shared" si="428"/>
        <v>-4.3044306438181287E-3</v>
      </c>
      <c r="G685" s="179">
        <f t="shared" si="428"/>
        <v>-1.9349575358346492E-2</v>
      </c>
      <c r="H685" s="179">
        <f t="shared" si="428"/>
        <v>-8.4365258212167352E-2</v>
      </c>
      <c r="I685" s="179">
        <f t="shared" si="428"/>
        <v>-0.28345970321009101</v>
      </c>
      <c r="J685" s="179">
        <f t="shared" si="428"/>
        <v>-0.50241862221487366</v>
      </c>
      <c r="K685" s="179" t="e">
        <f t="shared" si="428"/>
        <v>#DIV/0!</v>
      </c>
      <c r="L685" s="179">
        <f t="shared" si="428"/>
        <v>0.24910284636270791</v>
      </c>
      <c r="M685" s="179">
        <f t="shared" si="428"/>
        <v>0.57674198148594646</v>
      </c>
      <c r="N685" s="179">
        <f t="shared" si="428"/>
        <v>0.77878247787232602</v>
      </c>
      <c r="O685" s="179">
        <f t="shared" si="428"/>
        <v>0.88662169663781654</v>
      </c>
      <c r="P685" s="179">
        <f t="shared" si="428"/>
        <v>0.94284061480916959</v>
      </c>
      <c r="Q685" s="179">
        <f t="shared" si="428"/>
        <v>0.97158173324783403</v>
      </c>
      <c r="R685" s="179">
        <f t="shared" si="428"/>
        <v>0.98651493606286145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-2.4141659094246092E-4</v>
      </c>
      <c r="F686" s="179">
        <f t="shared" si="428"/>
        <v>-1.0773769292933902E-3</v>
      </c>
      <c r="G686" s="179">
        <f t="shared" si="428"/>
        <v>-4.8699769848292397E-3</v>
      </c>
      <c r="H686" s="179">
        <f t="shared" si="428"/>
        <v>-2.1920462942844079E-2</v>
      </c>
      <c r="I686" s="179">
        <f t="shared" si="428"/>
        <v>-8.600347360571324E-2</v>
      </c>
      <c r="J686" s="179">
        <f t="shared" si="428"/>
        <v>-0.27255362773088826</v>
      </c>
      <c r="K686" s="179">
        <f t="shared" si="428"/>
        <v>-0.5017996212230238</v>
      </c>
      <c r="L686" s="179" t="e">
        <f t="shared" si="428"/>
        <v>#DIV/0!</v>
      </c>
      <c r="M686" s="179">
        <f t="shared" si="428"/>
        <v>0.25045476690270974</v>
      </c>
      <c r="N686" s="179">
        <f t="shared" si="428"/>
        <v>0.58532824000314787</v>
      </c>
      <c r="O686" s="179">
        <f t="shared" si="428"/>
        <v>0.78105250364654644</v>
      </c>
      <c r="P686" s="179">
        <f t="shared" si="428"/>
        <v>0.887744031266822</v>
      </c>
      <c r="Q686" s="179">
        <f t="shared" si="428"/>
        <v>0.94367321323344444</v>
      </c>
      <c r="R686" s="179">
        <f t="shared" si="428"/>
        <v>0.97314086466555583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-6.035729731242953E-5</v>
      </c>
      <c r="F687" s="179">
        <f t="shared" si="428"/>
        <v>-2.6941952539354027E-4</v>
      </c>
      <c r="G687" s="179">
        <f t="shared" si="428"/>
        <v>-1.2193652731087212E-3</v>
      </c>
      <c r="H687" s="179">
        <f t="shared" si="428"/>
        <v>-5.5261191653565439E-3</v>
      </c>
      <c r="I687" s="179">
        <f t="shared" si="428"/>
        <v>-2.2386218346361054E-2</v>
      </c>
      <c r="J687" s="179">
        <f t="shared" si="428"/>
        <v>-8.1568900915569384E-2</v>
      </c>
      <c r="K687" s="179">
        <f t="shared" si="428"/>
        <v>-0.27052194197379709</v>
      </c>
      <c r="L687" s="179">
        <f t="shared" si="428"/>
        <v>-0.51104738190099064</v>
      </c>
      <c r="M687" s="179" t="e">
        <f t="shared" si="428"/>
        <v>#DIV/0!</v>
      </c>
      <c r="N687" s="179">
        <f t="shared" si="428"/>
        <v>0.25712418325652148</v>
      </c>
      <c r="O687" s="179">
        <f t="shared" si="428"/>
        <v>0.58863607966609888</v>
      </c>
      <c r="P687" s="179">
        <f t="shared" si="428"/>
        <v>0.78301090303435805</v>
      </c>
      <c r="Q687" s="179">
        <f t="shared" si="428"/>
        <v>0.8892839013859527</v>
      </c>
      <c r="R687" s="179">
        <f t="shared" si="428"/>
        <v>0.9467133761562766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-1.5089518139756505E-5</v>
      </c>
      <c r="F688" s="179">
        <f t="shared" si="428"/>
        <v>-6.7359461490727309E-5</v>
      </c>
      <c r="G688" s="179">
        <f t="shared" si="428"/>
        <v>-3.0495299050833376E-4</v>
      </c>
      <c r="H688" s="179">
        <f t="shared" si="428"/>
        <v>-1.3841926384143154E-3</v>
      </c>
      <c r="I688" s="179">
        <f t="shared" si="428"/>
        <v>-5.6460681307487874E-3</v>
      </c>
      <c r="J688" s="179">
        <f t="shared" si="428"/>
        <v>-2.1160242700375781E-2</v>
      </c>
      <c r="K688" s="179">
        <f t="shared" si="428"/>
        <v>-8.0756092945252392E-2</v>
      </c>
      <c r="L688" s="179">
        <f t="shared" si="428"/>
        <v>-0.30378143251685968</v>
      </c>
      <c r="M688" s="179">
        <f t="shared" si="428"/>
        <v>-0.50924515731752307</v>
      </c>
      <c r="N688" s="179" t="e">
        <f t="shared" si="428"/>
        <v>#DIV/0!</v>
      </c>
      <c r="O688" s="179">
        <f t="shared" si="428"/>
        <v>0.25973492586630409</v>
      </c>
      <c r="P688" s="179">
        <f t="shared" si="428"/>
        <v>0.59150436110246218</v>
      </c>
      <c r="Q688" s="179">
        <f t="shared" si="428"/>
        <v>0.78559827816156869</v>
      </c>
      <c r="R688" s="179">
        <f t="shared" si="428"/>
        <v>0.89506052729884533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-3.7723915535110085E-6</v>
      </c>
      <c r="F689" s="179">
        <f t="shared" si="428"/>
        <v>-1.6840147715049351E-5</v>
      </c>
      <c r="G689" s="179">
        <f t="shared" si="428"/>
        <v>-7.6245061953874837E-5</v>
      </c>
      <c r="H689" s="179">
        <f t="shared" si="428"/>
        <v>-3.4620769108719058E-4</v>
      </c>
      <c r="I689" s="179">
        <f t="shared" si="428"/>
        <v>-1.4143940231664833E-3</v>
      </c>
      <c r="J689" s="179">
        <f t="shared" si="428"/>
        <v>-5.3326795449393496E-3</v>
      </c>
      <c r="K689" s="179">
        <f t="shared" si="428"/>
        <v>-2.0936432101512827E-2</v>
      </c>
      <c r="L689" s="179">
        <f t="shared" si="428"/>
        <v>-9.4601702973637597E-2</v>
      </c>
      <c r="M689" s="179">
        <f t="shared" si="428"/>
        <v>-0.29677469714785443</v>
      </c>
      <c r="N689" s="179">
        <f t="shared" si="428"/>
        <v>-0.50080426826630209</v>
      </c>
      <c r="O689" s="179" t="e">
        <f t="shared" si="428"/>
        <v>#DIV/0!</v>
      </c>
      <c r="P689" s="179">
        <f t="shared" si="428"/>
        <v>0.26201774060638372</v>
      </c>
      <c r="Q689" s="179">
        <f t="shared" si="428"/>
        <v>0.59479748700131108</v>
      </c>
      <c r="R689" s="179">
        <f t="shared" si="428"/>
        <v>0.79599787759115925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-9.4309863658445956E-7</v>
      </c>
      <c r="F690" s="179">
        <f t="shared" si="428"/>
        <v>-4.2100544529643666E-6</v>
      </c>
      <c r="G690" s="179">
        <f t="shared" si="428"/>
        <v>-1.9061686219094507E-5</v>
      </c>
      <c r="H690" s="179">
        <f t="shared" si="428"/>
        <v>-8.6561675468492256E-5</v>
      </c>
      <c r="I690" s="179">
        <f t="shared" si="428"/>
        <v>-3.5377119342030794E-4</v>
      </c>
      <c r="J690" s="179">
        <f t="shared" si="428"/>
        <v>-1.335638578080288E-3</v>
      </c>
      <c r="K690" s="179">
        <f t="shared" si="428"/>
        <v>-5.2755212447304625E-3</v>
      </c>
      <c r="L690" s="179">
        <f t="shared" si="428"/>
        <v>-2.4787094298586734E-2</v>
      </c>
      <c r="M690" s="179">
        <f t="shared" si="428"/>
        <v>-9.1586315458851111E-2</v>
      </c>
      <c r="N690" s="179">
        <f t="shared" si="428"/>
        <v>-0.26730754684006364</v>
      </c>
      <c r="O690" s="179">
        <f t="shared" si="428"/>
        <v>-0.49769043213917807</v>
      </c>
      <c r="P690" s="179" t="e">
        <f t="shared" si="428"/>
        <v>#DIV/0!</v>
      </c>
      <c r="Q690" s="179">
        <f t="shared" si="428"/>
        <v>0.26214790368236029</v>
      </c>
      <c r="R690" s="179">
        <f t="shared" si="428"/>
        <v>0.61137496646737377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-2.3956219043728172E-7</v>
      </c>
      <c r="F691" s="179">
        <f t="shared" si="428"/>
        <v>-1.0694222949736049E-6</v>
      </c>
      <c r="G691" s="179">
        <f t="shared" si="428"/>
        <v>-4.8419996988447493E-6</v>
      </c>
      <c r="H691" s="179">
        <f t="shared" si="428"/>
        <v>-2.1988659674243315E-5</v>
      </c>
      <c r="I691" s="179">
        <f t="shared" si="428"/>
        <v>-8.9874223148651074E-5</v>
      </c>
      <c r="J691" s="179">
        <f t="shared" si="428"/>
        <v>-3.3942312596898084E-4</v>
      </c>
      <c r="K691" s="179">
        <f t="shared" si="428"/>
        <v>-1.3424900366945114E-3</v>
      </c>
      <c r="L691" s="179">
        <f t="shared" si="428"/>
        <v>-6.3614611600117934E-3</v>
      </c>
      <c r="M691" s="179">
        <f t="shared" si="428"/>
        <v>-2.4320779564802896E-2</v>
      </c>
      <c r="N691" s="179">
        <f t="shared" si="428"/>
        <v>-8.0689456988182293E-2</v>
      </c>
      <c r="O691" s="179">
        <f t="shared" si="428"/>
        <v>-0.2608068292114929</v>
      </c>
      <c r="P691" s="179">
        <f t="shared" si="428"/>
        <v>-0.49571168610828747</v>
      </c>
      <c r="Q691" s="179" t="e">
        <f t="shared" si="428"/>
        <v>#DIV/0!</v>
      </c>
      <c r="R691" s="179">
        <f t="shared" si="428"/>
        <v>0.28579868235256201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-5.8004352909045918E-8</v>
      </c>
      <c r="F692" s="179">
        <f t="shared" si="428"/>
        <v>-2.5893552495544292E-7</v>
      </c>
      <c r="G692" s="179">
        <f t="shared" si="428"/>
        <v>-1.1723779895700886E-6</v>
      </c>
      <c r="H692" s="179">
        <f t="shared" si="428"/>
        <v>-5.3240746157601302E-6</v>
      </c>
      <c r="I692" s="179">
        <f t="shared" si="428"/>
        <v>-2.176158945258006E-5</v>
      </c>
      <c r="J692" s="179">
        <f t="shared" si="428"/>
        <v>-8.2192470057742731E-5</v>
      </c>
      <c r="K692" s="179">
        <f t="shared" si="428"/>
        <v>-3.2519756129444679E-4</v>
      </c>
      <c r="L692" s="179">
        <f t="shared" si="428"/>
        <v>-1.5440821111505501E-3</v>
      </c>
      <c r="M692" s="179">
        <f t="shared" si="428"/>
        <v>-5.9483153627398547E-3</v>
      </c>
      <c r="N692" s="179">
        <f t="shared" si="428"/>
        <v>-2.0260592721539031E-2</v>
      </c>
      <c r="O692" s="179">
        <f t="shared" si="428"/>
        <v>-7.4549957196267405E-2</v>
      </c>
      <c r="P692" s="179">
        <f t="shared" si="428"/>
        <v>-0.24679179717015304</v>
      </c>
      <c r="Q692" s="179">
        <f t="shared" si="428"/>
        <v>-0.48728538997418114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-9.180501787921481E-10</v>
      </c>
      <c r="F693" s="179">
        <f t="shared" si="428"/>
        <v>-4.0982410648129598E-9</v>
      </c>
      <c r="G693" s="179">
        <f t="shared" si="428"/>
        <v>-1.855554326291821E-8</v>
      </c>
      <c r="H693" s="179">
        <f t="shared" si="428"/>
        <v>-8.4265718311890969E-8</v>
      </c>
      <c r="I693" s="179">
        <f t="shared" si="428"/>
        <v>-3.4442967003883237E-7</v>
      </c>
      <c r="J693" s="179">
        <f t="shared" si="428"/>
        <v>-1.3009267857290317E-6</v>
      </c>
      <c r="K693" s="179">
        <f t="shared" si="428"/>
        <v>-5.1476918781094107E-6</v>
      </c>
      <c r="L693" s="179">
        <f t="shared" si="428"/>
        <v>-2.445670893880638E-5</v>
      </c>
      <c r="M693" s="179">
        <f t="shared" si="428"/>
        <v>-9.4419241550307769E-5</v>
      </c>
      <c r="N693" s="179">
        <f t="shared" si="428"/>
        <v>-3.2378624302212825E-4</v>
      </c>
      <c r="O693" s="179">
        <f t="shared" si="428"/>
        <v>-1.2285333465758014E-3</v>
      </c>
      <c r="P693" s="179">
        <f t="shared" si="428"/>
        <v>-4.7010164332572145E-3</v>
      </c>
      <c r="Q693" s="179">
        <f t="shared" si="428"/>
        <v>-1.6907813688572984E-2</v>
      </c>
      <c r="R693" s="179">
        <f t="shared" si="428"/>
        <v>-6.0127442878521231E-2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-2.1728998320177579E-13</v>
      </c>
      <c r="F694" s="179">
        <f t="shared" si="428"/>
        <v>-9.6999788646363286E-13</v>
      </c>
      <c r="G694" s="179">
        <f t="shared" si="428"/>
        <v>-4.3918445903362176E-12</v>
      </c>
      <c r="H694" s="179">
        <f t="shared" si="428"/>
        <v>-1.9944549425654635E-11</v>
      </c>
      <c r="I694" s="179">
        <f t="shared" si="428"/>
        <v>-8.1521827765747777E-11</v>
      </c>
      <c r="J694" s="179">
        <f t="shared" si="428"/>
        <v>-3.0791183476376537E-10</v>
      </c>
      <c r="K694" s="179">
        <f t="shared" si="428"/>
        <v>-1.2183912456890917E-9</v>
      </c>
      <c r="L694" s="179">
        <f t="shared" si="428"/>
        <v>-5.7886370002393677E-9</v>
      </c>
      <c r="M694" s="179">
        <f t="shared" si="428"/>
        <v>-2.2348729557645008E-8</v>
      </c>
      <c r="N694" s="179">
        <f t="shared" si="428"/>
        <v>-7.6646265344334079E-8</v>
      </c>
      <c r="O694" s="179">
        <f t="shared" si="428"/>
        <v>-2.9092449084096358E-7</v>
      </c>
      <c r="P694" s="179">
        <f t="shared" si="428"/>
        <v>-1.1148340564701564E-6</v>
      </c>
      <c r="Q694" s="179">
        <f t="shared" si="428"/>
        <v>-4.0300388738877585E-6</v>
      </c>
      <c r="R694" s="179">
        <f t="shared" si="428"/>
        <v>-1.4606575270136296E-5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20.25" x14ac:dyDescent="0.35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8.8847341023116838E-2</v>
      </c>
      <c r="F806" s="179">
        <f t="shared" si="503"/>
        <v>9.6162413717093817E-2</v>
      </c>
      <c r="G806" s="179">
        <f t="shared" si="503"/>
        <v>8.2562479080337675E-2</v>
      </c>
      <c r="H806" s="179">
        <f t="shared" si="503"/>
        <v>8.1828941982217809E-2</v>
      </c>
      <c r="I806" s="179">
        <f t="shared" si="503"/>
        <v>8.3722412944818733E-2</v>
      </c>
      <c r="J806" s="179">
        <f t="shared" si="503"/>
        <v>8.6449559733283887E-2</v>
      </c>
      <c r="K806" s="179">
        <f t="shared" si="503"/>
        <v>8.708359098331514E-2</v>
      </c>
      <c r="L806" s="179">
        <f t="shared" si="503"/>
        <v>8.2694952720099024E-2</v>
      </c>
      <c r="M806" s="179">
        <f t="shared" si="503"/>
        <v>8.3548381898105317E-2</v>
      </c>
      <c r="N806" s="179">
        <f t="shared" si="503"/>
        <v>8.7701806983532943E-2</v>
      </c>
      <c r="O806" s="179">
        <f t="shared" si="503"/>
        <v>8.9341167119160736E-2</v>
      </c>
      <c r="P806" s="179">
        <f t="shared" si="503"/>
        <v>9.0780364515328518E-2</v>
      </c>
      <c r="Q806" s="179">
        <f t="shared" si="503"/>
        <v>9.3937803537215203E-2</v>
      </c>
      <c r="R806" s="179">
        <f t="shared" si="503"/>
        <v>9.9686706974428163E-2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0.15431662215272784</v>
      </c>
      <c r="F807" s="179">
        <f t="shared" si="503"/>
        <v>0.25314321773895315</v>
      </c>
      <c r="G807" s="179">
        <f t="shared" si="503"/>
        <v>0.26818035672061963</v>
      </c>
      <c r="H807" s="179">
        <f t="shared" si="503"/>
        <v>0.23600064185397146</v>
      </c>
      <c r="I807" s="179">
        <f t="shared" si="503"/>
        <v>0.23796335389548828</v>
      </c>
      <c r="J807" s="179">
        <f t="shared" si="503"/>
        <v>0.25199173857988538</v>
      </c>
      <c r="K807" s="179">
        <f t="shared" si="503"/>
        <v>0.25639457268669219</v>
      </c>
      <c r="L807" s="179">
        <f t="shared" si="503"/>
        <v>0.24414188094091663</v>
      </c>
      <c r="M807" s="179">
        <f t="shared" si="503"/>
        <v>0.24682484680427222</v>
      </c>
      <c r="N807" s="179">
        <f t="shared" si="503"/>
        <v>0.25913820324338399</v>
      </c>
      <c r="O807" s="179">
        <f t="shared" si="503"/>
        <v>0.26399353072300424</v>
      </c>
      <c r="P807" s="179">
        <f t="shared" si="503"/>
        <v>0.26824913991851168</v>
      </c>
      <c r="Q807" s="179">
        <f t="shared" si="503"/>
        <v>0.2775798947446414</v>
      </c>
      <c r="R807" s="179">
        <f t="shared" si="503"/>
        <v>0.29456772995269842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6.6135885930697552E-2</v>
      </c>
      <c r="F808" s="179">
        <f t="shared" si="503"/>
        <v>0.13366070316058604</v>
      </c>
      <c r="G808" s="179">
        <f t="shared" si="503"/>
        <v>0.21256378422309832</v>
      </c>
      <c r="H808" s="179">
        <f t="shared" si="503"/>
        <v>0.22582685812496242</v>
      </c>
      <c r="I808" s="179">
        <f t="shared" si="503"/>
        <v>0.2055344970393507</v>
      </c>
      <c r="J808" s="179">
        <f t="shared" si="503"/>
        <v>0.21314023890711314</v>
      </c>
      <c r="K808" s="179">
        <f t="shared" si="503"/>
        <v>0.22277014349705926</v>
      </c>
      <c r="L808" s="179">
        <f t="shared" si="503"/>
        <v>0.21431179981449741</v>
      </c>
      <c r="M808" s="179">
        <f t="shared" si="503"/>
        <v>0.21723322509812815</v>
      </c>
      <c r="N808" s="179">
        <f t="shared" si="503"/>
        <v>0.22822191492429661</v>
      </c>
      <c r="O808" s="179">
        <f t="shared" si="503"/>
        <v>0.23253834059715472</v>
      </c>
      <c r="P808" s="179">
        <f t="shared" si="503"/>
        <v>0.23629728612638626</v>
      </c>
      <c r="Q808" s="179">
        <f t="shared" si="503"/>
        <v>0.24451932378923</v>
      </c>
      <c r="R808" s="179">
        <f t="shared" si="503"/>
        <v>0.2594846095620359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3.4153987656972494E-2</v>
      </c>
      <c r="F809" s="179">
        <f t="shared" si="503"/>
        <v>7.1452356463034161E-2</v>
      </c>
      <c r="G809" s="179">
        <f t="shared" si="503"/>
        <v>0.14211588918825643</v>
      </c>
      <c r="H809" s="179">
        <f t="shared" si="503"/>
        <v>0.22171993038245918</v>
      </c>
      <c r="I809" s="179">
        <f t="shared" si="503"/>
        <v>0.23811579319837289</v>
      </c>
      <c r="J809" s="179">
        <f t="shared" si="503"/>
        <v>0.22320277056563922</v>
      </c>
      <c r="K809" s="179">
        <f t="shared" si="503"/>
        <v>0.22964046808342561</v>
      </c>
      <c r="L809" s="179">
        <f t="shared" si="503"/>
        <v>0.22699353598186453</v>
      </c>
      <c r="M809" s="179">
        <f t="shared" si="503"/>
        <v>0.23220458446854084</v>
      </c>
      <c r="N809" s="179">
        <f t="shared" si="503"/>
        <v>0.24456132147391385</v>
      </c>
      <c r="O809" s="179">
        <f t="shared" si="503"/>
        <v>0.24935211194496176</v>
      </c>
      <c r="P809" s="179">
        <f t="shared" si="503"/>
        <v>0.25342557595032816</v>
      </c>
      <c r="Q809" s="179">
        <f t="shared" si="503"/>
        <v>0.26225467270644159</v>
      </c>
      <c r="R809" s="179">
        <f t="shared" si="503"/>
        <v>0.27830850155721659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1.1934658098660386E-2</v>
      </c>
      <c r="F810" s="179">
        <f t="shared" si="506"/>
        <v>2.4575365142564979E-2</v>
      </c>
      <c r="G810" s="179">
        <f t="shared" si="506"/>
        <v>5.1139091628702303E-2</v>
      </c>
      <c r="H810" s="179">
        <f t="shared" si="506"/>
        <v>0.10235009055967006</v>
      </c>
      <c r="I810" s="179">
        <f t="shared" si="506"/>
        <v>0.1581884595428486</v>
      </c>
      <c r="J810" s="179">
        <f t="shared" si="506"/>
        <v>0.17636612717769459</v>
      </c>
      <c r="K810" s="179">
        <f t="shared" si="506"/>
        <v>0.16272521613393953</v>
      </c>
      <c r="L810" s="179">
        <f t="shared" si="506"/>
        <v>0.15922083932447598</v>
      </c>
      <c r="M810" s="179">
        <f t="shared" si="506"/>
        <v>0.16669223585094553</v>
      </c>
      <c r="N810" s="179">
        <f t="shared" si="506"/>
        <v>0.17719814955290761</v>
      </c>
      <c r="O810" s="179">
        <f t="shared" si="506"/>
        <v>0.18114720232339873</v>
      </c>
      <c r="P810" s="179">
        <f t="shared" si="506"/>
        <v>0.18423159947451895</v>
      </c>
      <c r="Q810" s="179">
        <f t="shared" si="506"/>
        <v>0.19068257708842656</v>
      </c>
      <c r="R810" s="179">
        <f t="shared" si="506"/>
        <v>0.20236422363807019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3.3717193352573649E-3</v>
      </c>
      <c r="F811" s="179">
        <f t="shared" si="506"/>
        <v>6.8152052279345111E-3</v>
      </c>
      <c r="G811" s="179">
        <f t="shared" si="506"/>
        <v>1.3958099975116742E-2</v>
      </c>
      <c r="H811" s="179">
        <f t="shared" si="506"/>
        <v>2.9513498593002969E-2</v>
      </c>
      <c r="I811" s="179">
        <f t="shared" si="506"/>
        <v>5.8207334584933657E-2</v>
      </c>
      <c r="J811" s="179">
        <f t="shared" si="506"/>
        <v>9.2743833465669168E-2</v>
      </c>
      <c r="K811" s="179">
        <f t="shared" si="506"/>
        <v>0.10234849757735129</v>
      </c>
      <c r="L811" s="179">
        <f t="shared" si="506"/>
        <v>9.0548283332514801E-2</v>
      </c>
      <c r="M811" s="179">
        <f t="shared" si="506"/>
        <v>9.2900715593071698E-2</v>
      </c>
      <c r="N811" s="179">
        <f t="shared" si="506"/>
        <v>0.10109157262944987</v>
      </c>
      <c r="O811" s="179">
        <f t="shared" si="506"/>
        <v>0.10436726235462239</v>
      </c>
      <c r="P811" s="179">
        <f t="shared" si="506"/>
        <v>0.10642916420880504</v>
      </c>
      <c r="Q811" s="179">
        <f t="shared" si="506"/>
        <v>0.11023081290059689</v>
      </c>
      <c r="R811" s="179">
        <f t="shared" si="506"/>
        <v>0.1170047834462026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7.9450843678520217E-4</v>
      </c>
      <c r="F812" s="179">
        <f t="shared" si="506"/>
        <v>1.586512895797253E-3</v>
      </c>
      <c r="G812" s="179">
        <f t="shared" si="506"/>
        <v>3.1839985687657003E-3</v>
      </c>
      <c r="H812" s="179">
        <f t="shared" si="506"/>
        <v>6.629089328200488E-3</v>
      </c>
      <c r="I812" s="179">
        <f t="shared" si="506"/>
        <v>1.3852134229515997E-2</v>
      </c>
      <c r="J812" s="179">
        <f t="shared" si="506"/>
        <v>2.7852545936351315E-2</v>
      </c>
      <c r="K812" s="179">
        <f t="shared" si="506"/>
        <v>4.4373084565743598E-2</v>
      </c>
      <c r="L812" s="179">
        <f t="shared" si="506"/>
        <v>4.6330300369700025E-2</v>
      </c>
      <c r="M812" s="179">
        <f t="shared" si="506"/>
        <v>4.352305596531509E-2</v>
      </c>
      <c r="N812" s="179">
        <f t="shared" si="506"/>
        <v>4.6314335889726055E-2</v>
      </c>
      <c r="O812" s="179">
        <f t="shared" si="506"/>
        <v>4.9121991109487451E-2</v>
      </c>
      <c r="P812" s="179">
        <f t="shared" si="506"/>
        <v>5.059783142101517E-2</v>
      </c>
      <c r="Q812" s="179">
        <f t="shared" si="506"/>
        <v>5.254608192683994E-2</v>
      </c>
      <c r="R812" s="179">
        <f t="shared" si="506"/>
        <v>5.5815087646347232E-2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2.7070791281431672E-4</v>
      </c>
      <c r="F813" s="179">
        <f t="shared" si="506"/>
        <v>5.368850481474632E-4</v>
      </c>
      <c r="G813" s="179">
        <f t="shared" si="506"/>
        <v>1.0629982316215602E-3</v>
      </c>
      <c r="H813" s="179">
        <f t="shared" si="506"/>
        <v>2.1649821703426534E-3</v>
      </c>
      <c r="I813" s="179">
        <f t="shared" si="506"/>
        <v>4.4651931265909982E-3</v>
      </c>
      <c r="J813" s="179">
        <f t="shared" si="506"/>
        <v>9.4956665626474649E-3</v>
      </c>
      <c r="K813" s="179">
        <f t="shared" si="506"/>
        <v>1.9113957881224025E-2</v>
      </c>
      <c r="L813" s="179">
        <f t="shared" si="506"/>
        <v>2.9256847221970826E-2</v>
      </c>
      <c r="M813" s="179">
        <f t="shared" si="506"/>
        <v>3.2095066649972338E-2</v>
      </c>
      <c r="N813" s="179">
        <f t="shared" si="506"/>
        <v>3.0921469587889515E-2</v>
      </c>
      <c r="O813" s="179">
        <f t="shared" si="506"/>
        <v>3.2302629989643755E-2</v>
      </c>
      <c r="P813" s="179">
        <f t="shared" si="506"/>
        <v>3.4222853811452479E-2</v>
      </c>
      <c r="Q813" s="179">
        <f t="shared" si="506"/>
        <v>3.5900888695881324E-2</v>
      </c>
      <c r="R813" s="179">
        <f t="shared" si="506"/>
        <v>3.8242311131706751E-2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4.2660030475638529E-4</v>
      </c>
      <c r="F814" s="179">
        <f t="shared" si="509"/>
        <v>8.4301831709546616E-4</v>
      </c>
      <c r="G814" s="179">
        <f t="shared" si="509"/>
        <v>1.6564097804810847E-3</v>
      </c>
      <c r="H814" s="179">
        <f t="shared" si="509"/>
        <v>3.3234595866570237E-3</v>
      </c>
      <c r="I814" s="179">
        <f t="shared" si="509"/>
        <v>6.7139643815669987E-3</v>
      </c>
      <c r="J814" s="179">
        <f t="shared" si="509"/>
        <v>1.4133793046532912E-2</v>
      </c>
      <c r="K814" s="179">
        <f t="shared" si="509"/>
        <v>3.0025625977431837E-2</v>
      </c>
      <c r="L814" s="179">
        <f t="shared" si="509"/>
        <v>6.0039194591673589E-2</v>
      </c>
      <c r="M814" s="179">
        <f t="shared" si="509"/>
        <v>9.3203862802080706E-2</v>
      </c>
      <c r="N814" s="179">
        <f t="shared" si="509"/>
        <v>0.10652403579696428</v>
      </c>
      <c r="O814" s="179">
        <f t="shared" si="509"/>
        <v>9.9095640156552076E-2</v>
      </c>
      <c r="P814" s="179">
        <f t="shared" si="509"/>
        <v>0.10363954013842834</v>
      </c>
      <c r="Q814" s="179">
        <f t="shared" si="509"/>
        <v>0.11188252808932506</v>
      </c>
      <c r="R814" s="179">
        <f t="shared" si="509"/>
        <v>0.12045929190076884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1.1174260281065842E-4</v>
      </c>
      <c r="F815" s="179">
        <f t="shared" si="509"/>
        <v>2.2041020042548164E-4</v>
      </c>
      <c r="G815" s="179">
        <f t="shared" si="509"/>
        <v>4.3132557011317415E-4</v>
      </c>
      <c r="H815" s="179">
        <f t="shared" si="509"/>
        <v>8.5808331627915092E-4</v>
      </c>
      <c r="I815" s="179">
        <f t="shared" si="509"/>
        <v>1.7088459401612532E-3</v>
      </c>
      <c r="J815" s="179">
        <f t="shared" si="509"/>
        <v>3.5338448105178702E-3</v>
      </c>
      <c r="K815" s="179">
        <f t="shared" si="509"/>
        <v>7.4185563867963976E-3</v>
      </c>
      <c r="L815" s="179">
        <f t="shared" si="509"/>
        <v>1.5809812101836764E-2</v>
      </c>
      <c r="M815" s="179">
        <f t="shared" si="509"/>
        <v>3.1529938091586072E-2</v>
      </c>
      <c r="N815" s="179">
        <f t="shared" si="509"/>
        <v>5.071617201050059E-2</v>
      </c>
      <c r="O815" s="179">
        <f t="shared" si="509"/>
        <v>5.6940899082347958E-2</v>
      </c>
      <c r="P815" s="179">
        <f t="shared" si="509"/>
        <v>5.2603965609391623E-2</v>
      </c>
      <c r="Q815" s="179">
        <f t="shared" si="509"/>
        <v>5.6065731254632906E-2</v>
      </c>
      <c r="R815" s="179">
        <f t="shared" si="509"/>
        <v>6.2279390465398682E-2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2.4811248353697237E-5</v>
      </c>
      <c r="F816" s="179">
        <f t="shared" si="509"/>
        <v>4.8893920217797701E-5</v>
      </c>
      <c r="G816" s="179">
        <f t="shared" si="509"/>
        <v>9.5482830548921459E-5</v>
      </c>
      <c r="H816" s="179">
        <f t="shared" si="509"/>
        <v>1.8909756386677491E-4</v>
      </c>
      <c r="I816" s="179">
        <f t="shared" si="509"/>
        <v>3.7351049303325124E-4</v>
      </c>
      <c r="J816" s="179">
        <f t="shared" si="509"/>
        <v>7.6286060701082244E-4</v>
      </c>
      <c r="K816" s="179">
        <f t="shared" si="509"/>
        <v>1.5716022180772527E-3</v>
      </c>
      <c r="L816" s="179">
        <f t="shared" si="509"/>
        <v>3.2924518340501003E-3</v>
      </c>
      <c r="M816" s="179">
        <f t="shared" si="509"/>
        <v>7.0173203190071389E-3</v>
      </c>
      <c r="N816" s="179">
        <f t="shared" si="509"/>
        <v>1.4110204154071198E-2</v>
      </c>
      <c r="O816" s="179">
        <f t="shared" si="509"/>
        <v>2.2857688173824046E-2</v>
      </c>
      <c r="P816" s="179">
        <f t="shared" si="509"/>
        <v>2.5714642104382558E-2</v>
      </c>
      <c r="Q816" s="179">
        <f t="shared" si="509"/>
        <v>2.3975371563931463E-2</v>
      </c>
      <c r="R816" s="179">
        <f t="shared" si="509"/>
        <v>2.6355200856073541E-2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7.2915220015309085E-6</v>
      </c>
      <c r="F817" s="179">
        <f t="shared" si="509"/>
        <v>1.4362215642767349E-5</v>
      </c>
      <c r="G817" s="179">
        <f t="shared" si="509"/>
        <v>2.8018047120213115E-5</v>
      </c>
      <c r="H817" s="179">
        <f t="shared" si="509"/>
        <v>5.5359988806439949E-5</v>
      </c>
      <c r="I817" s="179">
        <f t="shared" si="509"/>
        <v>1.0887682038511111E-4</v>
      </c>
      <c r="J817" s="179">
        <f t="shared" si="509"/>
        <v>2.2080151869369592E-4</v>
      </c>
      <c r="K817" s="179">
        <f t="shared" si="509"/>
        <v>4.4906891891914851E-4</v>
      </c>
      <c r="L817" s="179">
        <f t="shared" si="509"/>
        <v>9.1733836829453914E-4</v>
      </c>
      <c r="M817" s="179">
        <f t="shared" si="509"/>
        <v>1.9369265713887933E-3</v>
      </c>
      <c r="N817" s="179">
        <f t="shared" si="509"/>
        <v>4.1202472349947316E-3</v>
      </c>
      <c r="O817" s="179">
        <f t="shared" si="509"/>
        <v>8.321582158090696E-3</v>
      </c>
      <c r="P817" s="179">
        <f t="shared" si="509"/>
        <v>1.3542838413453663E-2</v>
      </c>
      <c r="Q817" s="179">
        <f t="shared" si="509"/>
        <v>1.5521916831212549E-2</v>
      </c>
      <c r="R817" s="179">
        <f t="shared" si="509"/>
        <v>1.4575705027341254E-2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20.25" x14ac:dyDescent="0.35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0.11953870011542506</v>
      </c>
      <c r="F933" s="179" t="e">
        <f t="shared" si="605"/>
        <v>#DIV/0!</v>
      </c>
      <c r="G933" s="179">
        <f t="shared" si="605"/>
        <v>8.3694430130080516E-2</v>
      </c>
      <c r="H933" s="179">
        <f t="shared" si="605"/>
        <v>7.3139271663495931E-2</v>
      </c>
      <c r="I933" s="179">
        <f t="shared" si="605"/>
        <v>6.8348047775987519E-2</v>
      </c>
      <c r="J933" s="179">
        <f t="shared" si="605"/>
        <v>6.6080725741970853E-2</v>
      </c>
      <c r="K933" s="179">
        <f t="shared" si="605"/>
        <v>6.4733011319992984E-2</v>
      </c>
      <c r="L933" s="179">
        <f t="shared" si="605"/>
        <v>6.3907819177782058E-2</v>
      </c>
      <c r="M933" s="179">
        <f t="shared" si="605"/>
        <v>6.3615715993332184E-2</v>
      </c>
      <c r="N933" s="179">
        <f t="shared" si="605"/>
        <v>6.348384017575362E-2</v>
      </c>
      <c r="O933" s="179">
        <f t="shared" si="605"/>
        <v>6.3396061513083052E-2</v>
      </c>
      <c r="P933" s="179">
        <f t="shared" si="605"/>
        <v>6.334922126584952E-2</v>
      </c>
      <c r="Q933" s="179">
        <f t="shared" si="605"/>
        <v>6.3326130587774754E-2</v>
      </c>
      <c r="R933" s="179">
        <f t="shared" si="605"/>
        <v>6.3313783101754992E-2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0.32317055712946857</v>
      </c>
      <c r="F934" s="179">
        <f t="shared" si="605"/>
        <v>0.33145478006831025</v>
      </c>
      <c r="G934" s="179" t="e">
        <f t="shared" si="605"/>
        <v>#DIV/0!</v>
      </c>
      <c r="H934" s="179">
        <f t="shared" si="605"/>
        <v>0.23864093950675269</v>
      </c>
      <c r="I934" s="179">
        <f t="shared" si="605"/>
        <v>0.21468750903286343</v>
      </c>
      <c r="J934" s="179">
        <f t="shared" si="605"/>
        <v>0.20276461834876142</v>
      </c>
      <c r="K934" s="179">
        <f t="shared" si="605"/>
        <v>0.19529215194764693</v>
      </c>
      <c r="L934" s="179">
        <f t="shared" si="605"/>
        <v>0.19057808755914471</v>
      </c>
      <c r="M934" s="179">
        <f t="shared" si="605"/>
        <v>0.188894099447559</v>
      </c>
      <c r="N934" s="179">
        <f t="shared" si="605"/>
        <v>0.18812825108537043</v>
      </c>
      <c r="O934" s="179">
        <f t="shared" si="605"/>
        <v>0.18761567731553161</v>
      </c>
      <c r="P934" s="179">
        <f t="shared" si="605"/>
        <v>0.18734159043150245</v>
      </c>
      <c r="Q934" s="179">
        <f t="shared" si="605"/>
        <v>0.18720634621214383</v>
      </c>
      <c r="R934" s="179">
        <f t="shared" si="605"/>
        <v>0.18713398958819275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0.26960564072732435</v>
      </c>
      <c r="F935" s="179">
        <f t="shared" si="605"/>
        <v>0.26987699949129162</v>
      </c>
      <c r="G935" s="179">
        <f t="shared" si="605"/>
        <v>0.27162702354567214</v>
      </c>
      <c r="H935" s="179" t="e">
        <f t="shared" si="605"/>
        <v>#DIV/0!</v>
      </c>
      <c r="I935" s="179">
        <f t="shared" si="605"/>
        <v>0.20804177658010692</v>
      </c>
      <c r="J935" s="179">
        <f t="shared" si="605"/>
        <v>0.19067533061558198</v>
      </c>
      <c r="K935" s="179">
        <f t="shared" si="605"/>
        <v>0.17877237151497383</v>
      </c>
      <c r="L935" s="179">
        <f t="shared" si="605"/>
        <v>0.17086418241765011</v>
      </c>
      <c r="M935" s="179">
        <f t="shared" si="605"/>
        <v>0.16799367203374127</v>
      </c>
      <c r="N935" s="179">
        <f t="shared" si="605"/>
        <v>0.1666697458030113</v>
      </c>
      <c r="O935" s="179">
        <f t="shared" si="605"/>
        <v>0.16577393944804442</v>
      </c>
      <c r="P935" s="179">
        <f t="shared" si="605"/>
        <v>0.16529294270544889</v>
      </c>
      <c r="Q935" s="179">
        <f t="shared" si="605"/>
        <v>0.16505514941974758</v>
      </c>
      <c r="R935" s="179">
        <f t="shared" si="605"/>
        <v>0.1649278000809046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0.28458798735590174</v>
      </c>
      <c r="F936" s="179">
        <f t="shared" si="605"/>
        <v>0.27460224079114454</v>
      </c>
      <c r="G936" s="179">
        <f t="shared" si="605"/>
        <v>0.27301903815776379</v>
      </c>
      <c r="H936" s="179">
        <f t="shared" si="605"/>
        <v>0.27515063825518637</v>
      </c>
      <c r="I936" s="179" t="e">
        <f t="shared" si="605"/>
        <v>#DIV/0!</v>
      </c>
      <c r="J936" s="179">
        <f t="shared" si="605"/>
        <v>0.22571002881692553</v>
      </c>
      <c r="K936" s="179">
        <f t="shared" si="605"/>
        <v>0.20445057329426006</v>
      </c>
      <c r="L936" s="179">
        <f t="shared" si="605"/>
        <v>0.18910294782622977</v>
      </c>
      <c r="M936" s="179">
        <f t="shared" si="605"/>
        <v>0.18339840180248146</v>
      </c>
      <c r="N936" s="179">
        <f t="shared" si="605"/>
        <v>0.18070117725089488</v>
      </c>
      <c r="O936" s="179">
        <f t="shared" si="605"/>
        <v>0.17883844381883759</v>
      </c>
      <c r="P936" s="179">
        <f t="shared" si="605"/>
        <v>0.17783040316328022</v>
      </c>
      <c r="Q936" s="179">
        <f t="shared" si="605"/>
        <v>0.17733023402502934</v>
      </c>
      <c r="R936" s="179">
        <f t="shared" si="605"/>
        <v>0.17706185025809634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0.20604402967347918</v>
      </c>
      <c r="F937" s="179">
        <f t="shared" si="608"/>
        <v>0.19635655648482023</v>
      </c>
      <c r="G937" s="179">
        <f t="shared" si="608"/>
        <v>0.1884210497740465</v>
      </c>
      <c r="H937" s="179">
        <f t="shared" si="608"/>
        <v>0.18944179315130497</v>
      </c>
      <c r="I937" s="179">
        <f t="shared" si="608"/>
        <v>0.19571454811097141</v>
      </c>
      <c r="J937" s="179" t="e">
        <f t="shared" si="608"/>
        <v>#DIV/0!</v>
      </c>
      <c r="K937" s="179">
        <f t="shared" si="608"/>
        <v>0.16457214102541567</v>
      </c>
      <c r="L937" s="179">
        <f t="shared" si="608"/>
        <v>0.14525525861188707</v>
      </c>
      <c r="M937" s="179">
        <f t="shared" si="608"/>
        <v>0.1378393088156025</v>
      </c>
      <c r="N937" s="179">
        <f t="shared" si="608"/>
        <v>0.1341795598211962</v>
      </c>
      <c r="O937" s="179">
        <f t="shared" si="608"/>
        <v>0.13155133450879974</v>
      </c>
      <c r="P937" s="179">
        <f t="shared" si="608"/>
        <v>0.13010726905604236</v>
      </c>
      <c r="Q937" s="179">
        <f t="shared" si="608"/>
        <v>0.12938556915655328</v>
      </c>
      <c r="R937" s="179">
        <f t="shared" si="608"/>
        <v>0.12899680540524985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0.1190104095566803</v>
      </c>
      <c r="F938" s="179">
        <f t="shared" si="608"/>
        <v>0.11304339120181596</v>
      </c>
      <c r="G938" s="179">
        <f t="shared" si="608"/>
        <v>0.10715573403454594</v>
      </c>
      <c r="H938" s="179">
        <f t="shared" si="608"/>
        <v>0.10415924249173956</v>
      </c>
      <c r="I938" s="179">
        <f t="shared" si="608"/>
        <v>0.10743210893009547</v>
      </c>
      <c r="J938" s="179">
        <f t="shared" si="608"/>
        <v>0.11588543149171422</v>
      </c>
      <c r="K938" s="179" t="e">
        <f t="shared" si="608"/>
        <v>#DIV/0!</v>
      </c>
      <c r="L938" s="179">
        <f t="shared" si="608"/>
        <v>9.1419345413606287E-2</v>
      </c>
      <c r="M938" s="179">
        <f t="shared" si="608"/>
        <v>8.4364588821667863E-2</v>
      </c>
      <c r="N938" s="179">
        <f t="shared" si="608"/>
        <v>8.0637830343530101E-2</v>
      </c>
      <c r="O938" s="179">
        <f t="shared" si="608"/>
        <v>7.7766491778218996E-2</v>
      </c>
      <c r="P938" s="179">
        <f t="shared" si="608"/>
        <v>7.6144392536091912E-2</v>
      </c>
      <c r="Q938" s="179">
        <f t="shared" si="608"/>
        <v>7.5322542490002836E-2</v>
      </c>
      <c r="R938" s="179">
        <f t="shared" si="608"/>
        <v>7.4876459784972385E-2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5.6770157191142465E-2</v>
      </c>
      <c r="F939" s="179">
        <f t="shared" si="608"/>
        <v>5.3879037117341398E-2</v>
      </c>
      <c r="G939" s="179">
        <f t="shared" si="608"/>
        <v>5.0906467466187919E-2</v>
      </c>
      <c r="H939" s="179">
        <f t="shared" si="608"/>
        <v>4.8878944362703299E-2</v>
      </c>
      <c r="I939" s="179">
        <f t="shared" si="608"/>
        <v>4.8828905611577683E-2</v>
      </c>
      <c r="J939" s="179">
        <f t="shared" si="608"/>
        <v>5.2258723111201069E-2</v>
      </c>
      <c r="K939" s="179">
        <f t="shared" si="608"/>
        <v>5.5551006813394886E-2</v>
      </c>
      <c r="L939" s="179" t="e">
        <f t="shared" si="608"/>
        <v>#DIV/0!</v>
      </c>
      <c r="M939" s="179">
        <f t="shared" si="608"/>
        <v>4.3956297080699029E-2</v>
      </c>
      <c r="N939" s="179">
        <f t="shared" si="608"/>
        <v>4.112054771301072E-2</v>
      </c>
      <c r="O939" s="179">
        <f t="shared" si="608"/>
        <v>3.8646033057073148E-2</v>
      </c>
      <c r="P939" s="179">
        <f t="shared" si="608"/>
        <v>3.7180226978836918E-2</v>
      </c>
      <c r="Q939" s="179">
        <f t="shared" si="608"/>
        <v>3.6418942660383653E-2</v>
      </c>
      <c r="R939" s="179">
        <f t="shared" si="608"/>
        <v>3.5999733258357626E-2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3.8931675866640203E-2</v>
      </c>
      <c r="F940" s="179">
        <f t="shared" si="608"/>
        <v>3.6941323984736138E-2</v>
      </c>
      <c r="G940" s="179">
        <f t="shared" si="608"/>
        <v>3.4874360002685588E-2</v>
      </c>
      <c r="H940" s="179">
        <f t="shared" si="608"/>
        <v>3.3374615398730954E-2</v>
      </c>
      <c r="I940" s="179">
        <f t="shared" si="608"/>
        <v>3.2950618736816491E-2</v>
      </c>
      <c r="J940" s="179">
        <f t="shared" si="608"/>
        <v>3.4110418416813691E-2</v>
      </c>
      <c r="K940" s="179">
        <f t="shared" si="608"/>
        <v>3.597543527422975E-2</v>
      </c>
      <c r="L940" s="179">
        <f t="shared" si="608"/>
        <v>3.5587025908744525E-2</v>
      </c>
      <c r="M940" s="179" t="e">
        <f t="shared" si="608"/>
        <v>#DIV/0!</v>
      </c>
      <c r="N940" s="179">
        <f t="shared" si="608"/>
        <v>3.1278247162157401E-2</v>
      </c>
      <c r="O940" s="179">
        <f t="shared" si="608"/>
        <v>2.8429276488816276E-2</v>
      </c>
      <c r="P940" s="179">
        <f t="shared" si="608"/>
        <v>2.6604705266893212E-2</v>
      </c>
      <c r="Q940" s="179">
        <f t="shared" si="608"/>
        <v>2.5617104042186284E-2</v>
      </c>
      <c r="R940" s="179">
        <f t="shared" si="608"/>
        <v>2.505886597193999E-2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0.12310030188030469</v>
      </c>
      <c r="F941" s="179">
        <f t="shared" si="611"/>
        <v>0.11680081359220153</v>
      </c>
      <c r="G941" s="179">
        <f t="shared" si="611"/>
        <v>0.11024261926988473</v>
      </c>
      <c r="H941" s="179">
        <f t="shared" si="611"/>
        <v>0.10541289430276089</v>
      </c>
      <c r="I941" s="179">
        <f t="shared" si="611"/>
        <v>0.10374307871756333</v>
      </c>
      <c r="J941" s="179">
        <f t="shared" si="611"/>
        <v>0.10612741412054165</v>
      </c>
      <c r="K941" s="179">
        <f t="shared" si="611"/>
        <v>0.10824729032029544</v>
      </c>
      <c r="L941" s="179">
        <f t="shared" si="611"/>
        <v>0.10763721320514792</v>
      </c>
      <c r="M941" s="179">
        <f t="shared" si="611"/>
        <v>0.11401426276213243</v>
      </c>
      <c r="N941" s="179" t="e">
        <f t="shared" si="611"/>
        <v>#DIV/0!</v>
      </c>
      <c r="O941" s="179">
        <f t="shared" si="611"/>
        <v>0.1002976064255638</v>
      </c>
      <c r="P941" s="179">
        <f t="shared" si="611"/>
        <v>9.0516861031858784E-2</v>
      </c>
      <c r="Q941" s="179">
        <f t="shared" si="611"/>
        <v>8.4860217814331118E-2</v>
      </c>
      <c r="R941" s="179">
        <f t="shared" si="611"/>
        <v>8.1519337462198929E-2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6.4594760265097861E-2</v>
      </c>
      <c r="F942" s="179">
        <f t="shared" si="611"/>
        <v>6.1288414691077993E-2</v>
      </c>
      <c r="G942" s="179">
        <f t="shared" si="611"/>
        <v>5.7844156366298187E-2</v>
      </c>
      <c r="H942" s="179">
        <f t="shared" si="611"/>
        <v>5.5298314482568757E-2</v>
      </c>
      <c r="I942" s="179">
        <f t="shared" si="611"/>
        <v>5.4378310638362272E-2</v>
      </c>
      <c r="J942" s="179">
        <f t="shared" si="611"/>
        <v>5.5450902833050236E-2</v>
      </c>
      <c r="K942" s="179">
        <f t="shared" si="611"/>
        <v>5.5890145963218493E-2</v>
      </c>
      <c r="L942" s="179">
        <f t="shared" si="611"/>
        <v>5.389170324453578E-2</v>
      </c>
      <c r="M942" s="179">
        <f t="shared" si="611"/>
        <v>5.7084191388892036E-2</v>
      </c>
      <c r="N942" s="179">
        <f t="shared" si="611"/>
        <v>6.3686692981484605E-2</v>
      </c>
      <c r="O942" s="179" t="e">
        <f t="shared" si="611"/>
        <v>#DIV/0!</v>
      </c>
      <c r="P942" s="179">
        <f t="shared" si="611"/>
        <v>5.3268534627727321E-2</v>
      </c>
      <c r="Q942" s="179">
        <f t="shared" si="611"/>
        <v>4.8255073652894637E-2</v>
      </c>
      <c r="R942" s="179">
        <f t="shared" si="611"/>
        <v>4.5073502998992411E-2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2.8708751843572366E-2</v>
      </c>
      <c r="F943" s="179">
        <f t="shared" si="611"/>
        <v>2.7239177841835271E-2</v>
      </c>
      <c r="G943" s="179">
        <f t="shared" si="611"/>
        <v>2.5708069167676924E-2</v>
      </c>
      <c r="H943" s="179">
        <f t="shared" si="611"/>
        <v>2.4575303358447598E-2</v>
      </c>
      <c r="I943" s="179">
        <f t="shared" si="611"/>
        <v>2.4161530999755487E-2</v>
      </c>
      <c r="J943" s="179">
        <f t="shared" si="611"/>
        <v>2.461814820110694E-2</v>
      </c>
      <c r="K943" s="179">
        <f t="shared" si="611"/>
        <v>2.4734064821437161E-2</v>
      </c>
      <c r="L943" s="179">
        <f t="shared" si="611"/>
        <v>2.356778262516223E-2</v>
      </c>
      <c r="M943" s="179">
        <f t="shared" si="611"/>
        <v>2.419338899599292E-2</v>
      </c>
      <c r="N943" s="179">
        <f t="shared" si="611"/>
        <v>2.6690998787086473E-2</v>
      </c>
      <c r="O943" s="179">
        <f t="shared" si="611"/>
        <v>2.89786061708176E-2</v>
      </c>
      <c r="P943" s="179" t="e">
        <f t="shared" si="611"/>
        <v>#DIV/0!</v>
      </c>
      <c r="Q943" s="179">
        <f t="shared" si="611"/>
        <v>2.433379505063106E-2</v>
      </c>
      <c r="R943" s="179">
        <f t="shared" si="611"/>
        <v>2.1935673879987825E-2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1.6746767485158482E-2</v>
      </c>
      <c r="F944" s="179">
        <f t="shared" si="611"/>
        <v>1.5889503352901214E-2</v>
      </c>
      <c r="G944" s="179">
        <f t="shared" si="611"/>
        <v>1.4996309163969629E-2</v>
      </c>
      <c r="H944" s="179">
        <f t="shared" si="611"/>
        <v>1.4335343331470856E-2</v>
      </c>
      <c r="I944" s="179">
        <f t="shared" si="611"/>
        <v>1.4093267460719587E-2</v>
      </c>
      <c r="J944" s="179">
        <f t="shared" si="611"/>
        <v>1.4356704928185226E-2</v>
      </c>
      <c r="K944" s="179">
        <f t="shared" si="611"/>
        <v>1.4412675845545701E-2</v>
      </c>
      <c r="L944" s="179">
        <f t="shared" si="611"/>
        <v>1.368874143887504E-2</v>
      </c>
      <c r="M944" s="179">
        <f t="shared" si="611"/>
        <v>1.3887662856521149E-2</v>
      </c>
      <c r="N944" s="179">
        <f t="shared" si="611"/>
        <v>1.4817179855525865E-2</v>
      </c>
      <c r="O944" s="179">
        <f t="shared" si="611"/>
        <v>1.5884796024931706E-2</v>
      </c>
      <c r="P944" s="179">
        <f t="shared" si="611"/>
        <v>1.7251281021348538E-2</v>
      </c>
      <c r="Q944" s="179" t="e">
        <f t="shared" si="611"/>
        <v>#DIV/0!</v>
      </c>
      <c r="R944" s="179">
        <f t="shared" si="611"/>
        <v>1.4753410373856742E-2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20.25" x14ac:dyDescent="0.35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0.1172319130491096</v>
      </c>
      <c r="F1058" s="199">
        <f t="array" ref="F1058">IF(F33=MAX(IF(ISNUMBER($E$33:$DT$33),$E$33:$DT$33)),0,SUM(IF($D$805:$D$924&gt;=F33+1,IF($D$805:$D$924&lt;=MAX(IF(ISNUMBER($E$33:$DT$33),$E$33:$DT$33)),F$805:F$924))))</f>
        <v>0.10609300943085988</v>
      </c>
      <c r="G1058" s="199">
        <f t="array" ref="G1058">IF(G33=MAX(IF(ISNUMBER($E$33:$DT$33),$E$33:$DT$33)),0,SUM(IF($D$805:$D$924&gt;=G33+1,IF($D$805:$D$924&lt;=MAX(IF(ISNUMBER($E$33:$DT$33),$E$33:$DT$33)),G$805:G$924))))</f>
        <v>7.1555424632469694E-2</v>
      </c>
      <c r="H1058" s="199">
        <f t="array" ref="H1058">IF(H33=MAX(IF(ISNUMBER($E$33:$DT$33),$E$33:$DT$33)),0,SUM(IF($D$805:$D$924&gt;=H33+1,IF($D$805:$D$924&lt;=MAX(IF(ISNUMBER($E$33:$DT$33),$E$33:$DT$33)),H$805:H$924))))</f>
        <v>4.2733570547155493E-2</v>
      </c>
      <c r="I1058" s="199">
        <f t="array" ref="I1058">IF(I33=MAX(IF(ISNUMBER($E$33:$DT$33),$E$33:$DT$33)),0,SUM(IF($D$805:$D$924&gt;=I33+1,IF($D$805:$D$924&lt;=MAX(IF(ISNUMBER($E$33:$DT$33),$E$33:$DT$33)),I$805:I$924))))</f>
        <v>2.7222524991253612E-2</v>
      </c>
      <c r="J1058" s="199">
        <f t="array" ref="J1058">IF(J33=MAX(IF(ISNUMBER($E$33:$DT$33),$E$33:$DT$33)),0,SUM(IF($D$805:$D$924&gt;=J33+1,IF($D$805:$D$924&lt;=MAX(IF(ISNUMBER($E$33:$DT$33),$E$33:$DT$33)),J$805:J$924))))</f>
        <v>2.8146966545402764E-2</v>
      </c>
      <c r="K1058" s="199">
        <f t="array" ref="K1058">IF(K33=MAX(IF(ISNUMBER($E$33:$DT$33),$E$33:$DT$33)),0,SUM(IF($D$805:$D$924&gt;=K33+1,IF($D$805:$D$924&lt;=MAX(IF(ISNUMBER($E$33:$DT$33),$E$33:$DT$33)),K$805:K$924))))</f>
        <v>3.9464853501224639E-2</v>
      </c>
      <c r="L1058" s="199">
        <f t="array" ref="L1058">IF(L33=MAX(IF(ISNUMBER($E$33:$DT$33),$E$33:$DT$33)),0,SUM(IF($D$805:$D$924&gt;=L33+1,IF($D$805:$D$924&lt;=MAX(IF(ISNUMBER($E$33:$DT$33),$E$33:$DT$33)),L$805:L$924))))</f>
        <v>2.0019602304181407E-2</v>
      </c>
      <c r="M1058" s="199">
        <f t="array" ref="M1058">IF(M33=MAX(IF(ISNUMBER($E$33:$DT$33),$E$33:$DT$33)),0,SUM(IF($D$805:$D$924&gt;=M33+1,IF($D$805:$D$924&lt;=MAX(IF(ISNUMBER($E$33:$DT$33),$E$33:$DT$33)),M$805:M$924))))</f>
        <v>8.9542468903959331E-3</v>
      </c>
      <c r="N1058" s="199">
        <f t="array" ref="N1058">IF(N33=MAX(IF(ISNUMBER($E$33:$DT$33),$E$33:$DT$33)),0,SUM(IF($D$805:$D$924&gt;=N33+1,IF($D$805:$D$924&lt;=MAX(IF(ISNUMBER($E$33:$DT$33),$E$33:$DT$33)),N$805:N$924))))</f>
        <v>4.1202472349947316E-3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20.25" x14ac:dyDescent="0.35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6.8348047775987519E-2</v>
      </c>
      <c r="J1065" s="199">
        <f t="array" ref="J1065">IF(J32=MIN($E$12:$DT$12),0,SUM(IF($D$932:$D$1051&gt;=MIN($E$12:$DT$12),IF($D$932:$D$1051&lt;=J32-1,J$932:J$1051))))</f>
        <v>0.26884534409073224</v>
      </c>
      <c r="K1065" s="199">
        <f t="array" ref="K1065">IF(K32=MIN($E$12:$DT$12),0,SUM(IF($D$932:$D$1051&gt;=MIN($E$12:$DT$12),IF($D$932:$D$1051&lt;=K32-1,K$932:K$1051))))</f>
        <v>0.43879753478261374</v>
      </c>
      <c r="L1065" s="199">
        <f t="array" ref="L1065">IF(L32=MIN($E$12:$DT$12),0,SUM(IF($D$932:$D$1051&gt;=MIN($E$12:$DT$12),IF($D$932:$D$1051&lt;=L32-1,L$932:L$1051))))</f>
        <v>0.61445303698080667</v>
      </c>
      <c r="M1065" s="199">
        <f t="array" ref="M1065">IF(M32=MIN($E$12:$DT$12),0,SUM(IF($D$932:$D$1051&gt;=MIN($E$12:$DT$12),IF($D$932:$D$1051&lt;=M32-1,M$932:M$1051))))</f>
        <v>0.74174119809271644</v>
      </c>
      <c r="N1065" s="199">
        <f t="array" ref="N1065">IF(N32=MIN($E$12:$DT$12),0,SUM(IF($D$932:$D$1051&gt;=MIN($E$12:$DT$12),IF($D$932:$D$1051&lt;=N32-1,N$932:N$1051))))</f>
        <v>0.81380040447975655</v>
      </c>
      <c r="O1065" s="199">
        <f t="array" ref="O1065">IF(O32=MIN($E$12:$DT$12),0,SUM(IF($D$932:$D$1051&gt;=MIN($E$12:$DT$12),IF($D$932:$D$1051&lt;=O32-1,O$932:O$1051))))</f>
        <v>0.84358798143958857</v>
      </c>
      <c r="P1065" s="199">
        <f t="array" ref="P1065">IF(P32=MIN($E$12:$DT$12),0,SUM(IF($D$932:$D$1051&gt;=MIN($E$12:$DT$12),IF($D$932:$D$1051&lt;=P32-1,P$932:P$1051))))</f>
        <v>0.86385075140394552</v>
      </c>
      <c r="Q1065" s="199">
        <f t="array" ref="Q1065">IF(Q32=MIN($E$12:$DT$12),0,SUM(IF($D$932:$D$1051&gt;=MIN($E$12:$DT$12),IF($D$932:$D$1051&lt;=Q32-1,Q$932:Q$1051))))</f>
        <v>0.94452223640815269</v>
      </c>
      <c r="R1065" s="199">
        <f t="array" ref="R1065">IF(R32=MIN($E$12:$DT$12),0,SUM(IF($D$932:$D$1051&gt;=MIN($E$12:$DT$12),IF($D$932:$D$1051&lt;=R32-1,R$932:R$1051))))</f>
        <v>0.98396212791065973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20.25" x14ac:dyDescent="0.35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0.40083493115670671</v>
      </c>
      <c r="F1072" s="199">
        <f t="array" ref="F1072">(F$545)*SUM(IF($E$12:$DT$12&gt;=F32,IF($E$12:$DT$12&lt;=F33,$E$15:$DT$15)))</f>
        <v>0.63062733115759362</v>
      </c>
      <c r="G1072" s="199">
        <f t="array" ref="G1072">(G$545)*SUM(IF($E$12:$DT$12&gt;=G32,IF($E$12:$DT$12&lt;=G33,$E$15:$DT$15)))</f>
        <v>0.84855614686400838</v>
      </c>
      <c r="H1072" s="199">
        <f t="array" ref="H1072">(H$545)*SUM(IF($E$12:$DT$12&gt;=H32,IF($E$12:$DT$12&lt;=H33,$E$15:$DT$15)))</f>
        <v>0.9872710870871193</v>
      </c>
      <c r="I1072" s="199">
        <f t="array" ref="I1072">(I$545)*SUM(IF($E$12:$DT$12&gt;=I32,IF($E$12:$DT$12&lt;=I33,$E$15:$DT$15)))</f>
        <v>0.9854077099001074</v>
      </c>
      <c r="J1072" s="199">
        <f t="array" ref="J1072">(J$545)*SUM(IF($E$12:$DT$12&gt;=J32,IF($E$12:$DT$12&lt;=J33,$E$15:$DT$15)))</f>
        <v>0.79569834122029648</v>
      </c>
      <c r="K1072" s="199">
        <f t="array" ref="K1072">(K$545)*SUM(IF($E$12:$DT$12&gt;=K32,IF($E$12:$DT$12&lt;=K33,$E$15:$DT$15)))</f>
        <v>0.60510976447011711</v>
      </c>
      <c r="L1072" s="199">
        <f t="array" ref="L1072">(L$545)*SUM(IF($E$12:$DT$12&gt;=L32,IF($E$12:$DT$12&lt;=L33,$E$15:$DT$15)))</f>
        <v>0.44359931273517383</v>
      </c>
      <c r="M1072" s="199">
        <f t="array" ref="M1072">(M$545)*SUM(IF($E$12:$DT$12&gt;=M32,IF($E$12:$DT$12&lt;=M33,$E$15:$DT$15)))</f>
        <v>0.33170878939915549</v>
      </c>
      <c r="N1072" s="199">
        <f t="array" ref="N1072">(N$545)*SUM(IF($E$12:$DT$12&gt;=N32,IF($E$12:$DT$12&lt;=N33,$E$15:$DT$15)))</f>
        <v>0.27007418969725039</v>
      </c>
      <c r="O1072" s="199">
        <f t="array" ref="O1072">(O$545)*SUM(IF($E$12:$DT$12&gt;=O32,IF($E$12:$DT$12&lt;=O33,$E$15:$DT$15)))</f>
        <v>0.23984196886201112</v>
      </c>
      <c r="P1072" s="199">
        <f t="array" ref="P1072">(P$545)*SUM(IF($E$12:$DT$12&gt;=P32,IF($E$12:$DT$12&lt;=P33,$E$15:$DT$15)))</f>
        <v>0.20883406315074321</v>
      </c>
      <c r="Q1072" s="199">
        <f t="array" ref="Q1072">(Q$545)*SUM(IF($E$12:$DT$12&gt;=Q32,IF($E$12:$DT$12&lt;=Q33,$E$15:$DT$15)))</f>
        <v>0.10200116774796816</v>
      </c>
      <c r="R1072" s="199">
        <f t="array" ref="R1072">(R$545)*SUM(IF($E$12:$DT$12&gt;=R32,IF($E$12:$DT$12&lt;=R33,$E$15:$DT$15)))</f>
        <v>4.470927785633895E-2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75" x14ac:dyDescent="0.25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0.51806684420581628</v>
      </c>
      <c r="F1079" s="199">
        <f t="shared" si="705"/>
        <v>0.73672034058845348</v>
      </c>
      <c r="G1079" s="199">
        <f t="shared" si="705"/>
        <v>0.92011157149647804</v>
      </c>
      <c r="H1079" s="199">
        <f t="shared" si="705"/>
        <v>1.0300046576342747</v>
      </c>
      <c r="I1079" s="199">
        <f t="shared" si="705"/>
        <v>1.0809782826673486</v>
      </c>
      <c r="J1079" s="199">
        <f t="shared" si="705"/>
        <v>1.0926906518564314</v>
      </c>
      <c r="K1079" s="199">
        <f t="shared" si="705"/>
        <v>1.0833721527539555</v>
      </c>
      <c r="L1079" s="199">
        <f t="shared" si="705"/>
        <v>1.0780719520201618</v>
      </c>
      <c r="M1079" s="199">
        <f t="shared" si="705"/>
        <v>1.0824042343822677</v>
      </c>
      <c r="N1079" s="199">
        <f t="shared" si="705"/>
        <v>1.0879948414120015</v>
      </c>
      <c r="O1079" s="199">
        <f t="shared" si="705"/>
        <v>1.0834299503015996</v>
      </c>
      <c r="P1079" s="199">
        <f t="shared" si="705"/>
        <v>1.0726848145546888</v>
      </c>
      <c r="Q1079" s="199">
        <f t="shared" si="705"/>
        <v>1.0465234041561209</v>
      </c>
      <c r="R1079" s="199">
        <f t="shared" si="705"/>
        <v>1.0286714057669988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75" x14ac:dyDescent="0.25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75" x14ac:dyDescent="0.25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1.0926906518564314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8.4827898636228152E-2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6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8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4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1.4142135623730949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0.57973376799782661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0.16992665036674817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1.232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1.4142135623730949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1.4142135623730949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1.232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1.232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2.7666691794986521E-2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baseColWidth="10" defaultColWidth="11.42578125" defaultRowHeight="12.75" x14ac:dyDescent="0.2"/>
  <sheetData>
    <row r="1" spans="1:9" ht="18" x14ac:dyDescent="0.25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8" x14ac:dyDescent="0.25">
      <c r="A2" s="39"/>
      <c r="B2" s="39"/>
      <c r="C2" s="39"/>
      <c r="D2" s="39"/>
      <c r="E2" s="39"/>
      <c r="F2" s="39"/>
      <c r="G2" s="39"/>
      <c r="H2" s="39"/>
      <c r="I2" s="39"/>
    </row>
    <row r="3" spans="1:9" ht="18" x14ac:dyDescent="0.25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8" x14ac:dyDescent="0.25">
      <c r="A4" s="39"/>
      <c r="B4" s="39"/>
      <c r="C4" s="39"/>
      <c r="D4" s="39"/>
      <c r="E4" s="39"/>
      <c r="F4" s="39"/>
      <c r="G4" s="39"/>
      <c r="H4" s="39"/>
      <c r="I4" s="39"/>
    </row>
    <row r="5" spans="1:9" ht="18" x14ac:dyDescent="0.25">
      <c r="A5" s="39"/>
      <c r="B5" s="39"/>
      <c r="C5" s="39"/>
      <c r="D5" s="39"/>
      <c r="E5" s="39"/>
      <c r="F5" s="39"/>
      <c r="G5" s="39"/>
      <c r="H5" s="39"/>
      <c r="I5" s="39"/>
    </row>
    <row r="6" spans="1:9" ht="18" x14ac:dyDescent="0.25">
      <c r="A6" s="39"/>
      <c r="B6" s="39"/>
      <c r="C6" s="39"/>
      <c r="D6" s="39"/>
      <c r="E6" s="39"/>
      <c r="F6" s="39"/>
      <c r="G6" s="39"/>
      <c r="H6" s="39"/>
      <c r="I6" s="39"/>
    </row>
    <row r="7" spans="1:9" ht="18" x14ac:dyDescent="0.25">
      <c r="A7" s="39"/>
      <c r="B7" s="39"/>
      <c r="C7" s="39"/>
      <c r="D7" s="39"/>
      <c r="E7" s="39"/>
      <c r="F7" s="39"/>
      <c r="G7" s="39"/>
      <c r="H7" s="39"/>
      <c r="I7" s="39"/>
    </row>
    <row r="8" spans="1:9" ht="18" x14ac:dyDescent="0.25">
      <c r="A8" s="39"/>
      <c r="B8" s="39"/>
      <c r="C8" s="39"/>
      <c r="D8" s="39"/>
      <c r="E8" s="39"/>
      <c r="F8" s="39"/>
      <c r="G8" s="39"/>
      <c r="H8" s="39"/>
      <c r="I8" s="39"/>
    </row>
    <row r="9" spans="1:9" ht="18" x14ac:dyDescent="0.25">
      <c r="A9" s="39"/>
      <c r="B9" s="39"/>
      <c r="C9" s="39"/>
      <c r="D9" s="39"/>
      <c r="E9" s="39"/>
      <c r="F9" s="39"/>
      <c r="G9" s="39"/>
      <c r="H9" s="39"/>
      <c r="I9" s="39"/>
    </row>
    <row r="10" spans="1:9" ht="18" x14ac:dyDescent="0.25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8" x14ac:dyDescent="0.25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8" x14ac:dyDescent="0.25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8" x14ac:dyDescent="0.25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8" x14ac:dyDescent="0.25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8" x14ac:dyDescent="0.25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8" x14ac:dyDescent="0.25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8" x14ac:dyDescent="0.25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8" x14ac:dyDescent="0.25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8" x14ac:dyDescent="0.25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8" x14ac:dyDescent="0.25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8" x14ac:dyDescent="0.25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8" x14ac:dyDescent="0.25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8" x14ac:dyDescent="0.25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8" x14ac:dyDescent="0.25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8" x14ac:dyDescent="0.25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8" x14ac:dyDescent="0.25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8" x14ac:dyDescent="0.25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8" x14ac:dyDescent="0.25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8" x14ac:dyDescent="0.25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8" x14ac:dyDescent="0.25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8" x14ac:dyDescent="0.25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8" x14ac:dyDescent="0.25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8" x14ac:dyDescent="0.25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8" x14ac:dyDescent="0.25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8" x14ac:dyDescent="0.25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8" x14ac:dyDescent="0.25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8" x14ac:dyDescent="0.25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Ege1 Bel1</cp:lastModifiedBy>
  <dcterms:created xsi:type="dcterms:W3CDTF">2010-02-18T08:39:08Z</dcterms:created>
  <dcterms:modified xsi:type="dcterms:W3CDTF">2021-09-10T14:31:49Z</dcterms:modified>
</cp:coreProperties>
</file>