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Ering\SP\"/>
    </mc:Choice>
  </mc:AlternateContent>
  <bookViews>
    <workbookView xWindow="480" yWindow="60" windowWidth="15195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<sst xmlns="http://schemas.openxmlformats.org/spreadsheetml/2006/main" count="351" uniqueCount="206">
  <si>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</si>
  <si>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</si>
  <si>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</si>
  <si>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</si>
  <si>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</si>
  <si>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</si>
  <si>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</si>
  <si>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</si>
  <si>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</si>
  <si>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</si>
  <si>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</si>
  <si>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</si>
  <si>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</si>
  <si>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</si>
  <si>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</si>
  <si>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</si>
  <si>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</si>
  <si>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</si>
  <si>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</si>
  <si>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</si>
  <si>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</si>
  <si>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</si>
  <si>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</si>
  <si>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</si>
  <si>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</si>
  <si>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</si>
  <si>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</si>
  <si>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</si>
  <si>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</si>
  <si>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</si>
  <si>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</si>
  <si>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</si>
  <si>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</si>
  <si>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</si>
  <si>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</si>
  <si>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</si>
  <si>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</si>
  <si>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</si>
  <si>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</si>
  <si>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</si>
  <si>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</si>
  <si>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</si>
  <si>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</si>
  <si>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</si>
  <si>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</si>
  <si>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</si>
  <si>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</si>
  <si>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</si>
  <si>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</si>
  <si>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</si>
  <si>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</si>
  <si>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</si>
  <si>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</si>
  <si>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</si>
  <si>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</si>
  <si>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</si>
  <si>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</si>
  <si>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</si>
  <si>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</si>
  <si>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</si>
  <si>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</si>
  <si>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</si>
  <si>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</si>
  <si>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</si>
  <si>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</si>
  <si>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</si>
  <si>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</si>
  <si>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</si>
  <si>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</si>
  <si>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</si>
  <si>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</si>
  <si>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</si>
  <si>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</si>
  <si>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</si>
  <si>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</si>
  <si>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</si>
  <si>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</si>
  <si>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</si>
  <si>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</si>
  <si>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</si>
  <si>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</si>
  <si>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</si>
  <si>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</si>
  <si>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</si>
  <si>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</si>
  <si>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</si>
  <si>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</si>
  <si>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</si>
  <si>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</si>
  <si>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</si>
  <si>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</si>
  <si>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</si>
  <si>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</si>
  <si>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</si>
  <si>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</si>
  <si>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</si>
  <si>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</si>
  <si>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</si>
  <si>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</si>
  <si>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</si>
  <si>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</si>
  <si>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</si>
  <si>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</si>
  <si>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</si>
  <si>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</si>
  <si>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</si>
  <si>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</si>
  <si>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</si>
  <si>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</si>
  <si>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</si>
  <si>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</si>
  <si>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</si>
  <si>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</si>
  <si>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</si>
  <si>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</si>
  <si>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</si>
  <si>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</si>
  <si>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</si>
  <si>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</si>
  <si>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</si>
  <si>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</si>
  <si>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</si>
  <si>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</si>
  <si>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</si>
  <si>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</si>
  <si>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</si>
  <si>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</si>
  <si>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</si>
  <si>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</si>
  <si>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</si>
  <si>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</si>
  <si>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</si>
  <si>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</si>
  <si>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</si>
  <si>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</si>
  <si>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</si>
  <si>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</si>
  <si>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</si>
  <si>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</si>
  <si>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</si>
  <si>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</si>
  <si>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</si>
  <si>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</si>
  <si>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</si>
  <si>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</si>
  <si>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</si>
  <si>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</si>
  <si>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</si>
  <si>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</si>
  <si>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</si>
  <si>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</si>
  <si>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</si>
  <si>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</si>
  <si>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</si>
  <si>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</si>
  <si>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</si>
  <si>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</si>
  <si>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</si>
  <si>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</si>
  <si>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</si>
  <si>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</si>
  <si>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</si>
  <si>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</si>
  <si>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</si>
  <si>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</si>
  <si>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</si>
  <si>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</si>
  <si>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</si>
  <si>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</si>
  <si>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</si>
  <si>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</si>
  <si>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</si>
  <si>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</si>
  <si>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</si>
  <si>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</si>
  <si>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</si>
  <si>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</si>
  <si>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</si>
  <si>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</si>
  <si>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</si>
  <si>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</si>
  <si>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</si>
  <si>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</si>
  <si>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</si>
  <si>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</si>
  <si>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</si>
  <si>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</si>
  <si>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</si>
  <si>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</si>
  <si>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</si>
  <si>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</si>
  <si>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</si>
  <si>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</si>
  <si>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</si>
  <si>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</si>
  <si>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</si>
  <si>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</si>
  <si>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</si>
  <si>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</si>
  <si>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</si>
  <si>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</si>
  <si>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</si>
  <si>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</si>
  <si>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MS1_FP1</t>
  </si>
  <si>
    <t>Freeze Panel</t>
  </si>
  <si>
    <t>Obs: Some sponges were found in the samples and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</si>
</sst>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5" fillId="0" borderId="0" applyFont="0" applyFill="0" applyBorder="0" applyAlignment="0" applyProtection="0"/>
    <xf numFmtId="0" fontId="7" fillId="0" borderId="0"/>
    <xf numFmtId="0" fontId="5" fillId="0" borderId="0"/>
    <xf numFmtId="0" fontId="4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3" fillId="0" borderId="0"/>
    <xf numFmtId="0" fontId="2" fillId="0" borderId="0"/>
  </cellStyleXfs>
  <cellXfs count="390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1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7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7" fillId="5" borderId="16" xfId="0" applyFont="1" applyFill="1" applyBorder="1" applyAlignment="1">
      <alignment horizontal="center"/>
    </xf>
    <xf numFmtId="0" fontId="7" fillId="5" borderId="17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22" xfId="0" applyFont="1" applyFill="1" applyBorder="1" applyAlignment="1">
      <alignment horizontal="center"/>
    </xf>
    <xf numFmtId="0" fontId="13" fillId="10" borderId="43" xfId="0" applyFont="1" applyFill="1" applyBorder="1" applyAlignment="1">
      <alignment horizontal="center"/>
    </xf>
    <xf numFmtId="0" fontId="13" fillId="8" borderId="43" xfId="0" applyFont="1" applyFill="1" applyBorder="1" applyAlignment="1">
      <alignment horizontal="center"/>
    </xf>
    <xf numFmtId="0" fontId="17" fillId="10" borderId="43" xfId="0" applyFont="1" applyFill="1" applyBorder="1" applyAlignment="1">
      <alignment horizontal="center"/>
    </xf>
    <xf numFmtId="0" fontId="17" fillId="8" borderId="43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left"/>
    </xf>
    <xf numFmtId="0" fontId="7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0" fillId="0" borderId="0" xfId="0" applyFont="1"/>
    <xf numFmtId="0" fontId="21" fillId="0" borderId="22" xfId="0" applyFont="1" applyBorder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/>
    </xf>
    <xf numFmtId="0" fontId="0" fillId="0" borderId="0" xfId="0" applyAlignment="1"/>
    <xf numFmtId="0" fontId="22" fillId="0" borderId="0" xfId="2" applyFont="1"/>
    <xf numFmtId="0" fontId="7" fillId="0" borderId="0" xfId="2"/>
    <xf numFmtId="0" fontId="22" fillId="0" borderId="0" xfId="2" applyFont="1" applyAlignment="1">
      <alignment horizontal="center"/>
    </xf>
    <xf numFmtId="0" fontId="14" fillId="0" borderId="0" xfId="2" applyFont="1" applyAlignment="1">
      <alignment horizontal="center"/>
    </xf>
    <xf numFmtId="0" fontId="23" fillId="0" borderId="0" xfId="2" applyFont="1" applyAlignment="1">
      <alignment horizontal="center"/>
    </xf>
    <xf numFmtId="0" fontId="10" fillId="0" borderId="0" xfId="2" applyFont="1"/>
    <xf numFmtId="0" fontId="9" fillId="0" borderId="0" xfId="2" applyFont="1"/>
    <xf numFmtId="0" fontId="7" fillId="0" borderId="0" xfId="2" applyFont="1"/>
    <xf numFmtId="0" fontId="24" fillId="0" borderId="0" xfId="2" applyFont="1" applyBorder="1"/>
    <xf numFmtId="2" fontId="25" fillId="0" borderId="0" xfId="2" applyNumberFormat="1" applyFont="1" applyBorder="1"/>
    <xf numFmtId="0" fontId="25" fillId="0" borderId="0" xfId="2" applyFont="1"/>
    <xf numFmtId="0" fontId="10" fillId="0" borderId="0" xfId="2" applyFont="1" applyBorder="1"/>
    <xf numFmtId="2" fontId="25" fillId="0" borderId="0" xfId="2" applyNumberFormat="1" applyFont="1"/>
    <xf numFmtId="0" fontId="6" fillId="0" borderId="43" xfId="2" applyFont="1" applyBorder="1"/>
    <xf numFmtId="0" fontId="24" fillId="0" borderId="43" xfId="2" applyFont="1" applyBorder="1"/>
    <xf numFmtId="0" fontId="24" fillId="0" borderId="43" xfId="2" applyFont="1" applyBorder="1" applyAlignment="1">
      <alignment horizontal="center"/>
    </xf>
    <xf numFmtId="0" fontId="24" fillId="0" borderId="0" xfId="2" applyFont="1" applyBorder="1" applyAlignment="1">
      <alignment horizontal="center"/>
    </xf>
    <xf numFmtId="2" fontId="10" fillId="0" borderId="0" xfId="2" applyNumberFormat="1" applyFont="1"/>
    <xf numFmtId="0" fontId="26" fillId="0" borderId="0" xfId="2" applyFont="1" applyBorder="1"/>
    <xf numFmtId="0" fontId="27" fillId="0" borderId="0" xfId="2" applyFont="1"/>
    <xf numFmtId="0" fontId="9" fillId="0" borderId="0" xfId="2" applyFont="1" applyAlignment="1">
      <alignment horizontal="center"/>
    </xf>
    <xf numFmtId="0" fontId="10" fillId="12" borderId="34" xfId="2" applyFont="1" applyFill="1" applyBorder="1"/>
    <xf numFmtId="0" fontId="10" fillId="12" borderId="29" xfId="2" applyFont="1" applyFill="1" applyBorder="1"/>
    <xf numFmtId="0" fontId="10" fillId="12" borderId="21" xfId="2" applyFont="1" applyFill="1" applyBorder="1"/>
    <xf numFmtId="2" fontId="9" fillId="13" borderId="6" xfId="2" applyNumberFormat="1" applyFont="1" applyFill="1" applyBorder="1" applyAlignment="1">
      <alignment horizontal="center"/>
    </xf>
    <xf numFmtId="165" fontId="9" fillId="0" borderId="6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10" fillId="12" borderId="38" xfId="2" applyFont="1" applyFill="1" applyBorder="1"/>
    <xf numFmtId="0" fontId="9" fillId="12" borderId="46" xfId="2" applyFont="1" applyFill="1" applyBorder="1" applyAlignment="1">
      <alignment horizontal="center"/>
    </xf>
    <xf numFmtId="0" fontId="9" fillId="12" borderId="38" xfId="2" applyFont="1" applyFill="1" applyBorder="1" applyAlignment="1">
      <alignment horizontal="center"/>
    </xf>
    <xf numFmtId="0" fontId="9" fillId="12" borderId="47" xfId="2" applyFont="1" applyFill="1" applyBorder="1" applyAlignment="1">
      <alignment horizontal="center"/>
    </xf>
    <xf numFmtId="0" fontId="10" fillId="12" borderId="48" xfId="2" applyFont="1" applyFill="1" applyBorder="1"/>
    <xf numFmtId="0" fontId="10" fillId="12" borderId="0" xfId="2" applyFont="1" applyFill="1" applyBorder="1"/>
    <xf numFmtId="1" fontId="27" fillId="13" borderId="46" xfId="2" applyNumberFormat="1" applyFont="1" applyFill="1" applyBorder="1" applyAlignment="1">
      <alignment horizontal="center"/>
    </xf>
    <xf numFmtId="1" fontId="27" fillId="13" borderId="38" xfId="2" applyNumberFormat="1" applyFont="1" applyFill="1" applyBorder="1" applyAlignment="1">
      <alignment horizontal="center"/>
    </xf>
    <xf numFmtId="167" fontId="27" fillId="13" borderId="38" xfId="2" applyNumberFormat="1" applyFont="1" applyFill="1" applyBorder="1" applyAlignment="1">
      <alignment horizontal="center"/>
    </xf>
    <xf numFmtId="2" fontId="27" fillId="13" borderId="38" xfId="2" applyNumberFormat="1" applyFont="1" applyFill="1" applyBorder="1" applyAlignment="1">
      <alignment horizontal="center"/>
    </xf>
    <xf numFmtId="2" fontId="9" fillId="13" borderId="38" xfId="2" applyNumberFormat="1" applyFont="1" applyFill="1" applyBorder="1"/>
    <xf numFmtId="0" fontId="9" fillId="13" borderId="38" xfId="2" applyFont="1" applyFill="1" applyBorder="1"/>
    <xf numFmtId="0" fontId="9" fillId="13" borderId="47" xfId="2" applyFont="1" applyFill="1" applyBorder="1"/>
    <xf numFmtId="0" fontId="10" fillId="12" borderId="49" xfId="2" applyFont="1" applyFill="1" applyBorder="1"/>
    <xf numFmtId="0" fontId="10" fillId="12" borderId="43" xfId="2" applyFont="1" applyFill="1" applyBorder="1"/>
    <xf numFmtId="2" fontId="9" fillId="13" borderId="49" xfId="2" applyNumberFormat="1" applyFont="1" applyFill="1" applyBorder="1" applyAlignment="1">
      <alignment horizontal="center"/>
    </xf>
    <xf numFmtId="2" fontId="9" fillId="13" borderId="43" xfId="2" applyNumberFormat="1" applyFont="1" applyFill="1" applyBorder="1" applyAlignment="1">
      <alignment horizontal="center"/>
    </xf>
    <xf numFmtId="2" fontId="9" fillId="13" borderId="43" xfId="2" applyNumberFormat="1" applyFont="1" applyFill="1" applyBorder="1"/>
    <xf numFmtId="0" fontId="9" fillId="13" borderId="43" xfId="2" applyFont="1" applyFill="1" applyBorder="1"/>
    <xf numFmtId="0" fontId="9" fillId="13" borderId="50" xfId="2" applyFont="1" applyFill="1" applyBorder="1"/>
    <xf numFmtId="0" fontId="9" fillId="0" borderId="0" xfId="2" applyFont="1" applyFill="1" applyBorder="1"/>
    <xf numFmtId="2" fontId="28" fillId="0" borderId="0" xfId="2" applyNumberFormat="1" applyFont="1" applyFill="1" applyBorder="1" applyAlignment="1">
      <alignment horizontal="center"/>
    </xf>
    <xf numFmtId="170" fontId="9" fillId="0" borderId="0" xfId="2" applyNumberFormat="1" applyFont="1" applyFill="1" applyBorder="1"/>
    <xf numFmtId="167" fontId="7" fillId="0" borderId="0" xfId="2" applyNumberFormat="1"/>
    <xf numFmtId="0" fontId="7" fillId="0" borderId="0" xfId="2" quotePrefix="1"/>
    <xf numFmtId="0" fontId="29" fillId="0" borderId="0" xfId="2" applyFont="1"/>
    <xf numFmtId="0" fontId="30" fillId="0" borderId="0" xfId="2" applyFont="1"/>
    <xf numFmtId="0" fontId="27" fillId="0" borderId="0" xfId="2" applyFont="1" applyAlignment="1">
      <alignment horizontal="left"/>
    </xf>
    <xf numFmtId="0" fontId="32" fillId="0" borderId="0" xfId="2" applyFont="1" applyAlignment="1">
      <alignment horizontal="left"/>
    </xf>
    <xf numFmtId="0" fontId="33" fillId="0" borderId="0" xfId="2" applyFont="1" applyAlignment="1">
      <alignment horizontal="center"/>
    </xf>
    <xf numFmtId="0" fontId="33" fillId="0" borderId="0" xfId="2" applyFont="1"/>
    <xf numFmtId="2" fontId="9" fillId="0" borderId="0" xfId="2" applyNumberFormat="1" applyFont="1" applyAlignment="1">
      <alignment horizontal="center"/>
    </xf>
    <xf numFmtId="0" fontId="36" fillId="0" borderId="0" xfId="2" applyFont="1"/>
    <xf numFmtId="1" fontId="36" fillId="0" borderId="0" xfId="2" applyNumberFormat="1" applyFont="1" applyAlignment="1">
      <alignment horizontal="center"/>
    </xf>
    <xf numFmtId="2" fontId="36" fillId="0" borderId="0" xfId="2" applyNumberFormat="1" applyFont="1" applyAlignment="1">
      <alignment horizontal="center"/>
    </xf>
    <xf numFmtId="171" fontId="36" fillId="0" borderId="0" xfId="2" applyNumberFormat="1" applyFont="1" applyAlignment="1">
      <alignment horizontal="center"/>
    </xf>
    <xf numFmtId="0" fontId="6" fillId="0" borderId="0" xfId="2" applyFont="1"/>
    <xf numFmtId="0" fontId="10" fillId="12" borderId="34" xfId="2" applyFont="1" applyFill="1" applyBorder="1" applyAlignment="1">
      <alignment horizontal="left"/>
    </xf>
    <xf numFmtId="0" fontId="9" fillId="12" borderId="29" xfId="2" applyFont="1" applyFill="1" applyBorder="1" applyAlignment="1">
      <alignment horizontal="center"/>
    </xf>
    <xf numFmtId="0" fontId="9" fillId="12" borderId="21" xfId="2" applyFont="1" applyFill="1" applyBorder="1"/>
    <xf numFmtId="0" fontId="9" fillId="12" borderId="48" xfId="2" applyFont="1" applyFill="1" applyBorder="1"/>
    <xf numFmtId="0" fontId="9" fillId="12" borderId="0" xfId="2" applyFont="1" applyFill="1" applyBorder="1"/>
    <xf numFmtId="0" fontId="9" fillId="0" borderId="46" xfId="2" applyFont="1" applyFill="1" applyBorder="1" applyAlignment="1">
      <alignment horizontal="center"/>
    </xf>
    <xf numFmtId="0" fontId="9" fillId="0" borderId="38" xfId="2" applyFont="1" applyFill="1" applyBorder="1" applyAlignment="1">
      <alignment horizontal="center"/>
    </xf>
    <xf numFmtId="0" fontId="9" fillId="0" borderId="47" xfId="2" applyFont="1" applyFill="1" applyBorder="1" applyAlignment="1">
      <alignment horizontal="center"/>
    </xf>
    <xf numFmtId="0" fontId="9" fillId="0" borderId="48" xfId="2" applyNumberFormat="1" applyFont="1" applyFill="1" applyBorder="1" applyAlignment="1">
      <alignment horizontal="center"/>
    </xf>
    <xf numFmtId="0" fontId="9" fillId="0" borderId="0" xfId="2" applyNumberFormat="1" applyFont="1" applyFill="1" applyBorder="1" applyAlignment="1">
      <alignment horizontal="center"/>
    </xf>
    <xf numFmtId="0" fontId="9" fillId="0" borderId="36" xfId="2" applyNumberFormat="1" applyFont="1" applyFill="1" applyBorder="1" applyAlignment="1">
      <alignment horizontal="center"/>
    </xf>
    <xf numFmtId="170" fontId="9" fillId="0" borderId="0" xfId="2" applyNumberFormat="1" applyFont="1"/>
    <xf numFmtId="2" fontId="9" fillId="0" borderId="48" xfId="2" applyNumberFormat="1" applyFont="1" applyFill="1" applyBorder="1" applyAlignment="1">
      <alignment horizontal="center"/>
    </xf>
    <xf numFmtId="2" fontId="9" fillId="0" borderId="0" xfId="2" applyNumberFormat="1" applyFont="1" applyFill="1" applyBorder="1" applyAlignment="1">
      <alignment horizontal="center"/>
    </xf>
    <xf numFmtId="2" fontId="9" fillId="0" borderId="36" xfId="2" applyNumberFormat="1" applyFont="1" applyFill="1" applyBorder="1" applyAlignment="1">
      <alignment horizontal="center"/>
    </xf>
    <xf numFmtId="2" fontId="28" fillId="0" borderId="49" xfId="2" applyNumberFormat="1" applyFont="1" applyFill="1" applyBorder="1" applyAlignment="1">
      <alignment horizontal="center"/>
    </xf>
    <xf numFmtId="2" fontId="28" fillId="0" borderId="43" xfId="2" applyNumberFormat="1" applyFont="1" applyFill="1" applyBorder="1" applyAlignment="1">
      <alignment horizontal="center"/>
    </xf>
    <xf numFmtId="2" fontId="9" fillId="0" borderId="43" xfId="2" applyNumberFormat="1" applyFont="1" applyFill="1" applyBorder="1" applyAlignment="1">
      <alignment horizontal="center"/>
    </xf>
    <xf numFmtId="2" fontId="28" fillId="0" borderId="50" xfId="2" applyNumberFormat="1" applyFont="1" applyFill="1" applyBorder="1" applyAlignment="1">
      <alignment horizontal="center"/>
    </xf>
    <xf numFmtId="0" fontId="27" fillId="12" borderId="46" xfId="2" applyFont="1" applyFill="1" applyBorder="1"/>
    <xf numFmtId="0" fontId="27" fillId="12" borderId="38" xfId="2" applyFont="1" applyFill="1" applyBorder="1"/>
    <xf numFmtId="0" fontId="27" fillId="12" borderId="47" xfId="2" applyFont="1" applyFill="1" applyBorder="1"/>
    <xf numFmtId="0" fontId="27" fillId="12" borderId="0" xfId="2" applyFont="1" applyFill="1" applyBorder="1"/>
    <xf numFmtId="2" fontId="28" fillId="12" borderId="0" xfId="2" applyNumberFormat="1" applyFont="1" applyFill="1" applyBorder="1" applyAlignment="1">
      <alignment horizontal="center"/>
    </xf>
    <xf numFmtId="2" fontId="9" fillId="12" borderId="0" xfId="2" applyNumberFormat="1" applyFont="1" applyFill="1" applyBorder="1" applyAlignment="1">
      <alignment horizontal="center"/>
    </xf>
    <xf numFmtId="2" fontId="28" fillId="12" borderId="36" xfId="2" applyNumberFormat="1" applyFont="1" applyFill="1" applyBorder="1" applyAlignment="1">
      <alignment horizontal="center"/>
    </xf>
    <xf numFmtId="0" fontId="9" fillId="12" borderId="49" xfId="2" applyFont="1" applyFill="1" applyBorder="1"/>
    <xf numFmtId="0" fontId="9" fillId="12" borderId="43" xfId="2" applyFont="1" applyFill="1" applyBorder="1"/>
    <xf numFmtId="0" fontId="9" fillId="12" borderId="50" xfId="2" applyFont="1" applyFill="1" applyBorder="1"/>
    <xf numFmtId="2" fontId="28" fillId="12" borderId="43" xfId="2" applyNumberFormat="1" applyFont="1" applyFill="1" applyBorder="1" applyAlignment="1">
      <alignment horizontal="center"/>
    </xf>
    <xf numFmtId="2" fontId="9" fillId="12" borderId="43" xfId="2" applyNumberFormat="1" applyFont="1" applyFill="1" applyBorder="1" applyAlignment="1">
      <alignment horizontal="center"/>
    </xf>
    <xf numFmtId="2" fontId="28" fillId="12" borderId="50" xfId="2" applyNumberFormat="1" applyFont="1" applyFill="1" applyBorder="1" applyAlignment="1">
      <alignment horizontal="center"/>
    </xf>
    <xf numFmtId="2" fontId="9" fillId="0" borderId="0" xfId="2" applyNumberFormat="1" applyFont="1" applyFill="1" applyBorder="1"/>
    <xf numFmtId="2" fontId="28" fillId="12" borderId="29" xfId="2" applyNumberFormat="1" applyFont="1" applyFill="1" applyBorder="1" applyAlignment="1">
      <alignment horizontal="center"/>
    </xf>
    <xf numFmtId="0" fontId="9" fillId="12" borderId="29" xfId="2" applyFont="1" applyFill="1" applyBorder="1"/>
    <xf numFmtId="2" fontId="9" fillId="12" borderId="21" xfId="2" applyNumberFormat="1" applyFont="1" applyFill="1" applyBorder="1"/>
    <xf numFmtId="2" fontId="9" fillId="0" borderId="46" xfId="2" applyNumberFormat="1" applyFont="1" applyFill="1" applyBorder="1" applyAlignment="1">
      <alignment horizontal="center"/>
    </xf>
    <xf numFmtId="2" fontId="28" fillId="0" borderId="38" xfId="2" applyNumberFormat="1" applyFont="1" applyFill="1" applyBorder="1" applyAlignment="1">
      <alignment horizontal="center"/>
    </xf>
    <xf numFmtId="2" fontId="28" fillId="0" borderId="47" xfId="2" applyNumberFormat="1" applyFont="1" applyFill="1" applyBorder="1" applyAlignment="1">
      <alignment horizontal="center"/>
    </xf>
    <xf numFmtId="2" fontId="9" fillId="12" borderId="36" xfId="2" applyNumberFormat="1" applyFont="1" applyFill="1" applyBorder="1"/>
    <xf numFmtId="2" fontId="28" fillId="0" borderId="48" xfId="2" applyNumberFormat="1" applyFont="1" applyFill="1" applyBorder="1" applyAlignment="1">
      <alignment horizontal="center"/>
    </xf>
    <xf numFmtId="2" fontId="28" fillId="0" borderId="36" xfId="2" applyNumberFormat="1" applyFont="1" applyFill="1" applyBorder="1" applyAlignment="1">
      <alignment horizontal="center"/>
    </xf>
    <xf numFmtId="0" fontId="9" fillId="12" borderId="48" xfId="2" quotePrefix="1" applyFont="1" applyFill="1" applyBorder="1"/>
    <xf numFmtId="0" fontId="9" fillId="12" borderId="49" xfId="2" quotePrefix="1" applyFont="1" applyFill="1" applyBorder="1"/>
    <xf numFmtId="2" fontId="9" fillId="12" borderId="50" xfId="2" applyNumberFormat="1" applyFont="1" applyFill="1" applyBorder="1"/>
    <xf numFmtId="0" fontId="9" fillId="12" borderId="38" xfId="2" applyFont="1" applyFill="1" applyBorder="1"/>
    <xf numFmtId="0" fontId="9" fillId="12" borderId="47" xfId="2" applyFont="1" applyFill="1" applyBorder="1"/>
    <xf numFmtId="2" fontId="28" fillId="12" borderId="38" xfId="2" applyNumberFormat="1" applyFont="1" applyFill="1" applyBorder="1" applyAlignment="1">
      <alignment horizontal="center"/>
    </xf>
    <xf numFmtId="2" fontId="9" fillId="12" borderId="38" xfId="2" applyNumberFormat="1" applyFont="1" applyFill="1" applyBorder="1" applyAlignment="1">
      <alignment horizontal="center"/>
    </xf>
    <xf numFmtId="2" fontId="28" fillId="12" borderId="47" xfId="2" applyNumberFormat="1" applyFont="1" applyFill="1" applyBorder="1" applyAlignment="1">
      <alignment horizontal="center"/>
    </xf>
    <xf numFmtId="0" fontId="9" fillId="12" borderId="36" xfId="2" applyFont="1" applyFill="1" applyBorder="1"/>
    <xf numFmtId="2" fontId="39" fillId="12" borderId="43" xfId="2" applyNumberFormat="1" applyFont="1" applyFill="1" applyBorder="1" applyAlignment="1">
      <alignment horizontal="left"/>
    </xf>
    <xf numFmtId="0" fontId="6" fillId="0" borderId="0" xfId="2" applyFont="1" applyFill="1" applyBorder="1"/>
    <xf numFmtId="166" fontId="40" fillId="0" borderId="0" xfId="2" applyNumberFormat="1" applyFont="1"/>
    <xf numFmtId="0" fontId="9" fillId="12" borderId="34" xfId="2" applyFont="1" applyFill="1" applyBorder="1"/>
    <xf numFmtId="0" fontId="41" fillId="12" borderId="48" xfId="2" applyFont="1" applyFill="1" applyBorder="1"/>
    <xf numFmtId="1" fontId="9" fillId="0" borderId="46" xfId="2" applyNumberFormat="1" applyFont="1" applyFill="1" applyBorder="1" applyAlignment="1">
      <alignment horizontal="center"/>
    </xf>
    <xf numFmtId="1" fontId="9" fillId="0" borderId="38" xfId="2" applyNumberFormat="1" applyFont="1" applyFill="1" applyBorder="1" applyAlignment="1">
      <alignment horizontal="center"/>
    </xf>
    <xf numFmtId="1" fontId="9" fillId="0" borderId="47" xfId="2" applyNumberFormat="1" applyFont="1" applyFill="1" applyBorder="1" applyAlignment="1">
      <alignment horizontal="center"/>
    </xf>
    <xf numFmtId="2" fontId="41" fillId="12" borderId="49" xfId="2" applyNumberFormat="1" applyFont="1" applyFill="1" applyBorder="1" applyAlignment="1">
      <alignment horizontal="left"/>
    </xf>
    <xf numFmtId="1" fontId="9" fillId="0" borderId="49" xfId="2" applyNumberFormat="1" applyFont="1" applyBorder="1" applyAlignment="1">
      <alignment horizontal="center"/>
    </xf>
    <xf numFmtId="1" fontId="9" fillId="0" borderId="43" xfId="2" applyNumberFormat="1" applyFont="1" applyBorder="1" applyAlignment="1">
      <alignment horizontal="center"/>
    </xf>
    <xf numFmtId="1" fontId="9" fillId="0" borderId="50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27" fillId="0" borderId="0" xfId="2" applyFont="1" applyFill="1" applyBorder="1"/>
    <xf numFmtId="1" fontId="9" fillId="0" borderId="0" xfId="2" applyNumberFormat="1" applyFont="1" applyFill="1" applyBorder="1" applyAlignment="1">
      <alignment horizontal="center"/>
    </xf>
    <xf numFmtId="167" fontId="9" fillId="0" borderId="46" xfId="2" applyNumberFormat="1" applyFont="1" applyFill="1" applyBorder="1" applyAlignment="1">
      <alignment horizontal="center"/>
    </xf>
    <xf numFmtId="167" fontId="9" fillId="0" borderId="38" xfId="2" applyNumberFormat="1" applyFont="1" applyFill="1" applyBorder="1" applyAlignment="1">
      <alignment horizontal="center"/>
    </xf>
    <xf numFmtId="167" fontId="9" fillId="0" borderId="47" xfId="2" applyNumberFormat="1" applyFont="1" applyFill="1" applyBorder="1" applyAlignment="1">
      <alignment horizontal="center"/>
    </xf>
    <xf numFmtId="167" fontId="9" fillId="0" borderId="48" xfId="2" applyNumberFormat="1" applyFont="1" applyBorder="1" applyAlignment="1">
      <alignment horizontal="center"/>
    </xf>
    <xf numFmtId="167" fontId="9" fillId="0" borderId="0" xfId="2" applyNumberFormat="1" applyFont="1" applyBorder="1" applyAlignment="1">
      <alignment horizontal="center"/>
    </xf>
    <xf numFmtId="167" fontId="9" fillId="0" borderId="0" xfId="2" applyNumberFormat="1" applyFont="1" applyFill="1" applyBorder="1" applyAlignment="1">
      <alignment horizontal="center"/>
    </xf>
    <xf numFmtId="167" fontId="9" fillId="0" borderId="36" xfId="2" applyNumberFormat="1" applyFont="1" applyFill="1" applyBorder="1" applyAlignment="1">
      <alignment horizontal="center"/>
    </xf>
    <xf numFmtId="167" fontId="9" fillId="0" borderId="49" xfId="2" applyNumberFormat="1" applyFont="1" applyBorder="1" applyAlignment="1">
      <alignment horizontal="center"/>
    </xf>
    <xf numFmtId="167" fontId="9" fillId="0" borderId="43" xfId="2" applyNumberFormat="1" applyFont="1" applyBorder="1" applyAlignment="1">
      <alignment horizontal="center"/>
    </xf>
    <xf numFmtId="167" fontId="9" fillId="0" borderId="50" xfId="2" applyNumberFormat="1" applyFont="1" applyFill="1" applyBorder="1" applyAlignment="1">
      <alignment horizontal="center"/>
    </xf>
    <xf numFmtId="0" fontId="9" fillId="0" borderId="0" xfId="2" applyFont="1" applyBorder="1"/>
    <xf numFmtId="0" fontId="9" fillId="0" borderId="0" xfId="2" applyFont="1" applyBorder="1" applyAlignment="1">
      <alignment horizontal="center"/>
    </xf>
    <xf numFmtId="2" fontId="9" fillId="0" borderId="0" xfId="2" applyNumberFormat="1" applyFont="1"/>
    <xf numFmtId="0" fontId="27" fillId="12" borderId="23" xfId="2" applyFont="1" applyFill="1" applyBorder="1"/>
    <xf numFmtId="2" fontId="39" fillId="12" borderId="49" xfId="2" applyNumberFormat="1" applyFont="1" applyFill="1" applyBorder="1" applyAlignment="1">
      <alignment horizontal="left"/>
    </xf>
    <xf numFmtId="0" fontId="9" fillId="0" borderId="0" xfId="2" applyFont="1" applyFill="1"/>
    <xf numFmtId="2" fontId="12" fillId="0" borderId="0" xfId="2" quotePrefix="1" applyNumberFormat="1" applyFont="1" applyFill="1" applyBorder="1" applyAlignment="1">
      <alignment horizontal="right"/>
    </xf>
    <xf numFmtId="1" fontId="12" fillId="0" borderId="0" xfId="2" applyNumberFormat="1" applyFont="1" applyFill="1" applyBorder="1" applyAlignment="1">
      <alignment horizontal="center"/>
    </xf>
    <xf numFmtId="167" fontId="9" fillId="0" borderId="48" xfId="2" applyNumberFormat="1" applyFont="1" applyFill="1" applyBorder="1" applyAlignment="1">
      <alignment horizontal="center"/>
    </xf>
    <xf numFmtId="167" fontId="9" fillId="0" borderId="49" xfId="2" applyNumberFormat="1" applyFont="1" applyFill="1" applyBorder="1" applyAlignment="1">
      <alignment horizontal="center"/>
    </xf>
    <xf numFmtId="167" fontId="9" fillId="0" borderId="43" xfId="2" applyNumberFormat="1" applyFont="1" applyFill="1" applyBorder="1" applyAlignment="1">
      <alignment horizontal="center"/>
    </xf>
    <xf numFmtId="166" fontId="9" fillId="0" borderId="0" xfId="2" applyNumberFormat="1" applyFont="1" applyAlignment="1">
      <alignment horizontal="left"/>
    </xf>
    <xf numFmtId="172" fontId="9" fillId="0" borderId="0" xfId="2" applyNumberFormat="1" applyFont="1"/>
    <xf numFmtId="167" fontId="9" fillId="0" borderId="0" xfId="2" applyNumberFormat="1" applyFont="1" applyBorder="1"/>
    <xf numFmtId="167" fontId="9" fillId="0" borderId="34" xfId="2" applyNumberFormat="1" applyFont="1" applyFill="1" applyBorder="1" applyAlignment="1">
      <alignment horizontal="center"/>
    </xf>
    <xf numFmtId="167" fontId="9" fillId="0" borderId="29" xfId="2" applyNumberFormat="1" applyFont="1" applyFill="1" applyBorder="1" applyAlignment="1">
      <alignment horizontal="center"/>
    </xf>
    <xf numFmtId="167" fontId="9" fillId="0" borderId="21" xfId="2" applyNumberFormat="1" applyFont="1" applyFill="1" applyBorder="1" applyAlignment="1">
      <alignment horizontal="center"/>
    </xf>
    <xf numFmtId="169" fontId="9" fillId="0" borderId="0" xfId="2" applyNumberFormat="1" applyFont="1"/>
    <xf numFmtId="171" fontId="9" fillId="0" borderId="0" xfId="2" applyNumberFormat="1" applyFont="1"/>
    <xf numFmtId="167" fontId="9" fillId="12" borderId="38" xfId="2" applyNumberFormat="1" applyFont="1" applyFill="1" applyBorder="1" applyAlignment="1">
      <alignment horizontal="center"/>
    </xf>
    <xf numFmtId="167" fontId="9" fillId="13" borderId="23" xfId="2" applyNumberFormat="1" applyFont="1" applyFill="1" applyBorder="1"/>
    <xf numFmtId="167" fontId="9" fillId="12" borderId="0" xfId="2" applyNumberFormat="1" applyFont="1" applyFill="1" applyBorder="1" applyAlignment="1">
      <alignment horizontal="center"/>
    </xf>
    <xf numFmtId="2" fontId="9" fillId="13" borderId="37" xfId="2" applyNumberFormat="1" applyFont="1" applyFill="1" applyBorder="1"/>
    <xf numFmtId="0" fontId="9" fillId="13" borderId="37" xfId="2" applyFont="1" applyFill="1" applyBorder="1"/>
    <xf numFmtId="167" fontId="9" fillId="12" borderId="43" xfId="2" applyNumberFormat="1" applyFont="1" applyFill="1" applyBorder="1" applyAlignment="1">
      <alignment horizontal="center"/>
    </xf>
    <xf numFmtId="2" fontId="9" fillId="13" borderId="39" xfId="2" applyNumberFormat="1" applyFont="1" applyFill="1" applyBorder="1"/>
    <xf numFmtId="167" fontId="9" fillId="12" borderId="29" xfId="2" applyNumberFormat="1" applyFont="1" applyFill="1" applyBorder="1" applyAlignment="1">
      <alignment horizontal="center"/>
    </xf>
    <xf numFmtId="2" fontId="9" fillId="13" borderId="6" xfId="2" applyNumberFormat="1" applyFont="1" applyFill="1" applyBorder="1"/>
    <xf numFmtId="0" fontId="46" fillId="14" borderId="46" xfId="2" applyFont="1" applyFill="1" applyBorder="1"/>
    <xf numFmtId="0" fontId="46" fillId="14" borderId="47" xfId="2" applyFont="1" applyFill="1" applyBorder="1"/>
    <xf numFmtId="2" fontId="46" fillId="14" borderId="48" xfId="2" applyNumberFormat="1" applyFont="1" applyFill="1" applyBorder="1"/>
    <xf numFmtId="0" fontId="46" fillId="14" borderId="36" xfId="2" applyFont="1" applyFill="1" applyBorder="1"/>
    <xf numFmtId="2" fontId="46" fillId="14" borderId="49" xfId="2" applyNumberFormat="1" applyFont="1" applyFill="1" applyBorder="1"/>
    <xf numFmtId="0" fontId="46" fillId="14" borderId="50" xfId="2" applyFont="1" applyFill="1" applyBorder="1"/>
    <xf numFmtId="166" fontId="9" fillId="0" borderId="0" xfId="2" applyNumberFormat="1" applyFont="1" applyAlignment="1">
      <alignment horizontal="center"/>
    </xf>
    <xf numFmtId="169" fontId="27" fillId="13" borderId="38" xfId="2" applyNumberFormat="1" applyFont="1" applyFill="1" applyBorder="1" applyAlignment="1">
      <alignment horizontal="center"/>
    </xf>
    <xf numFmtId="165" fontId="27" fillId="13" borderId="38" xfId="2" applyNumberFormat="1" applyFont="1" applyFill="1" applyBorder="1" applyAlignment="1">
      <alignment horizontal="center"/>
    </xf>
    <xf numFmtId="166" fontId="27" fillId="13" borderId="38" xfId="2" applyNumberFormat="1" applyFont="1" applyFill="1" applyBorder="1" applyAlignment="1">
      <alignment horizontal="center"/>
    </xf>
    <xf numFmtId="2" fontId="7" fillId="0" borderId="0" xfId="2" applyNumberFormat="1"/>
    <xf numFmtId="0" fontId="7" fillId="0" borderId="0" xfId="2" applyFill="1"/>
    <xf numFmtId="0" fontId="7" fillId="5" borderId="18" xfId="0" applyFont="1" applyFill="1" applyBorder="1" applyAlignment="1">
      <alignment horizontal="center"/>
    </xf>
    <xf numFmtId="0" fontId="7" fillId="0" borderId="20" xfId="0" applyFont="1" applyFill="1" applyBorder="1"/>
    <xf numFmtId="0" fontId="7" fillId="9" borderId="4" xfId="0" applyFont="1" applyFill="1" applyBorder="1" applyAlignment="1">
      <alignment horizontal="center" vertical="center"/>
    </xf>
    <xf numFmtId="0" fontId="7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7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7" fillId="10" borderId="16" xfId="0" applyFont="1" applyFill="1" applyBorder="1" applyAlignment="1">
      <alignment horizontal="center" wrapText="1"/>
    </xf>
    <xf numFmtId="0" fontId="7" fillId="11" borderId="27" xfId="0" applyFont="1" applyFill="1" applyBorder="1" applyAlignment="1">
      <alignment horizontal="center" wrapText="1"/>
    </xf>
    <xf numFmtId="0" fontId="7" fillId="10" borderId="27" xfId="0" applyFont="1" applyFill="1" applyBorder="1" applyAlignment="1">
      <alignment horizontal="center" wrapText="1"/>
    </xf>
    <xf numFmtId="0" fontId="7" fillId="11" borderId="7" xfId="0" applyFont="1" applyFill="1" applyBorder="1" applyAlignment="1">
      <alignment horizontal="center" wrapText="1"/>
    </xf>
    <xf numFmtId="0" fontId="21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5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9" fillId="0" borderId="0" xfId="3" applyFont="1" applyFill="1" applyBorder="1"/>
    <xf numFmtId="0" fontId="9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right"/>
    </xf>
    <xf numFmtId="0" fontId="6" fillId="0" borderId="16" xfId="3" applyFont="1" applyBorder="1" applyAlignment="1">
      <alignment horizontal="center"/>
    </xf>
    <xf numFmtId="0" fontId="6" fillId="0" borderId="7" xfId="3" applyFont="1" applyBorder="1" applyAlignment="1">
      <alignment horizontal="center"/>
    </xf>
    <xf numFmtId="0" fontId="6" fillId="0" borderId="15" xfId="3" applyFont="1" applyBorder="1" applyAlignment="1">
      <alignment horizontal="center"/>
    </xf>
    <xf numFmtId="0" fontId="6" fillId="0" borderId="8" xfId="3" applyFont="1" applyBorder="1" applyAlignment="1">
      <alignment horizontal="center"/>
    </xf>
    <xf numFmtId="165" fontId="9" fillId="0" borderId="0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0" fontId="5" fillId="2" borderId="16" xfId="3" applyFont="1" applyFill="1" applyBorder="1" applyAlignment="1">
      <alignment horizontal="right"/>
    </xf>
    <xf numFmtId="14" fontId="5" fillId="2" borderId="7" xfId="3" applyNumberFormat="1" applyFont="1" applyFill="1" applyBorder="1" applyAlignment="1">
      <alignment horizontal="center"/>
    </xf>
    <xf numFmtId="0" fontId="5" fillId="2" borderId="24" xfId="3" applyFont="1" applyFill="1" applyBorder="1" applyAlignment="1">
      <alignment horizontal="right"/>
    </xf>
    <xf numFmtId="0" fontId="8" fillId="2" borderId="17" xfId="3" applyFont="1" applyFill="1" applyBorder="1" applyAlignment="1">
      <alignment horizontal="right"/>
    </xf>
    <xf numFmtId="0" fontId="5" fillId="2" borderId="17" xfId="3" applyFont="1" applyFill="1" applyBorder="1" applyAlignment="1">
      <alignment horizontal="right"/>
    </xf>
    <xf numFmtId="14" fontId="5" fillId="2" borderId="14" xfId="3" applyNumberFormat="1" applyFill="1" applyBorder="1" applyAlignment="1">
      <alignment horizontal="center"/>
    </xf>
    <xf numFmtId="0" fontId="5" fillId="2" borderId="18" xfId="3" applyFont="1" applyFill="1" applyBorder="1" applyAlignment="1">
      <alignment horizontal="right"/>
    </xf>
    <xf numFmtId="165" fontId="5" fillId="2" borderId="19" xfId="3" applyNumberFormat="1" applyFont="1" applyFill="1" applyBorder="1" applyAlignment="1">
      <alignment horizontal="center"/>
    </xf>
    <xf numFmtId="165" fontId="9" fillId="7" borderId="1" xfId="3" applyNumberFormat="1" applyFont="1" applyFill="1" applyBorder="1" applyAlignment="1">
      <alignment horizontal="center"/>
    </xf>
    <xf numFmtId="165" fontId="9" fillId="6" borderId="26" xfId="3" applyNumberFormat="1" applyFont="1" applyFill="1" applyBorder="1" applyAlignment="1">
      <alignment horizontal="center"/>
    </xf>
    <xf numFmtId="165" fontId="9" fillId="7" borderId="4" xfId="3" applyNumberFormat="1" applyFont="1" applyFill="1" applyBorder="1" applyAlignment="1">
      <alignment horizontal="center"/>
    </xf>
    <xf numFmtId="165" fontId="9" fillId="7" borderId="26" xfId="3" applyNumberFormat="1" applyFont="1" applyFill="1" applyBorder="1" applyAlignment="1">
      <alignment horizontal="center"/>
    </xf>
    <xf numFmtId="165" fontId="9" fillId="6" borderId="3" xfId="3" applyNumberFormat="1" applyFont="1" applyFill="1" applyBorder="1" applyAlignment="1">
      <alignment horizontal="center"/>
    </xf>
    <xf numFmtId="165" fontId="9" fillId="6" borderId="4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165" fontId="9" fillId="0" borderId="0" xfId="3" applyNumberFormat="1" applyFont="1" applyFill="1" applyBorder="1"/>
    <xf numFmtId="9" fontId="9" fillId="0" borderId="0" xfId="1" applyFont="1" applyFill="1" applyBorder="1"/>
    <xf numFmtId="165" fontId="9" fillId="5" borderId="25" xfId="3" applyNumberFormat="1" applyFont="1" applyFill="1" applyBorder="1" applyAlignment="1">
      <alignment horizontal="center"/>
    </xf>
    <xf numFmtId="165" fontId="9" fillId="5" borderId="4" xfId="3" applyNumberFormat="1" applyFont="1" applyFill="1" applyBorder="1" applyAlignment="1">
      <alignment horizontal="center"/>
    </xf>
    <xf numFmtId="165" fontId="9" fillId="5" borderId="5" xfId="3" applyNumberFormat="1" applyFont="1" applyFill="1" applyBorder="1" applyAlignment="1">
      <alignment horizontal="center"/>
    </xf>
    <xf numFmtId="166" fontId="9" fillId="5" borderId="26" xfId="3" applyNumberFormat="1" applyFont="1" applyFill="1" applyBorder="1" applyAlignment="1">
      <alignment horizontal="center"/>
    </xf>
    <xf numFmtId="169" fontId="9" fillId="5" borderId="26" xfId="3" applyNumberFormat="1" applyFont="1" applyFill="1" applyBorder="1" applyAlignment="1">
      <alignment horizontal="center"/>
    </xf>
    <xf numFmtId="165" fontId="9" fillId="0" borderId="0" xfId="3" applyNumberFormat="1" applyFont="1" applyBorder="1" applyAlignment="1">
      <alignment horizontal="center"/>
    </xf>
    <xf numFmtId="0" fontId="10" fillId="0" borderId="0" xfId="3" applyFont="1" applyFill="1" applyBorder="1"/>
    <xf numFmtId="14" fontId="9" fillId="0" borderId="0" xfId="3" applyNumberFormat="1" applyFont="1" applyFill="1" applyBorder="1" applyAlignment="1">
      <alignment horizontal="center"/>
    </xf>
    <xf numFmtId="165" fontId="9" fillId="0" borderId="6" xfId="3" applyNumberFormat="1" applyFont="1" applyFill="1" applyBorder="1" applyAlignment="1">
      <alignment horizontal="center"/>
    </xf>
    <xf numFmtId="167" fontId="9" fillId="3" borderId="6" xfId="3" applyNumberFormat="1" applyFont="1" applyFill="1" applyBorder="1" applyAlignment="1">
      <alignment horizontal="center"/>
    </xf>
    <xf numFmtId="167" fontId="9" fillId="4" borderId="6" xfId="3" applyNumberFormat="1" applyFont="1" applyFill="1" applyBorder="1" applyAlignment="1">
      <alignment horizontal="center"/>
    </xf>
    <xf numFmtId="165" fontId="9" fillId="2" borderId="6" xfId="3" applyNumberFormat="1" applyFont="1" applyFill="1" applyBorder="1" applyAlignment="1">
      <alignment horizontal="center"/>
    </xf>
    <xf numFmtId="0" fontId="10" fillId="0" borderId="20" xfId="3" applyFont="1" applyFill="1" applyBorder="1" applyAlignment="1">
      <alignment horizontal="center"/>
    </xf>
    <xf numFmtId="165" fontId="9" fillId="0" borderId="21" xfId="3" applyNumberFormat="1" applyFont="1" applyFill="1" applyBorder="1" applyAlignment="1">
      <alignment horizontal="center"/>
    </xf>
    <xf numFmtId="14" fontId="9" fillId="0" borderId="20" xfId="3" applyNumberFormat="1" applyFont="1" applyFill="1" applyBorder="1" applyAlignment="1">
      <alignment horizontal="center"/>
    </xf>
    <xf numFmtId="0" fontId="9" fillId="0" borderId="22" xfId="3" applyFont="1" applyFill="1" applyBorder="1" applyAlignment="1">
      <alignment horizontal="center"/>
    </xf>
    <xf numFmtId="0" fontId="9" fillId="3" borderId="6" xfId="3" applyFont="1" applyFill="1" applyBorder="1" applyAlignment="1">
      <alignment horizontal="center"/>
    </xf>
    <xf numFmtId="0" fontId="9" fillId="16" borderId="0" xfId="3" applyFont="1" applyFill="1" applyBorder="1"/>
    <xf numFmtId="0" fontId="9" fillId="16" borderId="20" xfId="3" applyFont="1" applyFill="1" applyBorder="1"/>
    <xf numFmtId="0" fontId="9" fillId="0" borderId="20" xfId="3" applyFont="1" applyFill="1" applyBorder="1"/>
    <xf numFmtId="0" fontId="9" fillId="0" borderId="44" xfId="3" applyFont="1" applyFill="1" applyBorder="1"/>
    <xf numFmtId="0" fontId="9" fillId="15" borderId="6" xfId="3" applyFont="1" applyFill="1" applyBorder="1"/>
    <xf numFmtId="0" fontId="9" fillId="16" borderId="44" xfId="3" applyFont="1" applyFill="1" applyBorder="1"/>
    <xf numFmtId="0" fontId="9" fillId="15" borderId="23" xfId="3" applyFont="1" applyFill="1" applyBorder="1"/>
    <xf numFmtId="10" fontId="9" fillId="0" borderId="0" xfId="3" applyNumberFormat="1" applyFont="1" applyFill="1" applyBorder="1"/>
    <xf numFmtId="2" fontId="4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2" fillId="0" borderId="0" xfId="10"/>
    <xf numFmtId="0" fontId="2" fillId="0" borderId="53" xfId="10" applyBorder="1"/>
    <xf numFmtId="0" fontId="2" fillId="0" borderId="0" xfId="10" applyBorder="1"/>
    <xf numFmtId="0" fontId="5" fillId="2" borderId="54" xfId="3" applyFont="1" applyFill="1" applyBorder="1" applyAlignment="1">
      <alignment horizontal="right"/>
    </xf>
    <xf numFmtId="168" fontId="5" fillId="2" borderId="19" xfId="3" applyNumberFormat="1" applyFont="1" applyFill="1" applyBorder="1" applyAlignment="1">
      <alignment horizontal="center"/>
    </xf>
    <xf numFmtId="0" fontId="8" fillId="2" borderId="51" xfId="3" applyFont="1" applyFill="1" applyBorder="1" applyAlignment="1">
      <alignment horizontal="center"/>
    </xf>
    <xf numFmtId="14" fontId="5" fillId="17" borderId="14" xfId="3" applyNumberFormat="1" applyFill="1" applyBorder="1" applyAlignment="1">
      <alignment horizontal="center"/>
    </xf>
    <xf numFmtId="173" fontId="9" fillId="0" borderId="0" xfId="1" applyNumberFormat="1" applyFont="1" applyFill="1" applyBorder="1"/>
    <xf numFmtId="14" fontId="2" fillId="0" borderId="0" xfId="10" applyNumberFormat="1"/>
    <xf numFmtId="0" fontId="9" fillId="7" borderId="5" xfId="3" applyFont="1" applyFill="1" applyBorder="1" applyAlignment="1">
      <alignment horizontal="center" textRotation="90" wrapText="1"/>
    </xf>
    <xf numFmtId="0" fontId="9" fillId="7" borderId="2" xfId="3" applyFont="1" applyFill="1" applyBorder="1" applyAlignment="1">
      <alignment horizontal="center" textRotation="90" wrapText="1"/>
    </xf>
    <xf numFmtId="0" fontId="9" fillId="7" borderId="22" xfId="3" applyFont="1" applyFill="1" applyBorder="1" applyAlignment="1">
      <alignment horizontal="center" textRotation="90" wrapText="1"/>
    </xf>
    <xf numFmtId="0" fontId="9" fillId="6" borderId="2" xfId="3" applyFont="1" applyFill="1" applyBorder="1" applyAlignment="1">
      <alignment horizontal="center" textRotation="90" wrapText="1"/>
    </xf>
    <xf numFmtId="0" fontId="9" fillId="6" borderId="22" xfId="3" applyFont="1" applyFill="1" applyBorder="1" applyAlignment="1">
      <alignment horizontal="center" textRotation="90" wrapText="1"/>
    </xf>
    <xf numFmtId="0" fontId="9" fillId="5" borderId="25" xfId="3" applyFont="1" applyFill="1" applyBorder="1" applyAlignment="1">
      <alignment horizontal="center" textRotation="90" wrapText="1"/>
    </xf>
    <xf numFmtId="0" fontId="9" fillId="5" borderId="4" xfId="3" applyFont="1" applyFill="1" applyBorder="1" applyAlignment="1">
      <alignment horizontal="center" textRotation="90" wrapText="1"/>
    </xf>
    <xf numFmtId="0" fontId="9" fillId="5" borderId="5" xfId="3" applyFont="1" applyFill="1" applyBorder="1" applyAlignment="1">
      <alignment horizontal="center" textRotation="90" wrapText="1"/>
    </xf>
    <xf numFmtId="0" fontId="9" fillId="5" borderId="26" xfId="3" applyFont="1" applyFill="1" applyBorder="1" applyAlignment="1">
      <alignment horizontal="center" textRotation="90" wrapText="1"/>
    </xf>
    <xf numFmtId="0" fontId="6" fillId="5" borderId="12" xfId="0" applyFont="1" applyFill="1" applyBorder="1" applyAlignment="1">
      <alignment horizontal="center"/>
    </xf>
    <xf numFmtId="0" fontId="6" fillId="5" borderId="40" xfId="0" applyFont="1" applyFill="1" applyBorder="1" applyAlignment="1">
      <alignment horizontal="center"/>
    </xf>
    <xf numFmtId="0" fontId="6" fillId="5" borderId="41" xfId="0" applyFont="1" applyFill="1" applyBorder="1" applyAlignment="1">
      <alignment horizontal="center"/>
    </xf>
    <xf numFmtId="0" fontId="6" fillId="5" borderId="30" xfId="0" applyFont="1" applyFill="1" applyBorder="1" applyAlignment="1">
      <alignment horizontal="center"/>
    </xf>
    <xf numFmtId="0" fontId="6" fillId="5" borderId="31" xfId="0" applyFont="1" applyFill="1" applyBorder="1" applyAlignment="1">
      <alignment horizontal="center"/>
    </xf>
    <xf numFmtId="0" fontId="6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8" fillId="5" borderId="29" xfId="0" applyFont="1" applyFill="1" applyBorder="1" applyAlignment="1">
      <alignment horizontal="center"/>
    </xf>
    <xf numFmtId="0" fontId="8" fillId="5" borderId="10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7" fillId="11" borderId="16" xfId="0" applyFont="1" applyFill="1" applyBorder="1" applyAlignment="1">
      <alignment horizontal="center" vertical="center"/>
    </xf>
    <xf numFmtId="0" fontId="7" fillId="11" borderId="27" xfId="0" applyFont="1" applyFill="1" applyBorder="1" applyAlignment="1">
      <alignment horizontal="center" vertical="center"/>
    </xf>
    <xf numFmtId="0" fontId="7" fillId="15" borderId="17" xfId="0" applyFont="1" applyFill="1" applyBorder="1" applyAlignment="1">
      <alignment horizontal="center" vertical="center"/>
    </xf>
    <xf numFmtId="0" fontId="7" fillId="15" borderId="6" xfId="0" applyFont="1" applyFill="1" applyBorder="1" applyAlignment="1">
      <alignment horizontal="center" vertical="center"/>
    </xf>
    <xf numFmtId="0" fontId="7" fillId="8" borderId="17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2" fontId="7" fillId="15" borderId="6" xfId="0" applyNumberFormat="1" applyFont="1" applyFill="1" applyBorder="1" applyAlignment="1">
      <alignment horizontal="center" vertical="center"/>
    </xf>
    <xf numFmtId="2" fontId="7" fillId="15" borderId="14" xfId="0" applyNumberFormat="1" applyFont="1" applyFill="1" applyBorder="1" applyAlignment="1">
      <alignment horizontal="center" vertical="center"/>
    </xf>
    <xf numFmtId="0" fontId="7" fillId="15" borderId="15" xfId="0" applyFont="1" applyFill="1" applyBorder="1" applyAlignment="1">
      <alignment horizontal="center" vertical="center"/>
    </xf>
    <xf numFmtId="0" fontId="7" fillId="15" borderId="28" xfId="0" applyFont="1" applyFill="1" applyBorder="1" applyAlignment="1">
      <alignment horizontal="center" vertical="center"/>
    </xf>
    <xf numFmtId="2" fontId="7" fillId="8" borderId="6" xfId="0" applyNumberFormat="1" applyFont="1" applyFill="1" applyBorder="1" applyAlignment="1">
      <alignment horizontal="center" vertical="center"/>
    </xf>
    <xf numFmtId="2" fontId="7" fillId="8" borderId="14" xfId="0" applyNumberFormat="1" applyFont="1" applyFill="1" applyBorder="1" applyAlignment="1">
      <alignment horizontal="center" vertical="center"/>
    </xf>
    <xf numFmtId="2" fontId="5" fillId="15" borderId="28" xfId="0" applyNumberFormat="1" applyFont="1" applyFill="1" applyBorder="1" applyAlignment="1">
      <alignment horizontal="center" vertical="center"/>
    </xf>
    <xf numFmtId="2" fontId="5" fillId="15" borderId="8" xfId="0" applyNumberFormat="1" applyFont="1" applyFill="1" applyBorder="1" applyAlignment="1">
      <alignment horizontal="center" vertical="center"/>
    </xf>
    <xf numFmtId="0" fontId="1" fillId="0" borderId="0" xfId="10" applyFont="1"/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MS1_FP1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5.3787878787878787E-2</c:v>
                </c:pt>
                <c:pt idx="2">
                  <c:v>0.25965909090909089</c:v>
                </c:pt>
                <c:pt idx="3">
                  <c:v>0.21799242424242424</c:v>
                </c:pt>
                <c:pt idx="4">
                  <c:v>0.15700757575757576</c:v>
                </c:pt>
                <c:pt idx="5">
                  <c:v>0.10700757575757576</c:v>
                </c:pt>
                <c:pt idx="6">
                  <c:v>6.1174242424242423E-2</c:v>
                </c:pt>
                <c:pt idx="7">
                  <c:v>2.4810606060606061E-2</c:v>
                </c:pt>
                <c:pt idx="8">
                  <c:v>1.4772727272727272E-2</c:v>
                </c:pt>
                <c:pt idx="9">
                  <c:v>5.113636363636364E-2</c:v>
                </c:pt>
                <c:pt idx="10">
                  <c:v>4.0151515151515153E-2</c:v>
                </c:pt>
                <c:pt idx="11">
                  <c:v>7.9545454545454537E-3</c:v>
                </c:pt>
                <c:pt idx="12">
                  <c:v>4.5454545454545452E-3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MS1_FP1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0.94621212121212117</c:v>
                </c:pt>
                <c:pt idx="3">
                  <c:v>0.68655303030303028</c:v>
                </c:pt>
                <c:pt idx="4">
                  <c:v>0.46856060606060601</c:v>
                </c:pt>
                <c:pt idx="5">
                  <c:v>0.31155303030303028</c:v>
                </c:pt>
                <c:pt idx="6">
                  <c:v>0.20454545454545453</c:v>
                </c:pt>
                <c:pt idx="7">
                  <c:v>0.14337121212121212</c:v>
                </c:pt>
                <c:pt idx="8">
                  <c:v>0.11856060606060606</c:v>
                </c:pt>
                <c:pt idx="9">
                  <c:v>0.10378787878787879</c:v>
                </c:pt>
                <c:pt idx="10">
                  <c:v>5.2651515151515151E-2</c:v>
                </c:pt>
                <c:pt idx="11">
                  <c:v>1.2499999999999999E-2</c:v>
                </c:pt>
                <c:pt idx="12">
                  <c:v>4.5454545454545452E-3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5.3787878787878787E-2</c:v>
                </c:pt>
                <c:pt idx="2">
                  <c:v>0.25965909090909089</c:v>
                </c:pt>
                <c:pt idx="3">
                  <c:v>0.21799242424242424</c:v>
                </c:pt>
                <c:pt idx="4">
                  <c:v>0.15700757575757576</c:v>
                </c:pt>
                <c:pt idx="5">
                  <c:v>0.10700757575757576</c:v>
                </c:pt>
                <c:pt idx="6">
                  <c:v>6.1174242424242423E-2</c:v>
                </c:pt>
                <c:pt idx="7">
                  <c:v>2.4810606060606061E-2</c:v>
                </c:pt>
                <c:pt idx="8">
                  <c:v>1.4772727272727272E-2</c:v>
                </c:pt>
                <c:pt idx="9">
                  <c:v>5.113636363636364E-2</c:v>
                </c:pt>
                <c:pt idx="10">
                  <c:v>4.0151515151515153E-2</c:v>
                </c:pt>
                <c:pt idx="11">
                  <c:v>7.9545454545454537E-3</c:v>
                </c:pt>
                <c:pt idx="12">
                  <c:v>4.5454545454545452E-3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5.3787878787878787E-2</c:v>
                </c:pt>
                <c:pt idx="2">
                  <c:v>0.25965909090909089</c:v>
                </c:pt>
                <c:pt idx="3">
                  <c:v>0.21799242424242424</c:v>
                </c:pt>
                <c:pt idx="4">
                  <c:v>0.15700757575757576</c:v>
                </c:pt>
                <c:pt idx="5">
                  <c:v>0.10700757575757576</c:v>
                </c:pt>
                <c:pt idx="6">
                  <c:v>6.1174242424242423E-2</c:v>
                </c:pt>
                <c:pt idx="7">
                  <c:v>2.4810606060606061E-2</c:v>
                </c:pt>
                <c:pt idx="8">
                  <c:v>1.4772727272727272E-2</c:v>
                </c:pt>
                <c:pt idx="9">
                  <c:v>5.113636363636364E-2</c:v>
                </c:pt>
                <c:pt idx="10">
                  <c:v>4.0151515151515153E-2</c:v>
                </c:pt>
                <c:pt idx="11">
                  <c:v>7.9545454545454537E-3</c:v>
                </c:pt>
                <c:pt idx="12">
                  <c:v>4.5454545454545452E-3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5.3787878787878787E-2</c:v>
                </c:pt>
                <c:pt idx="2">
                  <c:v>0.25965909090909089</c:v>
                </c:pt>
                <c:pt idx="3">
                  <c:v>0.21799242424242424</c:v>
                </c:pt>
                <c:pt idx="4">
                  <c:v>0.15700757575757576</c:v>
                </c:pt>
                <c:pt idx="5">
                  <c:v>0.10700757575757576</c:v>
                </c:pt>
                <c:pt idx="6">
                  <c:v>6.1174242424242423E-2</c:v>
                </c:pt>
                <c:pt idx="7">
                  <c:v>2.4810606060606061E-2</c:v>
                </c:pt>
                <c:pt idx="8">
                  <c:v>1.4772727272727272E-2</c:v>
                </c:pt>
                <c:pt idx="9">
                  <c:v>5.113636363636364E-2</c:v>
                </c:pt>
                <c:pt idx="10">
                  <c:v>4.0151515151515153E-2</c:v>
                </c:pt>
                <c:pt idx="11">
                  <c:v>7.9545454545454537E-3</c:v>
                </c:pt>
                <c:pt idx="12">
                  <c:v>4.5454545454545452E-3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3.575614264361749E-2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E9" sqref="E9"/>
    </sheetView>
  </sheetViews>
  <sheetFormatPr defaultColWidth="9.140625" defaultRowHeight="11.25" x14ac:dyDescent="0.2"/>
  <cols>
    <col min="1" max="1" width="5.140625" style="251" customWidth="1"/>
    <col min="2" max="2" width="30.42578125" style="251" bestFit="1" customWidth="1"/>
    <col min="3" max="3" width="15.7109375" style="252" customWidth="1"/>
    <col min="4" max="8" width="15.7109375" style="251" customWidth="1"/>
    <col min="9" max="9" width="15.7109375" style="284" customWidth="1"/>
    <col min="10" max="10" width="15.7109375" style="251" customWidth="1"/>
    <col min="11" max="11" width="20.7109375" style="251" customWidth="1"/>
    <col min="12" max="16384" width="9.14062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25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25">
      <c r="B4" s="261" t="s">
        <v>1</v>
      </c>
      <c r="C4" s="262">
        <v>44347</v>
      </c>
      <c r="D4" s="259"/>
      <c r="E4" s="305"/>
      <c r="F4" s="305"/>
      <c r="I4" s="260"/>
      <c r="J4" s="260"/>
      <c r="K4" s="259"/>
    </row>
    <row r="5" spans="1:11" ht="17.25" customHeight="1" x14ac:dyDescent="0.25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25">
      <c r="B6" s="308" t="s">
        <v>201</v>
      </c>
      <c r="C6" s="311"/>
      <c r="D6" s="311"/>
      <c r="E6" s="307"/>
      <c r="F6" s="1"/>
      <c r="G6" s="1"/>
      <c r="I6" s="260"/>
      <c r="J6" s="260"/>
      <c r="K6" s="259"/>
    </row>
    <row r="7" spans="1:11" ht="17.25" customHeight="1" x14ac:dyDescent="0.25">
      <c r="B7" s="264" t="s">
        <v>187</v>
      </c>
      <c r="C7" s="310" t="s">
        <v>203</v>
      </c>
      <c r="D7" s="259" t="s">
        <v>202</v>
      </c>
      <c r="E7" s="313">
        <v>44256</v>
      </c>
      <c r="F7" s="305"/>
      <c r="I7" s="260"/>
      <c r="J7" s="260"/>
      <c r="K7" s="259"/>
    </row>
    <row r="8" spans="1:11" ht="17.25" customHeight="1" x14ac:dyDescent="0.25">
      <c r="B8" s="265" t="s">
        <v>4</v>
      </c>
      <c r="C8" s="266"/>
      <c r="D8" s="259" t="s">
        <v>204</v>
      </c>
      <c r="E8" s="389" t="s">
        <v>205</v>
      </c>
      <c r="F8" s="305"/>
      <c r="I8" s="260"/>
      <c r="J8" s="260"/>
      <c r="K8" s="259"/>
    </row>
    <row r="9" spans="1:11" ht="17.25" customHeight="1" thickBot="1" x14ac:dyDescent="0.3">
      <c r="B9" s="267" t="s">
        <v>21</v>
      </c>
      <c r="C9" s="268">
        <f>C35+C57+C79+C101</f>
        <v>26410</v>
      </c>
      <c r="D9" s="259"/>
      <c r="E9" s="305"/>
      <c r="F9" s="305"/>
      <c r="I9" s="260"/>
      <c r="J9" s="260"/>
      <c r="K9" s="259"/>
    </row>
    <row r="10" spans="1:11" ht="17.25" customHeight="1" thickBot="1" x14ac:dyDescent="0.3">
      <c r="A10" s="314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">
      <c r="A11" s="315"/>
      <c r="B11" s="271">
        <v>125</v>
      </c>
      <c r="C11" s="270">
        <f t="shared" ref="C11:C22" si="0">K33+K55+K77+K99</f>
        <v>1420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">
      <c r="A12" s="315"/>
      <c r="B12" s="271">
        <v>63</v>
      </c>
      <c r="C12" s="270">
        <f t="shared" si="0"/>
        <v>6855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">
      <c r="A13" s="316"/>
      <c r="B13" s="272">
        <v>31.5</v>
      </c>
      <c r="C13" s="270">
        <f t="shared" si="0"/>
        <v>5755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7" t="s">
        <v>45</v>
      </c>
      <c r="B14" s="273">
        <v>16</v>
      </c>
      <c r="C14" s="270">
        <f t="shared" si="0"/>
        <v>4145</v>
      </c>
      <c r="D14" s="259"/>
      <c r="I14" s="252"/>
      <c r="J14" s="252"/>
      <c r="K14" s="259"/>
    </row>
    <row r="15" spans="1:11" ht="17.25" customHeight="1" thickBot="1" x14ac:dyDescent="0.25">
      <c r="A15" s="317"/>
      <c r="B15" s="274">
        <v>8</v>
      </c>
      <c r="C15" s="270">
        <f t="shared" si="0"/>
        <v>2825</v>
      </c>
      <c r="D15" s="259"/>
      <c r="I15" s="260"/>
      <c r="J15" s="260"/>
      <c r="K15" s="259"/>
    </row>
    <row r="16" spans="1:11" ht="17.25" customHeight="1" thickBot="1" x14ac:dyDescent="0.25">
      <c r="A16" s="317"/>
      <c r="B16" s="274">
        <v>4</v>
      </c>
      <c r="C16" s="270">
        <f t="shared" si="0"/>
        <v>1615</v>
      </c>
      <c r="D16" s="259"/>
      <c r="I16" s="260"/>
      <c r="J16" s="260"/>
      <c r="K16" s="259"/>
    </row>
    <row r="17" spans="1:11" ht="17.25" customHeight="1" thickBot="1" x14ac:dyDescent="0.25">
      <c r="A17" s="317"/>
      <c r="B17" s="274">
        <v>2</v>
      </c>
      <c r="C17" s="270">
        <f t="shared" si="0"/>
        <v>655</v>
      </c>
      <c r="D17" s="259"/>
      <c r="I17" s="260"/>
      <c r="J17" s="260"/>
      <c r="K17" s="259"/>
    </row>
    <row r="18" spans="1:11" ht="17.25" customHeight="1" thickBot="1" x14ac:dyDescent="0.25">
      <c r="A18" s="317"/>
      <c r="B18" s="274">
        <v>1</v>
      </c>
      <c r="C18" s="270">
        <f t="shared" si="0"/>
        <v>390</v>
      </c>
      <c r="I18" s="275"/>
      <c r="K18" s="276"/>
    </row>
    <row r="19" spans="1:11" ht="17.25" customHeight="1" thickBot="1" x14ac:dyDescent="0.25">
      <c r="A19" s="318"/>
      <c r="B19" s="270">
        <v>0.5</v>
      </c>
      <c r="C19" s="270">
        <f t="shared" si="0"/>
        <v>1350</v>
      </c>
      <c r="I19" s="275"/>
      <c r="K19" s="277"/>
    </row>
    <row r="20" spans="1:11" ht="17.25" customHeight="1" thickBot="1" x14ac:dyDescent="0.25">
      <c r="A20" s="319" t="s">
        <v>44</v>
      </c>
      <c r="B20" s="278">
        <v>0.25</v>
      </c>
      <c r="C20" s="270">
        <f t="shared" si="0"/>
        <v>1060</v>
      </c>
      <c r="I20" s="275"/>
    </row>
    <row r="21" spans="1:11" ht="17.25" customHeight="1" thickBot="1" x14ac:dyDescent="0.25">
      <c r="A21" s="320"/>
      <c r="B21" s="279">
        <v>0.125</v>
      </c>
      <c r="C21" s="270">
        <f t="shared" si="0"/>
        <v>210</v>
      </c>
      <c r="I21" s="275"/>
      <c r="K21" s="276"/>
    </row>
    <row r="22" spans="1:11" ht="17.25" customHeight="1" thickBot="1" x14ac:dyDescent="0.25">
      <c r="A22" s="320"/>
      <c r="B22" s="279">
        <v>6.3E-2</v>
      </c>
      <c r="C22" s="270">
        <f t="shared" si="0"/>
        <v>120</v>
      </c>
      <c r="I22" s="275"/>
      <c r="K22" s="276"/>
    </row>
    <row r="23" spans="1:11" ht="17.25" customHeight="1" thickBot="1" x14ac:dyDescent="0.25">
      <c r="A23" s="321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1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2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2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2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2965</v>
      </c>
      <c r="I33" s="288">
        <f>H33</f>
        <v>2965</v>
      </c>
      <c r="J33" s="288">
        <f>I33</f>
        <v>2965</v>
      </c>
      <c r="K33" s="289">
        <f t="shared" si="1"/>
        <v>1420</v>
      </c>
    </row>
    <row r="34" spans="2:11" ht="12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8570</v>
      </c>
      <c r="I34" s="288">
        <f t="shared" ref="I34:J44" si="3">H34</f>
        <v>8570</v>
      </c>
      <c r="J34" s="288">
        <f t="shared" si="3"/>
        <v>8570</v>
      </c>
      <c r="K34" s="289">
        <f>AVERAGE(H34:J34)-AVERAGE(E34:G34)</f>
        <v>6855</v>
      </c>
    </row>
    <row r="35" spans="2:11" ht="12" thickBot="1" x14ac:dyDescent="0.25">
      <c r="B35" s="254" t="s">
        <v>27</v>
      </c>
      <c r="C35" s="293">
        <f>D47-D45</f>
        <v>26410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7510</v>
      </c>
      <c r="I35" s="288">
        <f t="shared" si="3"/>
        <v>7510</v>
      </c>
      <c r="J35" s="288">
        <f t="shared" si="3"/>
        <v>7510</v>
      </c>
      <c r="K35" s="289">
        <f t="shared" ref="K35:K44" si="4">AVERAGE(H35:J35)-AVERAGE(E35:G35)</f>
        <v>5755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5640</v>
      </c>
      <c r="I36" s="288">
        <f t="shared" si="3"/>
        <v>5640</v>
      </c>
      <c r="J36" s="288">
        <f t="shared" si="3"/>
        <v>5640</v>
      </c>
      <c r="K36" s="289">
        <f t="shared" si="4"/>
        <v>4145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4385</v>
      </c>
      <c r="I37" s="288">
        <f t="shared" si="3"/>
        <v>4385</v>
      </c>
      <c r="J37" s="288">
        <f t="shared" si="3"/>
        <v>4385</v>
      </c>
      <c r="K37" s="289">
        <f t="shared" si="4"/>
        <v>2825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2980</v>
      </c>
      <c r="I38" s="288">
        <f t="shared" si="3"/>
        <v>2980</v>
      </c>
      <c r="J38" s="288">
        <f t="shared" si="3"/>
        <v>2980</v>
      </c>
      <c r="K38" s="289">
        <f t="shared" si="4"/>
        <v>1615</v>
      </c>
    </row>
    <row r="39" spans="2:11" x14ac:dyDescent="0.2">
      <c r="C39" s="251"/>
      <c r="D39" s="286">
        <v>1</v>
      </c>
      <c r="E39" s="287">
        <v>1200</v>
      </c>
      <c r="F39" s="287">
        <f t="shared" si="2"/>
        <v>1200</v>
      </c>
      <c r="G39" s="287">
        <f t="shared" si="2"/>
        <v>1200</v>
      </c>
      <c r="H39" s="288">
        <v>1855</v>
      </c>
      <c r="I39" s="288">
        <f t="shared" si="3"/>
        <v>1855</v>
      </c>
      <c r="J39" s="288">
        <f t="shared" si="3"/>
        <v>1855</v>
      </c>
      <c r="K39" s="289">
        <f t="shared" si="4"/>
        <v>655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1430</v>
      </c>
      <c r="I40" s="288">
        <f t="shared" si="3"/>
        <v>1430</v>
      </c>
      <c r="J40" s="288">
        <f t="shared" si="3"/>
        <v>1430</v>
      </c>
      <c r="K40" s="289">
        <f t="shared" si="4"/>
        <v>390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2325</v>
      </c>
      <c r="I41" s="288">
        <f t="shared" si="3"/>
        <v>2325</v>
      </c>
      <c r="J41" s="288">
        <f t="shared" si="3"/>
        <v>2325</v>
      </c>
      <c r="K41" s="289">
        <f t="shared" si="4"/>
        <v>1350</v>
      </c>
    </row>
    <row r="42" spans="2:11" x14ac:dyDescent="0.2">
      <c r="C42" s="251"/>
      <c r="D42" s="286">
        <v>0.125</v>
      </c>
      <c r="E42" s="287">
        <v>945</v>
      </c>
      <c r="F42" s="287">
        <f t="shared" si="2"/>
        <v>945</v>
      </c>
      <c r="G42" s="287">
        <f t="shared" si="2"/>
        <v>945</v>
      </c>
      <c r="H42" s="288">
        <v>2005</v>
      </c>
      <c r="I42" s="288">
        <f t="shared" si="3"/>
        <v>2005</v>
      </c>
      <c r="J42" s="288">
        <f t="shared" si="3"/>
        <v>2005</v>
      </c>
      <c r="K42" s="289">
        <f t="shared" si="4"/>
        <v>1060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1120</v>
      </c>
      <c r="I43" s="288">
        <f t="shared" si="3"/>
        <v>1120</v>
      </c>
      <c r="J43" s="288">
        <f t="shared" si="3"/>
        <v>1120</v>
      </c>
      <c r="K43" s="289">
        <f t="shared" si="4"/>
        <v>210</v>
      </c>
    </row>
    <row r="44" spans="2:11" ht="12" thickBot="1" x14ac:dyDescent="0.25">
      <c r="C44" s="251"/>
      <c r="D44" s="286" t="s">
        <v>196</v>
      </c>
      <c r="E44" s="287">
        <v>1685</v>
      </c>
      <c r="F44" s="287">
        <f t="shared" si="2"/>
        <v>1685</v>
      </c>
      <c r="G44" s="287">
        <f t="shared" si="2"/>
        <v>1685</v>
      </c>
      <c r="H44" s="288">
        <v>1805</v>
      </c>
      <c r="I44" s="288">
        <f t="shared" si="3"/>
        <v>1805</v>
      </c>
      <c r="J44" s="288">
        <f t="shared" si="3"/>
        <v>1805</v>
      </c>
      <c r="K44" s="289">
        <f t="shared" si="4"/>
        <v>120</v>
      </c>
    </row>
    <row r="45" spans="2:11" ht="12" thickBot="1" x14ac:dyDescent="0.25">
      <c r="C45" s="295" t="s">
        <v>30</v>
      </c>
      <c r="D45" s="296">
        <f>3315+3320</f>
        <v>6635</v>
      </c>
      <c r="I45" s="275"/>
      <c r="J45" s="251" t="s">
        <v>31</v>
      </c>
      <c r="K45" s="276">
        <f>SUM(K31:K44)</f>
        <v>26400</v>
      </c>
    </row>
    <row r="46" spans="2:11" ht="12" thickBot="1" x14ac:dyDescent="0.25">
      <c r="B46" s="284" t="s">
        <v>32</v>
      </c>
      <c r="C46" s="251"/>
      <c r="I46" s="275"/>
      <c r="J46" s="251" t="s">
        <v>41</v>
      </c>
      <c r="K46" s="312">
        <f>((C35-K45)/C35)</f>
        <v>3.786444528587656E-4</v>
      </c>
    </row>
    <row r="47" spans="2:11" ht="12" thickBot="1" x14ac:dyDescent="0.25">
      <c r="B47" s="295" t="s">
        <v>33</v>
      </c>
      <c r="C47" s="295"/>
      <c r="D47" s="300">
        <f>15415+17630</f>
        <v>33045</v>
      </c>
      <c r="E47" s="301" t="s">
        <v>195</v>
      </c>
      <c r="G47" s="276"/>
      <c r="I47" s="275"/>
      <c r="K47" s="302"/>
    </row>
    <row r="48" spans="2:11" ht="12" thickBot="1" x14ac:dyDescent="0.25">
      <c r="B48" s="251" t="s">
        <v>34</v>
      </c>
      <c r="C48" s="251"/>
      <c r="D48" s="298"/>
      <c r="E48" s="299"/>
      <c r="I48" s="275"/>
    </row>
    <row r="49" spans="2:11" ht="12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2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2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2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2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2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2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2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2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2" thickBot="1" x14ac:dyDescent="0.25">
      <c r="B70" s="251" t="s">
        <v>34</v>
      </c>
      <c r="C70" s="251"/>
      <c r="D70" s="297"/>
      <c r="I70" s="275"/>
    </row>
    <row r="71" spans="2:11" ht="12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2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2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2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2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2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2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2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2" thickBot="1" x14ac:dyDescent="0.25">
      <c r="B91" s="251" t="s">
        <v>33</v>
      </c>
      <c r="C91" s="251"/>
      <c r="D91" s="297"/>
      <c r="I91" s="275"/>
    </row>
    <row r="92" spans="2:11" ht="12" thickBot="1" x14ac:dyDescent="0.25">
      <c r="B92" s="251" t="s">
        <v>39</v>
      </c>
      <c r="C92" s="251"/>
      <c r="D92" s="297"/>
      <c r="I92" s="275"/>
    </row>
    <row r="93" spans="2:11" ht="12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2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2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2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2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2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2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2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2" thickBot="1" x14ac:dyDescent="0.25">
      <c r="B113" s="251" t="s">
        <v>33</v>
      </c>
      <c r="C113" s="251"/>
      <c r="D113" s="297"/>
      <c r="I113" s="275"/>
    </row>
    <row r="114" spans="2:9" ht="12" thickBot="1" x14ac:dyDescent="0.25">
      <c r="B114" s="251" t="s">
        <v>34</v>
      </c>
      <c r="C114" s="251"/>
      <c r="D114" s="297"/>
      <c r="I114" s="275"/>
    </row>
    <row r="115" spans="2:9" ht="12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323" t="s">
        <v>20</v>
      </c>
      <c r="D1" s="324"/>
      <c r="E1" s="324"/>
      <c r="F1" s="325"/>
    </row>
    <row r="2" spans="1:11" ht="16.5" thickBot="1" x14ac:dyDescent="0.3">
      <c r="B2" s="22" t="s">
        <v>3</v>
      </c>
      <c r="C2" s="326" t="s">
        <v>5</v>
      </c>
      <c r="D2" s="327"/>
      <c r="E2" s="327"/>
      <c r="F2" s="328"/>
    </row>
    <row r="3" spans="1:11" x14ac:dyDescent="0.2">
      <c r="B3" s="19" t="s">
        <v>1</v>
      </c>
      <c r="C3" s="329">
        <f>'Input-data'!C4</f>
        <v>44347</v>
      </c>
      <c r="D3" s="329"/>
      <c r="E3" s="329"/>
      <c r="F3" s="330"/>
    </row>
    <row r="4" spans="1:11" x14ac:dyDescent="0.2">
      <c r="B4" s="20" t="s">
        <v>42</v>
      </c>
      <c r="C4" s="344">
        <f>'Input-data'!C5</f>
        <v>0</v>
      </c>
      <c r="D4" s="344"/>
      <c r="E4" s="344"/>
      <c r="F4" s="345"/>
    </row>
    <row r="5" spans="1:11" x14ac:dyDescent="0.2">
      <c r="B5" s="20" t="s">
        <v>43</v>
      </c>
      <c r="C5" s="346">
        <f>'Input-data'!C6</f>
        <v>0</v>
      </c>
      <c r="D5" s="346"/>
      <c r="E5" s="346"/>
      <c r="F5" s="347"/>
    </row>
    <row r="6" spans="1:11" x14ac:dyDescent="0.2">
      <c r="B6" s="20" t="s">
        <v>0</v>
      </c>
      <c r="C6" s="331" t="str">
        <f>'Input-data'!C7</f>
        <v>MS1_FP1</v>
      </c>
      <c r="D6" s="331"/>
      <c r="E6" s="331"/>
      <c r="F6" s="332"/>
      <c r="G6" s="7"/>
    </row>
    <row r="7" spans="1:11" x14ac:dyDescent="0.2">
      <c r="B7" s="20" t="s">
        <v>4</v>
      </c>
      <c r="C7" s="342">
        <f>'Input-data'!C8</f>
        <v>0</v>
      </c>
      <c r="D7" s="342"/>
      <c r="E7" s="342"/>
      <c r="F7" s="343"/>
      <c r="G7" s="7"/>
    </row>
    <row r="8" spans="1:11" x14ac:dyDescent="0.2">
      <c r="B8" s="20" t="s">
        <v>11</v>
      </c>
      <c r="C8" s="348">
        <f>(C9-D12)/D12</f>
        <v>3.7878787878787879E-4</v>
      </c>
      <c r="D8" s="348"/>
      <c r="E8" s="348"/>
      <c r="F8" s="349"/>
      <c r="G8" s="7"/>
    </row>
    <row r="9" spans="1:11" ht="13.5" thickBot="1" x14ac:dyDescent="0.25">
      <c r="B9" s="224" t="s">
        <v>6</v>
      </c>
      <c r="C9" s="333">
        <f>'Input-data'!C9</f>
        <v>26410</v>
      </c>
      <c r="D9" s="333"/>
      <c r="E9" s="333"/>
      <c r="F9" s="334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335" t="s">
        <v>52</v>
      </c>
      <c r="B11" s="230">
        <v>250</v>
      </c>
      <c r="C11" s="242">
        <f>'Input-data'!C10</f>
        <v>0</v>
      </c>
      <c r="D11" s="243">
        <f t="shared" ref="D11:D26" si="0">D12+C11</f>
        <v>26400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">
      <c r="A12" s="336"/>
      <c r="B12" s="231">
        <v>125</v>
      </c>
      <c r="C12" s="242">
        <f>'Input-data'!C11</f>
        <v>1420</v>
      </c>
      <c r="D12" s="243">
        <f t="shared" si="0"/>
        <v>26400</v>
      </c>
      <c r="E12" s="244">
        <f t="shared" ref="E12:E26" si="2">C12/$D$11</f>
        <v>5.3787878787878787E-2</v>
      </c>
      <c r="F12" s="245">
        <f t="shared" si="1"/>
        <v>1</v>
      </c>
      <c r="G12" s="7"/>
    </row>
    <row r="13" spans="1:11" ht="17.25" customHeight="1" x14ac:dyDescent="0.2">
      <c r="A13" s="337"/>
      <c r="B13" s="231">
        <v>63</v>
      </c>
      <c r="C13" s="242">
        <f>'Input-data'!C12</f>
        <v>6855</v>
      </c>
      <c r="D13" s="243">
        <f t="shared" si="0"/>
        <v>24980</v>
      </c>
      <c r="E13" s="244">
        <f t="shared" si="2"/>
        <v>0.25965909090909089</v>
      </c>
      <c r="F13" s="245">
        <f t="shared" si="1"/>
        <v>0.94621212121212117</v>
      </c>
      <c r="G13" s="7"/>
    </row>
    <row r="14" spans="1:11" ht="17.25" customHeight="1" x14ac:dyDescent="0.2">
      <c r="A14" s="339" t="s">
        <v>53</v>
      </c>
      <c r="B14" s="232">
        <v>31.5</v>
      </c>
      <c r="C14" s="242">
        <f>'Input-data'!C13</f>
        <v>5755</v>
      </c>
      <c r="D14" s="243">
        <f t="shared" si="0"/>
        <v>18125</v>
      </c>
      <c r="E14" s="244">
        <f t="shared" si="2"/>
        <v>0.21799242424242424</v>
      </c>
      <c r="F14" s="245">
        <f t="shared" si="1"/>
        <v>0.68655303030303028</v>
      </c>
      <c r="G14" s="7"/>
    </row>
    <row r="15" spans="1:11" ht="17.25" customHeight="1" x14ac:dyDescent="0.2">
      <c r="A15" s="340"/>
      <c r="B15" s="232">
        <v>16</v>
      </c>
      <c r="C15" s="242">
        <f>'Input-data'!C14</f>
        <v>4145</v>
      </c>
      <c r="D15" s="243">
        <f t="shared" si="0"/>
        <v>12370</v>
      </c>
      <c r="E15" s="244">
        <f t="shared" si="2"/>
        <v>0.15700757575757576</v>
      </c>
      <c r="F15" s="245">
        <f t="shared" si="1"/>
        <v>0.46856060606060601</v>
      </c>
      <c r="G15" s="7"/>
    </row>
    <row r="16" spans="1:11" ht="17.25" customHeight="1" x14ac:dyDescent="0.2">
      <c r="A16" s="340"/>
      <c r="B16" s="232">
        <v>8</v>
      </c>
      <c r="C16" s="242">
        <f>'Input-data'!C15</f>
        <v>2825</v>
      </c>
      <c r="D16" s="243">
        <f t="shared" si="0"/>
        <v>8225</v>
      </c>
      <c r="E16" s="244">
        <f t="shared" si="2"/>
        <v>0.10700757575757576</v>
      </c>
      <c r="F16" s="245">
        <f t="shared" si="1"/>
        <v>0.31155303030303028</v>
      </c>
      <c r="G16" s="7"/>
      <c r="H16" s="43"/>
      <c r="I16" s="43"/>
      <c r="J16" s="43"/>
      <c r="K16" s="43"/>
    </row>
    <row r="17" spans="1:8" ht="17.25" customHeight="1" x14ac:dyDescent="0.2">
      <c r="A17" s="340"/>
      <c r="B17" s="232">
        <v>4</v>
      </c>
      <c r="C17" s="242">
        <f>'Input-data'!C16</f>
        <v>1615</v>
      </c>
      <c r="D17" s="243">
        <f t="shared" si="0"/>
        <v>5400</v>
      </c>
      <c r="E17" s="244">
        <f t="shared" si="2"/>
        <v>6.1174242424242423E-2</v>
      </c>
      <c r="F17" s="245">
        <f t="shared" si="1"/>
        <v>0.20454545454545453</v>
      </c>
      <c r="G17" s="7"/>
    </row>
    <row r="18" spans="1:8" ht="17.25" customHeight="1" x14ac:dyDescent="0.2">
      <c r="A18" s="341"/>
      <c r="B18" s="232">
        <v>2</v>
      </c>
      <c r="C18" s="242">
        <f>'Input-data'!C17</f>
        <v>655</v>
      </c>
      <c r="D18" s="243">
        <f t="shared" si="0"/>
        <v>3785</v>
      </c>
      <c r="E18" s="244">
        <f t="shared" si="2"/>
        <v>2.4810606060606061E-2</v>
      </c>
      <c r="F18" s="245">
        <f t="shared" si="1"/>
        <v>0.14337121212121212</v>
      </c>
      <c r="G18" s="7"/>
      <c r="H18" s="12"/>
    </row>
    <row r="19" spans="1:8" ht="17.25" customHeight="1" x14ac:dyDescent="0.2">
      <c r="A19" s="338" t="s">
        <v>54</v>
      </c>
      <c r="B19" s="231">
        <v>1</v>
      </c>
      <c r="C19" s="242">
        <f>'Input-data'!C18</f>
        <v>390</v>
      </c>
      <c r="D19" s="243">
        <f t="shared" si="0"/>
        <v>3130</v>
      </c>
      <c r="E19" s="244">
        <f t="shared" si="2"/>
        <v>1.4772727272727272E-2</v>
      </c>
      <c r="F19" s="245">
        <f t="shared" si="1"/>
        <v>0.11856060606060606</v>
      </c>
      <c r="G19" s="7"/>
    </row>
    <row r="20" spans="1:8" ht="17.25" customHeight="1" x14ac:dyDescent="0.2">
      <c r="A20" s="336"/>
      <c r="B20" s="231">
        <v>0.5</v>
      </c>
      <c r="C20" s="242">
        <f>'Input-data'!C19</f>
        <v>1350</v>
      </c>
      <c r="D20" s="243">
        <f t="shared" si="0"/>
        <v>2740</v>
      </c>
      <c r="E20" s="244">
        <f t="shared" si="2"/>
        <v>5.113636363636364E-2</v>
      </c>
      <c r="F20" s="245">
        <f t="shared" si="1"/>
        <v>0.10378787878787879</v>
      </c>
      <c r="G20" s="7"/>
    </row>
    <row r="21" spans="1:8" ht="17.25" customHeight="1" x14ac:dyDescent="0.2">
      <c r="A21" s="336"/>
      <c r="B21" s="233">
        <v>0.25</v>
      </c>
      <c r="C21" s="242">
        <f>'Input-data'!C20</f>
        <v>1060</v>
      </c>
      <c r="D21" s="243">
        <f t="shared" si="0"/>
        <v>1390</v>
      </c>
      <c r="E21" s="244">
        <f t="shared" si="2"/>
        <v>4.0151515151515153E-2</v>
      </c>
      <c r="F21" s="245">
        <f t="shared" si="1"/>
        <v>5.2651515151515151E-2</v>
      </c>
    </row>
    <row r="22" spans="1:8" ht="17.25" customHeight="1" x14ac:dyDescent="0.2">
      <c r="A22" s="336"/>
      <c r="B22" s="233">
        <v>0.125</v>
      </c>
      <c r="C22" s="242">
        <f>'Input-data'!C21</f>
        <v>210</v>
      </c>
      <c r="D22" s="243">
        <f t="shared" si="0"/>
        <v>330</v>
      </c>
      <c r="E22" s="244">
        <f t="shared" si="2"/>
        <v>7.9545454545454537E-3</v>
      </c>
      <c r="F22" s="245">
        <f t="shared" si="1"/>
        <v>1.2499999999999999E-2</v>
      </c>
    </row>
    <row r="23" spans="1:8" ht="17.25" customHeight="1" x14ac:dyDescent="0.2">
      <c r="A23" s="337"/>
      <c r="B23" s="233">
        <v>6.3E-2</v>
      </c>
      <c r="C23" s="242">
        <f>'Input-data'!C22</f>
        <v>120</v>
      </c>
      <c r="D23" s="243">
        <f t="shared" si="0"/>
        <v>120</v>
      </c>
      <c r="E23" s="244">
        <f t="shared" si="2"/>
        <v>4.5454545454545452E-3</v>
      </c>
      <c r="F23" s="245">
        <f t="shared" si="1"/>
        <v>4.5454545454545452E-3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350" t="s">
        <v>63</v>
      </c>
      <c r="B30" s="351"/>
      <c r="C30" s="374">
        <f ca="1">SUM(Interpolation!E3:E403)*0.0025</f>
        <v>25.594694975258477</v>
      </c>
      <c r="D30" s="375"/>
      <c r="E30" s="241" t="s">
        <v>197</v>
      </c>
      <c r="F30" s="241"/>
      <c r="G30" s="241"/>
      <c r="H30" s="241"/>
    </row>
    <row r="31" spans="1:8" ht="20.25" customHeight="1" x14ac:dyDescent="0.2">
      <c r="A31" s="356" t="s">
        <v>68</v>
      </c>
      <c r="B31" s="357"/>
      <c r="C31" s="372">
        <f ca="1">(C45*C39)^0.5</f>
        <v>11.356875407784511</v>
      </c>
      <c r="D31" s="373"/>
    </row>
    <row r="32" spans="1:8" ht="20.25" customHeight="1" x14ac:dyDescent="0.2">
      <c r="A32" s="358" t="s">
        <v>15</v>
      </c>
      <c r="B32" s="359"/>
      <c r="C32" s="372">
        <f ca="1">C31/C33</f>
        <v>4.3170497378391604</v>
      </c>
      <c r="D32" s="373"/>
    </row>
    <row r="33" spans="1:6" ht="20.25" customHeight="1" x14ac:dyDescent="0.2">
      <c r="A33" s="360" t="s">
        <v>69</v>
      </c>
      <c r="B33" s="361"/>
      <c r="C33" s="372">
        <f ca="1">(C44/C40)^0.5</f>
        <v>2.630702933126047</v>
      </c>
      <c r="D33" s="373"/>
    </row>
    <row r="34" spans="1:6" ht="20.25" customHeight="1" x14ac:dyDescent="0.2">
      <c r="A34" s="358" t="s">
        <v>12</v>
      </c>
      <c r="B34" s="359"/>
      <c r="C34" s="372">
        <f ca="1">STDEV(Interpolation!E3:E403)</f>
        <v>25.136281646378642</v>
      </c>
      <c r="D34" s="373"/>
    </row>
    <row r="35" spans="1:6" ht="20.25" customHeight="1" x14ac:dyDescent="0.2">
      <c r="A35" s="366" t="s">
        <v>76</v>
      </c>
      <c r="B35" s="367"/>
      <c r="C35" s="370">
        <f>geometric_std_dev!G21</f>
        <v>2.4319803447527168</v>
      </c>
      <c r="D35" s="371"/>
      <c r="E35" s="228"/>
    </row>
    <row r="36" spans="1:6" ht="20.25" customHeight="1" x14ac:dyDescent="0.2">
      <c r="A36" s="358" t="s">
        <v>10</v>
      </c>
      <c r="B36" s="359"/>
      <c r="C36" s="372">
        <f ca="1">SKEW(Interpolation!E3:E403)</f>
        <v>1.4108558731849659</v>
      </c>
      <c r="D36" s="373"/>
      <c r="E36" s="228"/>
      <c r="F36" s="228"/>
    </row>
    <row r="37" spans="1:6" ht="20.25" customHeight="1" x14ac:dyDescent="0.2">
      <c r="A37" s="358" t="s">
        <v>9</v>
      </c>
      <c r="B37" s="359"/>
      <c r="C37" s="372">
        <f ca="1">KURT(Interpolation!E3:E403)</f>
        <v>2.1387724914229325</v>
      </c>
      <c r="D37" s="373"/>
      <c r="E37" s="228"/>
      <c r="F37" s="228"/>
    </row>
    <row r="38" spans="1:6" ht="20.25" customHeight="1" x14ac:dyDescent="0.2">
      <c r="A38" s="358" t="s">
        <v>7</v>
      </c>
      <c r="B38" s="359"/>
      <c r="C38" s="372">
        <f ca="1">Interpolation!E363</f>
        <v>0.48148148148148145</v>
      </c>
      <c r="D38" s="373"/>
      <c r="E38" s="228"/>
      <c r="F38" s="228"/>
    </row>
    <row r="39" spans="1:6" ht="20.25" customHeight="1" x14ac:dyDescent="0.2">
      <c r="A39" s="358" t="s">
        <v>16</v>
      </c>
      <c r="B39" s="359"/>
      <c r="C39" s="372">
        <f ca="1">Interpolation!E339</f>
        <v>2.5436532507739944</v>
      </c>
      <c r="D39" s="373"/>
      <c r="E39" s="228"/>
      <c r="F39" s="228"/>
    </row>
    <row r="40" spans="1:6" ht="20.25" customHeight="1" x14ac:dyDescent="0.2">
      <c r="A40" s="358" t="s">
        <v>18</v>
      </c>
      <c r="B40" s="359"/>
      <c r="C40" s="372">
        <f ca="1">Interpolation!E303</f>
        <v>5.6991150442477867</v>
      </c>
      <c r="D40" s="373"/>
      <c r="E40" s="228"/>
      <c r="F40" s="228"/>
    </row>
    <row r="41" spans="1:6" ht="20.25" customHeight="1" x14ac:dyDescent="0.2">
      <c r="A41" s="360" t="s">
        <v>50</v>
      </c>
      <c r="B41" s="361"/>
      <c r="C41" s="372">
        <f ca="1">Interpolation!E283</f>
        <v>7.5681415929203535</v>
      </c>
      <c r="D41" s="373"/>
      <c r="E41" s="228"/>
      <c r="F41" s="228"/>
    </row>
    <row r="42" spans="1:6" ht="20.25" customHeight="1" x14ac:dyDescent="0.25">
      <c r="A42" s="366" t="s">
        <v>51</v>
      </c>
      <c r="B42" s="367"/>
      <c r="C42" s="370">
        <f ca="1">Interpolation!E203</f>
        <v>18.235447437011302</v>
      </c>
      <c r="D42" s="371"/>
      <c r="E42" s="303">
        <f ca="1">17.5*(C42/1000)^(-1/6)</f>
        <v>34.110282117881141</v>
      </c>
      <c r="F42" s="228"/>
    </row>
    <row r="43" spans="1:6" ht="20.25" customHeight="1" x14ac:dyDescent="0.2">
      <c r="A43" s="360" t="s">
        <v>47</v>
      </c>
      <c r="B43" s="361"/>
      <c r="C43" s="372">
        <f ca="1">Interpolation!E163</f>
        <v>25.345786272806258</v>
      </c>
      <c r="D43" s="373"/>
      <c r="E43" s="304"/>
      <c r="F43" s="228"/>
    </row>
    <row r="44" spans="1:6" ht="20.25" customHeight="1" x14ac:dyDescent="0.2">
      <c r="A44" s="358" t="s">
        <v>19</v>
      </c>
      <c r="B44" s="359"/>
      <c r="C44" s="372">
        <f ca="1">Interpolation!E103</f>
        <v>39.441283734500374</v>
      </c>
      <c r="D44" s="373"/>
      <c r="E44" s="304"/>
      <c r="F44" s="228"/>
    </row>
    <row r="45" spans="1:6" ht="20.25" customHeight="1" x14ac:dyDescent="0.2">
      <c r="A45" s="362" t="s">
        <v>17</v>
      </c>
      <c r="B45" s="363"/>
      <c r="C45" s="372">
        <f ca="1">Interpolation!E67</f>
        <v>50.706053975200589</v>
      </c>
      <c r="D45" s="373"/>
      <c r="E45" s="304"/>
      <c r="F45" s="228"/>
    </row>
    <row r="46" spans="1:6" ht="20.25" customHeight="1" x14ac:dyDescent="0.2">
      <c r="A46" s="362" t="s">
        <v>8</v>
      </c>
      <c r="B46" s="363"/>
      <c r="C46" s="372">
        <f ca="1">Interpolation!E43</f>
        <v>58.215900802334076</v>
      </c>
      <c r="D46" s="373"/>
      <c r="E46" s="304">
        <f ca="1">23.5*(2*C46/1000)^(-1/6)</f>
        <v>33.629668991209186</v>
      </c>
      <c r="F46" s="228"/>
    </row>
    <row r="47" spans="1:6" ht="20.25" customHeight="1" x14ac:dyDescent="0.2">
      <c r="A47" s="364" t="s">
        <v>48</v>
      </c>
      <c r="B47" s="365"/>
      <c r="C47" s="372">
        <f ca="1">C43/C38</f>
        <v>52.641248412751459</v>
      </c>
      <c r="D47" s="373"/>
      <c r="E47" s="228"/>
      <c r="F47" s="228"/>
    </row>
    <row r="48" spans="1:6" ht="20.25" customHeight="1" thickBot="1" x14ac:dyDescent="0.25">
      <c r="A48" s="368" t="s">
        <v>49</v>
      </c>
      <c r="B48" s="369"/>
      <c r="C48" s="376">
        <f ca="1">C41^2/(C43*C38)</f>
        <v>4.6934602157351755</v>
      </c>
      <c r="D48" s="377"/>
      <c r="E48" s="228"/>
      <c r="F48" s="228"/>
    </row>
    <row r="49" spans="1:5" ht="20.25" customHeight="1" x14ac:dyDescent="0.2">
      <c r="A49" s="378" t="s">
        <v>184</v>
      </c>
      <c r="B49" s="379"/>
      <c r="C49" s="379"/>
      <c r="D49" s="380"/>
    </row>
    <row r="50" spans="1:5" ht="20.25" customHeight="1" x14ac:dyDescent="0.2">
      <c r="A50" s="352" t="s">
        <v>179</v>
      </c>
      <c r="B50" s="353"/>
      <c r="C50" s="381">
        <f ca="1">-0.0333+(0.4665/((1000*C42/1000)^0.21))</f>
        <v>0.22024742196472546</v>
      </c>
      <c r="D50" s="382"/>
    </row>
    <row r="51" spans="1:5" ht="20.25" customHeight="1" x14ac:dyDescent="0.2">
      <c r="A51" s="354" t="s">
        <v>180</v>
      </c>
      <c r="B51" s="355"/>
      <c r="C51" s="385">
        <f ca="1">0.13+(0.21/((1000*C42/1000+0.002)^0.21))</f>
        <v>0.24413447449655357</v>
      </c>
      <c r="D51" s="386"/>
    </row>
    <row r="52" spans="1:5" ht="20.25" customHeight="1" x14ac:dyDescent="0.2">
      <c r="A52" s="352" t="s">
        <v>181</v>
      </c>
      <c r="B52" s="353"/>
      <c r="C52" s="381">
        <f>0.621*EXP(-0.457*C35)</f>
        <v>0.20436672762536015</v>
      </c>
      <c r="D52" s="382"/>
    </row>
    <row r="53" spans="1:5" ht="20.25" customHeight="1" x14ac:dyDescent="0.2">
      <c r="A53" s="354" t="s">
        <v>182</v>
      </c>
      <c r="B53" s="355"/>
      <c r="C53" s="385">
        <f>'Berechnung_Yu&amp;Stand'!J1086</f>
        <v>0.14093049812898345</v>
      </c>
      <c r="D53" s="386"/>
    </row>
    <row r="54" spans="1:5" ht="20.25" customHeight="1" thickBot="1" x14ac:dyDescent="0.25">
      <c r="A54" s="383" t="s">
        <v>183</v>
      </c>
      <c r="B54" s="384"/>
      <c r="C54" s="387">
        <f>0.353-0.068*C35+0.146*F20</f>
        <v>0.20277836685984554</v>
      </c>
      <c r="D54" s="388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9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40625" defaultRowHeight="12.75" x14ac:dyDescent="0.2"/>
  <sheetData/>
  <phoneticPr fontId="9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40625" defaultRowHeight="12.75" x14ac:dyDescent="0.2"/>
  <sheetData/>
  <phoneticPr fontId="9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122.1647887323943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122.1647887323943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119.3295774647886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116.49436619718313</v>
      </c>
    </row>
    <row r="7" spans="1:5" x14ac:dyDescent="0.2">
      <c r="A7" s="16">
        <f>Statistik!F23*100</f>
        <v>0.45454545454545453</v>
      </c>
      <c r="B7" s="18">
        <f>'Input-data'!B22</f>
        <v>6.3E-2</v>
      </c>
      <c r="D7" s="2">
        <v>99</v>
      </c>
      <c r="E7" s="6">
        <f t="shared" ca="1" si="0"/>
        <v>113.65915492957743</v>
      </c>
    </row>
    <row r="8" spans="1:5" x14ac:dyDescent="0.2">
      <c r="A8" s="16">
        <f>Statistik!F22*100</f>
        <v>1.25</v>
      </c>
      <c r="B8" s="18">
        <v>0.125</v>
      </c>
      <c r="D8" s="2">
        <v>98.75</v>
      </c>
      <c r="E8" s="6">
        <f t="shared" ca="1" si="0"/>
        <v>110.82394366197173</v>
      </c>
    </row>
    <row r="9" spans="1:5" x14ac:dyDescent="0.2">
      <c r="A9" s="16">
        <f>Statistik!F21*100</f>
        <v>5.2651515151515147</v>
      </c>
      <c r="B9" s="18">
        <f>'Input-data'!B20</f>
        <v>0.25</v>
      </c>
      <c r="D9" s="2">
        <v>98.5</v>
      </c>
      <c r="E9" s="6">
        <f t="shared" ca="1" si="0"/>
        <v>107.98873239436625</v>
      </c>
    </row>
    <row r="10" spans="1:5" x14ac:dyDescent="0.2">
      <c r="A10" s="16">
        <f>Statistik!F20*100</f>
        <v>10.378787878787879</v>
      </c>
      <c r="B10" s="18">
        <f>'Input-data'!B19</f>
        <v>0.5</v>
      </c>
      <c r="D10" s="2">
        <v>98.25</v>
      </c>
      <c r="E10" s="6">
        <f t="shared" ca="1" si="0"/>
        <v>105.15352112676055</v>
      </c>
    </row>
    <row r="11" spans="1:5" x14ac:dyDescent="0.2">
      <c r="A11" s="16">
        <f>Statistik!F19*100</f>
        <v>11.856060606060606</v>
      </c>
      <c r="B11" s="18">
        <f>'Input-data'!B18</f>
        <v>1</v>
      </c>
      <c r="D11" s="2">
        <v>98</v>
      </c>
      <c r="E11" s="6">
        <f t="shared" ca="1" si="0"/>
        <v>102.31830985915485</v>
      </c>
    </row>
    <row r="12" spans="1:5" x14ac:dyDescent="0.2">
      <c r="A12" s="16">
        <f>Statistik!F18*100</f>
        <v>14.337121212121213</v>
      </c>
      <c r="B12" s="18">
        <f>'Input-data'!B17</f>
        <v>2</v>
      </c>
      <c r="D12" s="2">
        <v>97.75</v>
      </c>
      <c r="E12" s="6">
        <f t="shared" ca="1" si="0"/>
        <v>99.483098591549378</v>
      </c>
    </row>
    <row r="13" spans="1:5" x14ac:dyDescent="0.2">
      <c r="A13" s="16">
        <f>Statistik!F17*100</f>
        <v>20.454545454545453</v>
      </c>
      <c r="B13" s="18">
        <f>'Input-data'!B16</f>
        <v>4</v>
      </c>
      <c r="D13" s="2">
        <v>97.5</v>
      </c>
      <c r="E13" s="6">
        <f t="shared" ca="1" si="0"/>
        <v>96.647887323943678</v>
      </c>
    </row>
    <row r="14" spans="1:5" x14ac:dyDescent="0.2">
      <c r="A14" s="16">
        <f>Statistik!F16*100</f>
        <v>31.155303030303028</v>
      </c>
      <c r="B14" s="18">
        <f>'Input-data'!B15</f>
        <v>8</v>
      </c>
      <c r="D14" s="2">
        <v>97.25</v>
      </c>
      <c r="E14" s="6">
        <f t="shared" ca="1" si="0"/>
        <v>93.812676056337978</v>
      </c>
    </row>
    <row r="15" spans="1:5" x14ac:dyDescent="0.2">
      <c r="A15" s="16">
        <f>Statistik!F15*100</f>
        <v>46.856060606060602</v>
      </c>
      <c r="B15" s="18">
        <f>'Input-data'!B14</f>
        <v>16</v>
      </c>
      <c r="D15" s="2">
        <v>97</v>
      </c>
      <c r="E15" s="6">
        <f t="shared" ca="1" si="0"/>
        <v>90.977464788732277</v>
      </c>
    </row>
    <row r="16" spans="1:5" x14ac:dyDescent="0.2">
      <c r="A16" s="16">
        <f>Statistik!F14*100</f>
        <v>68.655303030303031</v>
      </c>
      <c r="B16" s="18">
        <f>'Input-data'!B13</f>
        <v>31.5</v>
      </c>
      <c r="D16" s="2">
        <v>96.75</v>
      </c>
      <c r="E16" s="6">
        <f t="shared" ca="1" si="0"/>
        <v>88.142253521126804</v>
      </c>
    </row>
    <row r="17" spans="1:5" x14ac:dyDescent="0.2">
      <c r="A17" s="16">
        <f>Statistik!F13*100</f>
        <v>94.62121212121211</v>
      </c>
      <c r="B17" s="18">
        <v>64</v>
      </c>
      <c r="D17" s="2">
        <v>96.5</v>
      </c>
      <c r="E17" s="6">
        <f t="shared" ca="1" si="0"/>
        <v>85.307042253521104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82.471830985915403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79.63661971830993</v>
      </c>
    </row>
    <row r="20" spans="1:5" x14ac:dyDescent="0.2">
      <c r="D20" s="2">
        <v>95.75</v>
      </c>
      <c r="E20" s="6">
        <f t="shared" ca="1" si="0"/>
        <v>76.80140845070423</v>
      </c>
    </row>
    <row r="21" spans="1:5" x14ac:dyDescent="0.2">
      <c r="D21" s="2">
        <v>95.5</v>
      </c>
      <c r="E21" s="6">
        <f t="shared" ca="1" si="0"/>
        <v>73.966197183098529</v>
      </c>
    </row>
    <row r="22" spans="1:5" x14ac:dyDescent="0.2">
      <c r="D22" s="2">
        <v>95.25</v>
      </c>
      <c r="E22" s="6">
        <f t="shared" ca="1" si="0"/>
        <v>71.130985915493056</v>
      </c>
    </row>
    <row r="23" spans="1:5" x14ac:dyDescent="0.2">
      <c r="D23" s="2">
        <v>95</v>
      </c>
      <c r="E23" s="6">
        <f t="shared" ca="1" si="0"/>
        <v>68.295774647887356</v>
      </c>
    </row>
    <row r="24" spans="1:5" x14ac:dyDescent="0.2">
      <c r="D24" s="2">
        <v>94.75</v>
      </c>
      <c r="E24" s="6">
        <f t="shared" ca="1" si="0"/>
        <v>65.460563380281656</v>
      </c>
    </row>
    <row r="25" spans="1:5" x14ac:dyDescent="0.2">
      <c r="D25" s="2">
        <v>94.5</v>
      </c>
      <c r="E25" s="6">
        <f t="shared" ca="1" si="0"/>
        <v>63.848285922684198</v>
      </c>
    </row>
    <row r="26" spans="1:5" x14ac:dyDescent="0.2">
      <c r="D26" s="2">
        <v>94.25</v>
      </c>
      <c r="E26" s="6">
        <f t="shared" ca="1" si="0"/>
        <v>63.535375638220302</v>
      </c>
    </row>
    <row r="27" spans="1:5" x14ac:dyDescent="0.2">
      <c r="D27" s="2">
        <v>94</v>
      </c>
      <c r="E27" s="6">
        <f t="shared" ca="1" si="0"/>
        <v>63.222465353756405</v>
      </c>
    </row>
    <row r="28" spans="1:5" x14ac:dyDescent="0.2">
      <c r="D28" s="2">
        <v>93.75</v>
      </c>
      <c r="E28" s="6">
        <f t="shared" ca="1" si="0"/>
        <v>62.909555069292509</v>
      </c>
    </row>
    <row r="29" spans="1:5" x14ac:dyDescent="0.2">
      <c r="D29" s="2">
        <v>93.5</v>
      </c>
      <c r="E29" s="6">
        <f t="shared" ca="1" si="0"/>
        <v>62.596644784828612</v>
      </c>
    </row>
    <row r="30" spans="1:5" x14ac:dyDescent="0.2">
      <c r="D30" s="2">
        <v>93.25</v>
      </c>
      <c r="E30" s="6">
        <f t="shared" ca="1" si="0"/>
        <v>62.283734500364716</v>
      </c>
    </row>
    <row r="31" spans="1:5" x14ac:dyDescent="0.2">
      <c r="D31" s="2">
        <v>93</v>
      </c>
      <c r="E31" s="6">
        <f t="shared" ca="1" si="0"/>
        <v>61.970824215900819</v>
      </c>
    </row>
    <row r="32" spans="1:5" x14ac:dyDescent="0.2">
      <c r="D32" s="2">
        <v>92.75</v>
      </c>
      <c r="E32" s="6">
        <f t="shared" ca="1" si="0"/>
        <v>61.657913931436923</v>
      </c>
    </row>
    <row r="33" spans="4:5" x14ac:dyDescent="0.2">
      <c r="D33" s="2">
        <v>92.5</v>
      </c>
      <c r="E33" s="6">
        <f t="shared" ca="1" si="0"/>
        <v>61.345003646973026</v>
      </c>
    </row>
    <row r="34" spans="4:5" x14ac:dyDescent="0.2">
      <c r="D34" s="2">
        <v>92.25</v>
      </c>
      <c r="E34" s="6">
        <f t="shared" ca="1" si="0"/>
        <v>61.03209336250913</v>
      </c>
    </row>
    <row r="35" spans="4:5" x14ac:dyDescent="0.2">
      <c r="D35" s="2">
        <v>92</v>
      </c>
      <c r="E35" s="6">
        <f t="shared" ca="1" si="0"/>
        <v>60.719183078045248</v>
      </c>
    </row>
    <row r="36" spans="4:5" x14ac:dyDescent="0.2">
      <c r="D36" s="2">
        <v>91.75</v>
      </c>
      <c r="E36" s="6">
        <f t="shared" ca="1" si="0"/>
        <v>60.406272793581351</v>
      </c>
    </row>
    <row r="37" spans="4:5" x14ac:dyDescent="0.2">
      <c r="D37" s="2">
        <v>91.5</v>
      </c>
      <c r="E37" s="6">
        <f t="shared" ca="1" si="0"/>
        <v>60.093362509117455</v>
      </c>
    </row>
    <row r="38" spans="4:5" x14ac:dyDescent="0.2">
      <c r="D38" s="2">
        <v>91.25</v>
      </c>
      <c r="E38" s="6">
        <f t="shared" ca="1" si="0"/>
        <v>59.780452224653558</v>
      </c>
    </row>
    <row r="39" spans="4:5" x14ac:dyDescent="0.2">
      <c r="D39" s="2">
        <v>91</v>
      </c>
      <c r="E39" s="6">
        <f t="shared" ca="1" si="0"/>
        <v>59.467541940189662</v>
      </c>
    </row>
    <row r="40" spans="4:5" x14ac:dyDescent="0.2">
      <c r="D40" s="2">
        <v>90.75</v>
      </c>
      <c r="E40" s="6">
        <f t="shared" ca="1" si="0"/>
        <v>59.154631655725765</v>
      </c>
    </row>
    <row r="41" spans="4:5" x14ac:dyDescent="0.2">
      <c r="D41" s="2">
        <v>90.5</v>
      </c>
      <c r="E41" s="6">
        <f t="shared" ca="1" si="0"/>
        <v>58.841721371261869</v>
      </c>
    </row>
    <row r="42" spans="4:5" x14ac:dyDescent="0.2">
      <c r="D42" s="2">
        <v>90.25</v>
      </c>
      <c r="E42" s="6">
        <f t="shared" ca="1" si="0"/>
        <v>58.528811086797973</v>
      </c>
    </row>
    <row r="43" spans="4:5" x14ac:dyDescent="0.2">
      <c r="D43" s="2">
        <v>90</v>
      </c>
      <c r="E43" s="6">
        <f t="shared" ca="1" si="0"/>
        <v>58.215900802334076</v>
      </c>
    </row>
    <row r="44" spans="4:5" x14ac:dyDescent="0.2">
      <c r="D44" s="2">
        <v>89.75</v>
      </c>
      <c r="E44" s="6">
        <f t="shared" ca="1" si="0"/>
        <v>57.90299051787018</v>
      </c>
    </row>
    <row r="45" spans="4:5" x14ac:dyDescent="0.2">
      <c r="D45" s="2">
        <v>89.5</v>
      </c>
      <c r="E45" s="6">
        <f t="shared" ca="1" si="0"/>
        <v>57.590080233406283</v>
      </c>
    </row>
    <row r="46" spans="4:5" x14ac:dyDescent="0.2">
      <c r="D46" s="2">
        <v>89.25</v>
      </c>
      <c r="E46" s="6">
        <f t="shared" ca="1" si="0"/>
        <v>57.277169948942401</v>
      </c>
    </row>
    <row r="47" spans="4:5" x14ac:dyDescent="0.2">
      <c r="D47" s="2">
        <v>89</v>
      </c>
      <c r="E47" s="6">
        <f t="shared" ca="1" si="0"/>
        <v>56.964259664478504</v>
      </c>
    </row>
    <row r="48" spans="4:5" x14ac:dyDescent="0.2">
      <c r="D48" s="2">
        <v>88.75</v>
      </c>
      <c r="E48" s="6">
        <f t="shared" ca="1" si="0"/>
        <v>56.651349380014608</v>
      </c>
    </row>
    <row r="49" spans="4:5" x14ac:dyDescent="0.2">
      <c r="D49" s="2">
        <v>88.5</v>
      </c>
      <c r="E49" s="6">
        <f t="shared" ca="1" si="0"/>
        <v>56.338439095550711</v>
      </c>
    </row>
    <row r="50" spans="4:5" x14ac:dyDescent="0.2">
      <c r="D50" s="2">
        <v>88.25</v>
      </c>
      <c r="E50" s="6">
        <f t="shared" ca="1" si="0"/>
        <v>56.025528811086815</v>
      </c>
    </row>
    <row r="51" spans="4:5" x14ac:dyDescent="0.2">
      <c r="D51" s="2">
        <v>88</v>
      </c>
      <c r="E51" s="6">
        <f t="shared" ca="1" si="0"/>
        <v>55.712618526622919</v>
      </c>
    </row>
    <row r="52" spans="4:5" x14ac:dyDescent="0.2">
      <c r="D52" s="2">
        <v>87.75</v>
      </c>
      <c r="E52" s="6">
        <f t="shared" ca="1" si="0"/>
        <v>55.399708242159022</v>
      </c>
    </row>
    <row r="53" spans="4:5" x14ac:dyDescent="0.2">
      <c r="D53" s="2">
        <v>87.5</v>
      </c>
      <c r="E53" s="6">
        <f t="shared" ca="1" si="0"/>
        <v>55.086797957695126</v>
      </c>
    </row>
    <row r="54" spans="4:5" x14ac:dyDescent="0.2">
      <c r="D54" s="2">
        <v>87.25</v>
      </c>
      <c r="E54" s="6">
        <f t="shared" ca="1" si="0"/>
        <v>54.773887673231229</v>
      </c>
    </row>
    <row r="55" spans="4:5" x14ac:dyDescent="0.2">
      <c r="D55" s="2">
        <v>87</v>
      </c>
      <c r="E55" s="6">
        <f t="shared" ca="1" si="0"/>
        <v>54.460977388767333</v>
      </c>
    </row>
    <row r="56" spans="4:5" x14ac:dyDescent="0.2">
      <c r="D56" s="2">
        <v>86.75</v>
      </c>
      <c r="E56" s="6">
        <f t="shared" ca="1" si="0"/>
        <v>54.148067104303436</v>
      </c>
    </row>
    <row r="57" spans="4:5" x14ac:dyDescent="0.2">
      <c r="D57" s="2">
        <v>86.5</v>
      </c>
      <c r="E57" s="6">
        <f t="shared" ca="1" si="0"/>
        <v>53.835156819839554</v>
      </c>
    </row>
    <row r="58" spans="4:5" x14ac:dyDescent="0.2">
      <c r="D58" s="2">
        <v>86.25</v>
      </c>
      <c r="E58" s="6">
        <f t="shared" ca="1" si="0"/>
        <v>53.522246535375658</v>
      </c>
    </row>
    <row r="59" spans="4:5" x14ac:dyDescent="0.2">
      <c r="D59" s="2">
        <v>86</v>
      </c>
      <c r="E59" s="6">
        <f t="shared" ca="1" si="0"/>
        <v>53.209336250911761</v>
      </c>
    </row>
    <row r="60" spans="4:5" x14ac:dyDescent="0.2">
      <c r="D60" s="2">
        <v>85.75</v>
      </c>
      <c r="E60" s="6">
        <f t="shared" ca="1" si="0"/>
        <v>52.896425966447865</v>
      </c>
    </row>
    <row r="61" spans="4:5" x14ac:dyDescent="0.2">
      <c r="D61" s="2">
        <v>85.5</v>
      </c>
      <c r="E61" s="6">
        <f t="shared" ca="1" si="0"/>
        <v>52.583515681983968</v>
      </c>
    </row>
    <row r="62" spans="4:5" x14ac:dyDescent="0.2">
      <c r="D62" s="2">
        <v>85.25</v>
      </c>
      <c r="E62" s="6">
        <f t="shared" ca="1" si="0"/>
        <v>52.270605397520072</v>
      </c>
    </row>
    <row r="63" spans="4:5" x14ac:dyDescent="0.2">
      <c r="D63" s="2">
        <v>85</v>
      </c>
      <c r="E63" s="6">
        <f t="shared" ca="1" si="0"/>
        <v>51.957695113056175</v>
      </c>
    </row>
    <row r="64" spans="4:5" x14ac:dyDescent="0.2">
      <c r="D64" s="2">
        <v>84.75</v>
      </c>
      <c r="E64" s="6">
        <f t="shared" ca="1" si="0"/>
        <v>51.644784828592279</v>
      </c>
    </row>
    <row r="65" spans="4:5" x14ac:dyDescent="0.2">
      <c r="D65" s="2">
        <v>84.5</v>
      </c>
      <c r="E65" s="6">
        <f t="shared" ca="1" si="0"/>
        <v>51.331874544128382</v>
      </c>
    </row>
    <row r="66" spans="4:5" x14ac:dyDescent="0.2">
      <c r="D66" s="2">
        <v>84.25</v>
      </c>
      <c r="E66" s="6">
        <f t="shared" ca="1" si="0"/>
        <v>51.018964259664486</v>
      </c>
    </row>
    <row r="67" spans="4:5" x14ac:dyDescent="0.2">
      <c r="D67" s="2">
        <v>84</v>
      </c>
      <c r="E67" s="6">
        <f t="shared" ca="1" si="0"/>
        <v>50.706053975200589</v>
      </c>
    </row>
    <row r="68" spans="4:5" x14ac:dyDescent="0.2">
      <c r="D68" s="2">
        <v>83.75</v>
      </c>
      <c r="E68" s="6">
        <f t="shared" ca="1" si="0"/>
        <v>50.393143690736707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50.080233406272811</v>
      </c>
    </row>
    <row r="70" spans="4:5" x14ac:dyDescent="0.2">
      <c r="D70" s="2">
        <v>83.25</v>
      </c>
      <c r="E70" s="6">
        <f t="shared" ca="1" si="1"/>
        <v>49.767323121808914</v>
      </c>
    </row>
    <row r="71" spans="4:5" x14ac:dyDescent="0.2">
      <c r="D71" s="2">
        <v>83</v>
      </c>
      <c r="E71" s="6">
        <f t="shared" ca="1" si="1"/>
        <v>49.454412837345018</v>
      </c>
    </row>
    <row r="72" spans="4:5" x14ac:dyDescent="0.2">
      <c r="D72" s="2">
        <v>82.75</v>
      </c>
      <c r="E72" s="6">
        <f t="shared" ca="1" si="1"/>
        <v>49.141502552881121</v>
      </c>
    </row>
    <row r="73" spans="4:5" x14ac:dyDescent="0.2">
      <c r="D73" s="2">
        <v>82.5</v>
      </c>
      <c r="E73" s="6">
        <f t="shared" ca="1" si="1"/>
        <v>48.828592268417225</v>
      </c>
    </row>
    <row r="74" spans="4:5" x14ac:dyDescent="0.2">
      <c r="D74" s="2">
        <v>82.25</v>
      </c>
      <c r="E74" s="6">
        <f t="shared" ca="1" si="1"/>
        <v>48.515681983953328</v>
      </c>
    </row>
    <row r="75" spans="4:5" x14ac:dyDescent="0.2">
      <c r="D75" s="2">
        <v>82</v>
      </c>
      <c r="E75" s="6">
        <f t="shared" ca="1" si="1"/>
        <v>48.202771699489432</v>
      </c>
    </row>
    <row r="76" spans="4:5" x14ac:dyDescent="0.2">
      <c r="D76" s="2">
        <v>81.75</v>
      </c>
      <c r="E76" s="6">
        <f t="shared" ca="1" si="1"/>
        <v>47.889861415025536</v>
      </c>
    </row>
    <row r="77" spans="4:5" x14ac:dyDescent="0.2">
      <c r="D77" s="2">
        <v>81.5</v>
      </c>
      <c r="E77" s="6">
        <f t="shared" ca="1" si="1"/>
        <v>47.576951130561639</v>
      </c>
    </row>
    <row r="78" spans="4:5" x14ac:dyDescent="0.2">
      <c r="D78" s="2">
        <v>81.25</v>
      </c>
      <c r="E78" s="6">
        <f t="shared" ca="1" si="1"/>
        <v>47.264040846097757</v>
      </c>
    </row>
    <row r="79" spans="4:5" x14ac:dyDescent="0.2">
      <c r="D79" s="2">
        <v>81</v>
      </c>
      <c r="E79" s="6">
        <f t="shared" ca="1" si="1"/>
        <v>46.95113056163386</v>
      </c>
    </row>
    <row r="80" spans="4:5" x14ac:dyDescent="0.2">
      <c r="D80" s="2">
        <v>80.75</v>
      </c>
      <c r="E80" s="6">
        <f t="shared" ca="1" si="1"/>
        <v>46.638220277169964</v>
      </c>
    </row>
    <row r="81" spans="4:5" x14ac:dyDescent="0.2">
      <c r="D81" s="2">
        <v>80.5</v>
      </c>
      <c r="E81" s="6">
        <f t="shared" ca="1" si="1"/>
        <v>46.325309992706067</v>
      </c>
    </row>
    <row r="82" spans="4:5" x14ac:dyDescent="0.2">
      <c r="D82" s="2">
        <v>80.25</v>
      </c>
      <c r="E82" s="6">
        <f t="shared" ca="1" si="1"/>
        <v>46.012399708242171</v>
      </c>
    </row>
    <row r="83" spans="4:5" x14ac:dyDescent="0.2">
      <c r="D83" s="2">
        <v>80</v>
      </c>
      <c r="E83" s="6">
        <f t="shared" ca="1" si="1"/>
        <v>45.699489423778274</v>
      </c>
    </row>
    <row r="84" spans="4:5" x14ac:dyDescent="0.2">
      <c r="D84" s="2">
        <v>79.75</v>
      </c>
      <c r="E84" s="6">
        <f t="shared" ca="1" si="1"/>
        <v>45.386579139314378</v>
      </c>
    </row>
    <row r="85" spans="4:5" x14ac:dyDescent="0.2">
      <c r="D85" s="2">
        <v>79.5</v>
      </c>
      <c r="E85" s="6">
        <f t="shared" ca="1" si="1"/>
        <v>45.073668854850482</v>
      </c>
    </row>
    <row r="86" spans="4:5" x14ac:dyDescent="0.2">
      <c r="D86" s="2">
        <v>79.25</v>
      </c>
      <c r="E86" s="6">
        <f t="shared" ca="1" si="1"/>
        <v>44.760758570386585</v>
      </c>
    </row>
    <row r="87" spans="4:5" x14ac:dyDescent="0.2">
      <c r="D87" s="2">
        <v>79</v>
      </c>
      <c r="E87" s="6">
        <f t="shared" ca="1" si="1"/>
        <v>44.447848285922689</v>
      </c>
    </row>
    <row r="88" spans="4:5" x14ac:dyDescent="0.2">
      <c r="D88" s="2">
        <v>78.75</v>
      </c>
      <c r="E88" s="6">
        <f t="shared" ca="1" si="1"/>
        <v>44.134938001458792</v>
      </c>
    </row>
    <row r="89" spans="4:5" x14ac:dyDescent="0.2">
      <c r="D89" s="2">
        <v>78.5</v>
      </c>
      <c r="E89" s="6">
        <f t="shared" ca="1" si="1"/>
        <v>43.82202771699491</v>
      </c>
    </row>
    <row r="90" spans="4:5" x14ac:dyDescent="0.2">
      <c r="D90" s="2">
        <v>78.25</v>
      </c>
      <c r="E90" s="6">
        <f t="shared" ca="1" si="1"/>
        <v>43.509117432531013</v>
      </c>
    </row>
    <row r="91" spans="4:5" x14ac:dyDescent="0.2">
      <c r="D91" s="2">
        <v>78</v>
      </c>
      <c r="E91" s="6">
        <f t="shared" ca="1" si="1"/>
        <v>43.196207148067117</v>
      </c>
    </row>
    <row r="92" spans="4:5" x14ac:dyDescent="0.2">
      <c r="D92" s="2">
        <v>77.75</v>
      </c>
      <c r="E92" s="6">
        <f t="shared" ca="1" si="1"/>
        <v>42.883296863603221</v>
      </c>
    </row>
    <row r="93" spans="4:5" x14ac:dyDescent="0.2">
      <c r="D93" s="2">
        <v>77.5</v>
      </c>
      <c r="E93" s="6">
        <f t="shared" ca="1" si="1"/>
        <v>42.570386579139324</v>
      </c>
    </row>
    <row r="94" spans="4:5" x14ac:dyDescent="0.2">
      <c r="D94" s="2">
        <v>77.25</v>
      </c>
      <c r="E94" s="6">
        <f t="shared" ca="1" si="1"/>
        <v>42.257476294675428</v>
      </c>
    </row>
    <row r="95" spans="4:5" x14ac:dyDescent="0.2">
      <c r="D95" s="2">
        <v>77</v>
      </c>
      <c r="E95" s="6">
        <f t="shared" ca="1" si="1"/>
        <v>41.944566010211531</v>
      </c>
    </row>
    <row r="96" spans="4:5" x14ac:dyDescent="0.2">
      <c r="D96" s="2">
        <v>76.75</v>
      </c>
      <c r="E96" s="6">
        <f t="shared" ca="1" si="1"/>
        <v>41.631655725747635</v>
      </c>
    </row>
    <row r="97" spans="4:5" x14ac:dyDescent="0.2">
      <c r="D97" s="2">
        <v>76.5</v>
      </c>
      <c r="E97" s="6">
        <f t="shared" ca="1" si="1"/>
        <v>41.318745441283738</v>
      </c>
    </row>
    <row r="98" spans="4:5" x14ac:dyDescent="0.2">
      <c r="D98" s="2">
        <v>76.25</v>
      </c>
      <c r="E98" s="6">
        <f t="shared" ca="1" si="1"/>
        <v>41.005835156819842</v>
      </c>
    </row>
    <row r="99" spans="4:5" x14ac:dyDescent="0.2">
      <c r="D99" s="2">
        <v>76</v>
      </c>
      <c r="E99" s="6">
        <f t="shared" ca="1" si="1"/>
        <v>40.69292487235596</v>
      </c>
    </row>
    <row r="100" spans="4:5" x14ac:dyDescent="0.2">
      <c r="D100" s="2">
        <v>75.75</v>
      </c>
      <c r="E100" s="6">
        <f t="shared" ca="1" si="1"/>
        <v>40.380014587892063</v>
      </c>
    </row>
    <row r="101" spans="4:5" x14ac:dyDescent="0.2">
      <c r="D101" s="2">
        <v>75.5</v>
      </c>
      <c r="E101" s="6">
        <f t="shared" ca="1" si="1"/>
        <v>40.067104303428167</v>
      </c>
    </row>
    <row r="102" spans="4:5" x14ac:dyDescent="0.2">
      <c r="D102" s="2">
        <v>75.25</v>
      </c>
      <c r="E102" s="6">
        <f t="shared" ca="1" si="1"/>
        <v>39.75419401896427</v>
      </c>
    </row>
    <row r="103" spans="4:5" x14ac:dyDescent="0.2">
      <c r="D103" s="2">
        <v>75</v>
      </c>
      <c r="E103" s="6">
        <f t="shared" ca="1" si="1"/>
        <v>39.441283734500374</v>
      </c>
    </row>
    <row r="104" spans="4:5" x14ac:dyDescent="0.2">
      <c r="D104" s="2">
        <v>74.75</v>
      </c>
      <c r="E104" s="6">
        <f t="shared" ca="1" si="1"/>
        <v>39.128373450036477</v>
      </c>
    </row>
    <row r="105" spans="4:5" x14ac:dyDescent="0.2">
      <c r="D105" s="2">
        <v>74.5</v>
      </c>
      <c r="E105" s="6">
        <f t="shared" ca="1" si="1"/>
        <v>38.815463165572581</v>
      </c>
    </row>
    <row r="106" spans="4:5" x14ac:dyDescent="0.2">
      <c r="D106" s="2">
        <v>74.25</v>
      </c>
      <c r="E106" s="6">
        <f t="shared" ca="1" si="1"/>
        <v>38.502552881108684</v>
      </c>
    </row>
    <row r="107" spans="4:5" x14ac:dyDescent="0.2">
      <c r="D107" s="2">
        <v>74</v>
      </c>
      <c r="E107" s="6">
        <f t="shared" ca="1" si="1"/>
        <v>38.189642596644788</v>
      </c>
    </row>
    <row r="108" spans="4:5" x14ac:dyDescent="0.2">
      <c r="D108" s="2">
        <v>73.75</v>
      </c>
      <c r="E108" s="6">
        <f t="shared" ca="1" si="1"/>
        <v>37.876732312180891</v>
      </c>
    </row>
    <row r="109" spans="4:5" x14ac:dyDescent="0.2">
      <c r="D109" s="2">
        <v>73.5</v>
      </c>
      <c r="E109" s="6">
        <f t="shared" ca="1" si="1"/>
        <v>37.563822027716995</v>
      </c>
    </row>
    <row r="110" spans="4:5" x14ac:dyDescent="0.2">
      <c r="D110" s="2">
        <v>73.25</v>
      </c>
      <c r="E110" s="6">
        <f t="shared" ca="1" si="1"/>
        <v>37.250911743253113</v>
      </c>
    </row>
    <row r="111" spans="4:5" x14ac:dyDescent="0.2">
      <c r="D111" s="2">
        <v>73</v>
      </c>
      <c r="E111" s="6">
        <f t="shared" ca="1" si="1"/>
        <v>36.938001458789216</v>
      </c>
    </row>
    <row r="112" spans="4:5" x14ac:dyDescent="0.2">
      <c r="D112" s="2">
        <v>72.75</v>
      </c>
      <c r="E112" s="6">
        <f t="shared" ca="1" si="1"/>
        <v>36.62509117432532</v>
      </c>
    </row>
    <row r="113" spans="4:5" x14ac:dyDescent="0.2">
      <c r="D113" s="2">
        <v>72.5</v>
      </c>
      <c r="E113" s="6">
        <f t="shared" ca="1" si="1"/>
        <v>36.312180889861423</v>
      </c>
    </row>
    <row r="114" spans="4:5" x14ac:dyDescent="0.2">
      <c r="D114" s="2">
        <v>72.25</v>
      </c>
      <c r="E114" s="6">
        <f t="shared" ca="1" si="1"/>
        <v>35.999270605397527</v>
      </c>
    </row>
    <row r="115" spans="4:5" x14ac:dyDescent="0.2">
      <c r="D115" s="2">
        <v>72</v>
      </c>
      <c r="E115" s="6">
        <f t="shared" ca="1" si="1"/>
        <v>35.68636032093363</v>
      </c>
    </row>
    <row r="116" spans="4:5" x14ac:dyDescent="0.2">
      <c r="D116" s="2">
        <v>71.75</v>
      </c>
      <c r="E116" s="6">
        <f t="shared" ca="1" si="1"/>
        <v>35.373450036469734</v>
      </c>
    </row>
    <row r="117" spans="4:5" x14ac:dyDescent="0.2">
      <c r="D117" s="2">
        <v>71.5</v>
      </c>
      <c r="E117" s="6">
        <f t="shared" ca="1" si="1"/>
        <v>35.060539752005837</v>
      </c>
    </row>
    <row r="118" spans="4:5" x14ac:dyDescent="0.2">
      <c r="D118" s="2">
        <v>71.25</v>
      </c>
      <c r="E118" s="6">
        <f t="shared" ca="1" si="1"/>
        <v>34.747629467541941</v>
      </c>
    </row>
    <row r="119" spans="4:5" x14ac:dyDescent="0.2">
      <c r="D119" s="2">
        <v>71</v>
      </c>
      <c r="E119" s="6">
        <f t="shared" ca="1" si="1"/>
        <v>34.434719183078045</v>
      </c>
    </row>
    <row r="120" spans="4:5" x14ac:dyDescent="0.2">
      <c r="D120" s="2">
        <v>70.75</v>
      </c>
      <c r="E120" s="6">
        <f t="shared" ca="1" si="1"/>
        <v>34.121808898614148</v>
      </c>
    </row>
    <row r="121" spans="4:5" x14ac:dyDescent="0.2">
      <c r="D121" s="2">
        <v>70.5</v>
      </c>
      <c r="E121" s="6">
        <f t="shared" ca="1" si="1"/>
        <v>33.808898614150266</v>
      </c>
    </row>
    <row r="122" spans="4:5" x14ac:dyDescent="0.2">
      <c r="D122" s="2">
        <v>70.25</v>
      </c>
      <c r="E122" s="6">
        <f t="shared" ca="1" si="1"/>
        <v>33.495988329686369</v>
      </c>
    </row>
    <row r="123" spans="4:5" x14ac:dyDescent="0.2">
      <c r="D123" s="2">
        <v>70</v>
      </c>
      <c r="E123" s="6">
        <f t="shared" ca="1" si="1"/>
        <v>33.183078045222473</v>
      </c>
    </row>
    <row r="124" spans="4:5" x14ac:dyDescent="0.2">
      <c r="D124" s="2">
        <v>69.75</v>
      </c>
      <c r="E124" s="6">
        <f t="shared" ca="1" si="1"/>
        <v>32.870167760758576</v>
      </c>
    </row>
    <row r="125" spans="4:5" x14ac:dyDescent="0.2">
      <c r="D125" s="2">
        <v>69.5</v>
      </c>
      <c r="E125" s="6">
        <f t="shared" ca="1" si="1"/>
        <v>32.55725747629468</v>
      </c>
    </row>
    <row r="126" spans="4:5" x14ac:dyDescent="0.2">
      <c r="D126" s="2">
        <v>69.25</v>
      </c>
      <c r="E126" s="6">
        <f t="shared" ca="1" si="1"/>
        <v>32.244347191830784</v>
      </c>
    </row>
    <row r="127" spans="4:5" x14ac:dyDescent="0.2">
      <c r="D127" s="2">
        <v>69</v>
      </c>
      <c r="E127" s="6">
        <f t="shared" ca="1" si="1"/>
        <v>31.931436907366887</v>
      </c>
    </row>
    <row r="128" spans="4:5" x14ac:dyDescent="0.2">
      <c r="D128" s="2">
        <v>68.75</v>
      </c>
      <c r="E128" s="6">
        <f t="shared" ca="1" si="1"/>
        <v>31.618526622902991</v>
      </c>
    </row>
    <row r="129" spans="4:5" x14ac:dyDescent="0.2">
      <c r="D129" s="2">
        <v>68.5</v>
      </c>
      <c r="E129" s="6">
        <f t="shared" ca="1" si="1"/>
        <v>31.389574283231973</v>
      </c>
    </row>
    <row r="130" spans="4:5" x14ac:dyDescent="0.2">
      <c r="D130" s="2">
        <v>68.25</v>
      </c>
      <c r="E130" s="6">
        <f t="shared" ca="1" si="1"/>
        <v>31.2118158123371</v>
      </c>
    </row>
    <row r="131" spans="4:5" x14ac:dyDescent="0.2">
      <c r="D131" s="2">
        <v>68</v>
      </c>
      <c r="E131" s="6">
        <f t="shared" ca="1" si="1"/>
        <v>31.034057341442228</v>
      </c>
    </row>
    <row r="132" spans="4:5" x14ac:dyDescent="0.2">
      <c r="D132" s="2">
        <v>67.75</v>
      </c>
      <c r="E132" s="6">
        <f t="shared" ca="1" si="1"/>
        <v>30.856298870547356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30.678540399652476</v>
      </c>
    </row>
    <row r="134" spans="4:5" x14ac:dyDescent="0.2">
      <c r="D134" s="2">
        <v>67.25</v>
      </c>
      <c r="E134" s="6">
        <f t="shared" ca="1" si="2"/>
        <v>30.500781928757604</v>
      </c>
    </row>
    <row r="135" spans="4:5" x14ac:dyDescent="0.2">
      <c r="D135" s="2">
        <v>67</v>
      </c>
      <c r="E135" s="6">
        <f t="shared" ca="1" si="2"/>
        <v>30.323023457862732</v>
      </c>
    </row>
    <row r="136" spans="4:5" x14ac:dyDescent="0.2">
      <c r="D136" s="2">
        <v>66.75</v>
      </c>
      <c r="E136" s="6">
        <f t="shared" ca="1" si="2"/>
        <v>30.145264986967859</v>
      </c>
    </row>
    <row r="137" spans="4:5" x14ac:dyDescent="0.2">
      <c r="D137" s="2">
        <v>66.5</v>
      </c>
      <c r="E137" s="6">
        <f t="shared" ca="1" si="2"/>
        <v>29.96750651607298</v>
      </c>
    </row>
    <row r="138" spans="4:5" x14ac:dyDescent="0.2">
      <c r="D138" s="2">
        <v>66.25</v>
      </c>
      <c r="E138" s="6">
        <f t="shared" ca="1" si="2"/>
        <v>29.789748045178108</v>
      </c>
    </row>
    <row r="139" spans="4:5" x14ac:dyDescent="0.2">
      <c r="D139" s="2">
        <v>66</v>
      </c>
      <c r="E139" s="6">
        <f t="shared" ca="1" si="2"/>
        <v>29.611989574283236</v>
      </c>
    </row>
    <row r="140" spans="4:5" x14ac:dyDescent="0.2">
      <c r="D140" s="2">
        <v>65.75</v>
      </c>
      <c r="E140" s="6">
        <f t="shared" ca="1" si="2"/>
        <v>29.434231103388363</v>
      </c>
    </row>
    <row r="141" spans="4:5" x14ac:dyDescent="0.2">
      <c r="D141" s="2">
        <v>65.5</v>
      </c>
      <c r="E141" s="6">
        <f t="shared" ca="1" si="2"/>
        <v>29.256472632493484</v>
      </c>
    </row>
    <row r="142" spans="4:5" x14ac:dyDescent="0.2">
      <c r="D142" s="2">
        <v>65.25</v>
      </c>
      <c r="E142" s="6">
        <f t="shared" ca="1" si="2"/>
        <v>29.078714161598612</v>
      </c>
    </row>
    <row r="143" spans="4:5" x14ac:dyDescent="0.2">
      <c r="D143" s="2">
        <v>65</v>
      </c>
      <c r="E143" s="6">
        <f t="shared" ca="1" si="2"/>
        <v>28.900955690703739</v>
      </c>
    </row>
    <row r="144" spans="4:5" x14ac:dyDescent="0.2">
      <c r="D144" s="2">
        <v>64.75</v>
      </c>
      <c r="E144" s="6">
        <f t="shared" ca="1" si="2"/>
        <v>28.723197219808867</v>
      </c>
    </row>
    <row r="145" spans="4:5" x14ac:dyDescent="0.2">
      <c r="D145" s="2">
        <v>64.5</v>
      </c>
      <c r="E145" s="6">
        <f t="shared" ca="1" si="2"/>
        <v>28.545438748913988</v>
      </c>
    </row>
    <row r="146" spans="4:5" x14ac:dyDescent="0.2">
      <c r="D146" s="2">
        <v>64.25</v>
      </c>
      <c r="E146" s="6">
        <f t="shared" ca="1" si="2"/>
        <v>28.367680278019115</v>
      </c>
    </row>
    <row r="147" spans="4:5" x14ac:dyDescent="0.2">
      <c r="D147" s="2">
        <v>64</v>
      </c>
      <c r="E147" s="6">
        <f t="shared" ca="1" si="2"/>
        <v>28.189921807124243</v>
      </c>
    </row>
    <row r="148" spans="4:5" x14ac:dyDescent="0.2">
      <c r="D148" s="2">
        <v>63.75</v>
      </c>
      <c r="E148" s="6">
        <f t="shared" ca="1" si="2"/>
        <v>28.012163336229371</v>
      </c>
    </row>
    <row r="149" spans="4:5" x14ac:dyDescent="0.2">
      <c r="D149" s="2">
        <v>63.5</v>
      </c>
      <c r="E149" s="6">
        <f t="shared" ca="1" si="2"/>
        <v>27.834404865334498</v>
      </c>
    </row>
    <row r="150" spans="4:5" x14ac:dyDescent="0.2">
      <c r="D150" s="2">
        <v>63.25</v>
      </c>
      <c r="E150" s="6">
        <f t="shared" ca="1" si="2"/>
        <v>27.656646394439619</v>
      </c>
    </row>
    <row r="151" spans="4:5" x14ac:dyDescent="0.2">
      <c r="D151" s="2">
        <v>63</v>
      </c>
      <c r="E151" s="6">
        <f t="shared" ca="1" si="2"/>
        <v>27.478887923544747</v>
      </c>
    </row>
    <row r="152" spans="4:5" x14ac:dyDescent="0.2">
      <c r="D152" s="2">
        <v>62.75</v>
      </c>
      <c r="E152" s="6">
        <f t="shared" ca="1" si="2"/>
        <v>27.301129452649874</v>
      </c>
    </row>
    <row r="153" spans="4:5" x14ac:dyDescent="0.2">
      <c r="D153" s="2">
        <v>62.5</v>
      </c>
      <c r="E153" s="6">
        <f t="shared" ca="1" si="2"/>
        <v>27.123370981755002</v>
      </c>
    </row>
    <row r="154" spans="4:5" x14ac:dyDescent="0.2">
      <c r="D154" s="2">
        <v>62.25</v>
      </c>
      <c r="E154" s="6">
        <f t="shared" ca="1" si="2"/>
        <v>26.945612510860123</v>
      </c>
    </row>
    <row r="155" spans="4:5" x14ac:dyDescent="0.2">
      <c r="D155" s="2">
        <v>62</v>
      </c>
      <c r="E155" s="6">
        <f t="shared" ca="1" si="2"/>
        <v>26.76785403996525</v>
      </c>
    </row>
    <row r="156" spans="4:5" x14ac:dyDescent="0.2">
      <c r="D156" s="2">
        <v>61.75</v>
      </c>
      <c r="E156" s="6">
        <f t="shared" ca="1" si="2"/>
        <v>26.590095569070378</v>
      </c>
    </row>
    <row r="157" spans="4:5" x14ac:dyDescent="0.2">
      <c r="D157" s="2">
        <v>61.5</v>
      </c>
      <c r="E157" s="6">
        <f t="shared" ca="1" si="2"/>
        <v>26.412337098175506</v>
      </c>
    </row>
    <row r="158" spans="4:5" x14ac:dyDescent="0.2">
      <c r="D158" s="2">
        <v>61.25</v>
      </c>
      <c r="E158" s="6">
        <f t="shared" ca="1" si="2"/>
        <v>26.234578627280627</v>
      </c>
    </row>
    <row r="159" spans="4:5" x14ac:dyDescent="0.2">
      <c r="D159" s="2">
        <v>61</v>
      </c>
      <c r="E159" s="6">
        <f t="shared" ca="1" si="2"/>
        <v>26.056820156385754</v>
      </c>
    </row>
    <row r="160" spans="4:5" x14ac:dyDescent="0.2">
      <c r="D160" s="2">
        <v>60.75</v>
      </c>
      <c r="E160" s="6">
        <f t="shared" ca="1" si="2"/>
        <v>25.879061685490882</v>
      </c>
    </row>
    <row r="161" spans="4:5" x14ac:dyDescent="0.2">
      <c r="D161" s="2">
        <v>60.5</v>
      </c>
      <c r="E161" s="6">
        <f t="shared" ca="1" si="2"/>
        <v>25.70130321459601</v>
      </c>
    </row>
    <row r="162" spans="4:5" x14ac:dyDescent="0.2">
      <c r="D162" s="2">
        <v>60.25</v>
      </c>
      <c r="E162" s="6">
        <f t="shared" ca="1" si="2"/>
        <v>25.52354474370113</v>
      </c>
    </row>
    <row r="163" spans="4:5" x14ac:dyDescent="0.2">
      <c r="D163" s="2">
        <v>60</v>
      </c>
      <c r="E163" s="6">
        <f t="shared" ca="1" si="2"/>
        <v>25.345786272806258</v>
      </c>
    </row>
    <row r="164" spans="4:5" x14ac:dyDescent="0.2">
      <c r="D164" s="2">
        <v>59.75</v>
      </c>
      <c r="E164" s="6">
        <f t="shared" ca="1" si="2"/>
        <v>25.168027801911386</v>
      </c>
    </row>
    <row r="165" spans="4:5" x14ac:dyDescent="0.2">
      <c r="D165" s="2">
        <v>59.5</v>
      </c>
      <c r="E165" s="6">
        <f t="shared" ca="1" si="2"/>
        <v>24.990269331016513</v>
      </c>
    </row>
    <row r="166" spans="4:5" x14ac:dyDescent="0.2">
      <c r="D166" s="2">
        <v>59.25</v>
      </c>
      <c r="E166" s="6">
        <f t="shared" ca="1" si="2"/>
        <v>24.812510860121634</v>
      </c>
    </row>
    <row r="167" spans="4:5" x14ac:dyDescent="0.2">
      <c r="D167" s="2">
        <v>59</v>
      </c>
      <c r="E167" s="6">
        <f t="shared" ca="1" si="2"/>
        <v>24.634752389226762</v>
      </c>
    </row>
    <row r="168" spans="4:5" x14ac:dyDescent="0.2">
      <c r="D168" s="2">
        <v>58.75</v>
      </c>
      <c r="E168" s="6">
        <f t="shared" ca="1" si="2"/>
        <v>24.456993918331889</v>
      </c>
    </row>
    <row r="169" spans="4:5" x14ac:dyDescent="0.2">
      <c r="D169" s="2">
        <v>58.5</v>
      </c>
      <c r="E169" s="6">
        <f t="shared" ca="1" si="2"/>
        <v>24.279235447437017</v>
      </c>
    </row>
    <row r="170" spans="4:5" x14ac:dyDescent="0.2">
      <c r="D170" s="2">
        <v>58.25</v>
      </c>
      <c r="E170" s="6">
        <f t="shared" ca="1" si="2"/>
        <v>24.101476976542145</v>
      </c>
    </row>
    <row r="171" spans="4:5" x14ac:dyDescent="0.2">
      <c r="D171" s="2">
        <v>58</v>
      </c>
      <c r="E171" s="6">
        <f t="shared" ca="1" si="2"/>
        <v>23.923718505647265</v>
      </c>
    </row>
    <row r="172" spans="4:5" x14ac:dyDescent="0.2">
      <c r="D172" s="2">
        <v>57.75</v>
      </c>
      <c r="E172" s="6">
        <f t="shared" ca="1" si="2"/>
        <v>23.745960034752393</v>
      </c>
    </row>
    <row r="173" spans="4:5" x14ac:dyDescent="0.2">
      <c r="D173" s="2">
        <v>57.5</v>
      </c>
      <c r="E173" s="6">
        <f t="shared" ca="1" si="2"/>
        <v>23.568201563857521</v>
      </c>
    </row>
    <row r="174" spans="4:5" x14ac:dyDescent="0.2">
      <c r="D174" s="2">
        <v>57.25</v>
      </c>
      <c r="E174" s="6">
        <f t="shared" ca="1" si="2"/>
        <v>23.390443092962649</v>
      </c>
    </row>
    <row r="175" spans="4:5" x14ac:dyDescent="0.2">
      <c r="D175" s="2">
        <v>57</v>
      </c>
      <c r="E175" s="6">
        <f t="shared" ca="1" si="2"/>
        <v>23.212684622067769</v>
      </c>
    </row>
    <row r="176" spans="4:5" x14ac:dyDescent="0.2">
      <c r="D176" s="2">
        <v>56.75</v>
      </c>
      <c r="E176" s="6">
        <f t="shared" ca="1" si="2"/>
        <v>23.034926151172897</v>
      </c>
    </row>
    <row r="177" spans="4:5" x14ac:dyDescent="0.2">
      <c r="D177" s="2">
        <v>56.5</v>
      </c>
      <c r="E177" s="6">
        <f t="shared" ca="1" si="2"/>
        <v>22.857167680278025</v>
      </c>
    </row>
    <row r="178" spans="4:5" x14ac:dyDescent="0.2">
      <c r="D178" s="2">
        <v>56.25</v>
      </c>
      <c r="E178" s="6">
        <f t="shared" ca="1" si="2"/>
        <v>22.679409209383152</v>
      </c>
    </row>
    <row r="179" spans="4:5" x14ac:dyDescent="0.2">
      <c r="D179" s="2">
        <v>56</v>
      </c>
      <c r="E179" s="6">
        <f t="shared" ca="1" si="2"/>
        <v>22.501650738488273</v>
      </c>
    </row>
    <row r="180" spans="4:5" x14ac:dyDescent="0.2">
      <c r="D180" s="2">
        <v>55.75</v>
      </c>
      <c r="E180" s="6">
        <f t="shared" ca="1" si="2"/>
        <v>22.323892267593401</v>
      </c>
    </row>
    <row r="181" spans="4:5" x14ac:dyDescent="0.2">
      <c r="D181" s="2">
        <v>55.5</v>
      </c>
      <c r="E181" s="6">
        <f t="shared" ca="1" si="2"/>
        <v>22.146133796698528</v>
      </c>
    </row>
    <row r="182" spans="4:5" x14ac:dyDescent="0.2">
      <c r="D182" s="2">
        <v>55.25</v>
      </c>
      <c r="E182" s="6">
        <f t="shared" ca="1" si="2"/>
        <v>21.968375325803656</v>
      </c>
    </row>
    <row r="183" spans="4:5" x14ac:dyDescent="0.2">
      <c r="D183" s="2">
        <v>55</v>
      </c>
      <c r="E183" s="6">
        <f t="shared" ca="1" si="2"/>
        <v>21.790616854908777</v>
      </c>
    </row>
    <row r="184" spans="4:5" x14ac:dyDescent="0.2">
      <c r="D184" s="2">
        <v>54.75</v>
      </c>
      <c r="E184" s="6">
        <f t="shared" ca="1" si="2"/>
        <v>21.612858384013904</v>
      </c>
    </row>
    <row r="185" spans="4:5" x14ac:dyDescent="0.2">
      <c r="D185" s="2">
        <v>54.5</v>
      </c>
      <c r="E185" s="6">
        <f t="shared" ca="1" si="2"/>
        <v>21.435099913119032</v>
      </c>
    </row>
    <row r="186" spans="4:5" x14ac:dyDescent="0.2">
      <c r="D186" s="2">
        <v>54.25</v>
      </c>
      <c r="E186" s="6">
        <f t="shared" ca="1" si="2"/>
        <v>21.25734144222416</v>
      </c>
    </row>
    <row r="187" spans="4:5" x14ac:dyDescent="0.2">
      <c r="D187" s="2">
        <v>54</v>
      </c>
      <c r="E187" s="6">
        <f t="shared" ca="1" si="2"/>
        <v>21.07958297132928</v>
      </c>
    </row>
    <row r="188" spans="4:5" x14ac:dyDescent="0.2">
      <c r="D188" s="2">
        <v>53.75</v>
      </c>
      <c r="E188" s="6">
        <f t="shared" ca="1" si="2"/>
        <v>20.901824500434408</v>
      </c>
    </row>
    <row r="189" spans="4:5" x14ac:dyDescent="0.2">
      <c r="D189" s="2">
        <v>53.5</v>
      </c>
      <c r="E189" s="6">
        <f t="shared" ca="1" si="2"/>
        <v>20.724066029539536</v>
      </c>
    </row>
    <row r="190" spans="4:5" x14ac:dyDescent="0.2">
      <c r="D190" s="2">
        <v>53.25</v>
      </c>
      <c r="E190" s="6">
        <f t="shared" ca="1" si="2"/>
        <v>20.546307558644664</v>
      </c>
    </row>
    <row r="191" spans="4:5" x14ac:dyDescent="0.2">
      <c r="D191" s="2">
        <v>53</v>
      </c>
      <c r="E191" s="6">
        <f t="shared" ca="1" si="2"/>
        <v>20.368549087749791</v>
      </c>
    </row>
    <row r="192" spans="4:5" x14ac:dyDescent="0.2">
      <c r="D192" s="2">
        <v>52.75</v>
      </c>
      <c r="E192" s="6">
        <f t="shared" ca="1" si="2"/>
        <v>20.190790616854912</v>
      </c>
    </row>
    <row r="193" spans="4:5" x14ac:dyDescent="0.2">
      <c r="D193" s="2">
        <v>52.5</v>
      </c>
      <c r="E193" s="6">
        <f t="shared" ca="1" si="2"/>
        <v>20.01303214596004</v>
      </c>
    </row>
    <row r="194" spans="4:5" x14ac:dyDescent="0.2">
      <c r="D194" s="2">
        <v>52.25</v>
      </c>
      <c r="E194" s="6">
        <f t="shared" ca="1" si="2"/>
        <v>19.835273675065167</v>
      </c>
    </row>
    <row r="195" spans="4:5" x14ac:dyDescent="0.2">
      <c r="D195" s="2">
        <v>52</v>
      </c>
      <c r="E195" s="6">
        <f t="shared" ca="1" si="2"/>
        <v>19.657515204170295</v>
      </c>
    </row>
    <row r="196" spans="4:5" x14ac:dyDescent="0.2">
      <c r="D196" s="2">
        <v>51.75</v>
      </c>
      <c r="E196" s="6">
        <f t="shared" ca="1" si="2"/>
        <v>19.479756733275416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19.301998262380543</v>
      </c>
    </row>
    <row r="198" spans="4:5" x14ac:dyDescent="0.2">
      <c r="D198" s="2">
        <v>51.25</v>
      </c>
      <c r="E198" s="6">
        <f t="shared" ca="1" si="3"/>
        <v>19.124239791485671</v>
      </c>
    </row>
    <row r="199" spans="4:5" x14ac:dyDescent="0.2">
      <c r="D199" s="2">
        <v>51</v>
      </c>
      <c r="E199" s="6">
        <f t="shared" ca="1" si="3"/>
        <v>18.946481320590799</v>
      </c>
    </row>
    <row r="200" spans="4:5" x14ac:dyDescent="0.2">
      <c r="D200" s="2">
        <v>50.75</v>
      </c>
      <c r="E200" s="6">
        <f t="shared" ca="1" si="3"/>
        <v>18.768722849695919</v>
      </c>
    </row>
    <row r="201" spans="4:5" x14ac:dyDescent="0.2">
      <c r="D201" s="2">
        <v>50.5</v>
      </c>
      <c r="E201" s="6">
        <f t="shared" ca="1" si="3"/>
        <v>18.590964378801047</v>
      </c>
    </row>
    <row r="202" spans="4:5" x14ac:dyDescent="0.2">
      <c r="D202" s="2">
        <v>50.25</v>
      </c>
      <c r="E202" s="6">
        <f t="shared" ca="1" si="3"/>
        <v>18.413205907906175</v>
      </c>
    </row>
    <row r="203" spans="4:5" x14ac:dyDescent="0.2">
      <c r="D203" s="2">
        <v>50</v>
      </c>
      <c r="E203" s="6">
        <f t="shared" ca="1" si="3"/>
        <v>18.235447437011302</v>
      </c>
    </row>
    <row r="204" spans="4:5" x14ac:dyDescent="0.2">
      <c r="D204" s="2">
        <v>49.75</v>
      </c>
      <c r="E204" s="6">
        <f t="shared" ca="1" si="3"/>
        <v>18.057688966116423</v>
      </c>
    </row>
    <row r="205" spans="4:5" x14ac:dyDescent="0.2">
      <c r="D205" s="2">
        <v>49.5</v>
      </c>
      <c r="E205" s="6">
        <f t="shared" ca="1" si="3"/>
        <v>17.879930495221551</v>
      </c>
    </row>
    <row r="206" spans="4:5" x14ac:dyDescent="0.2">
      <c r="D206" s="2">
        <v>49.25</v>
      </c>
      <c r="E206" s="6">
        <f t="shared" ca="1" si="3"/>
        <v>17.702172024326678</v>
      </c>
    </row>
    <row r="207" spans="4:5" x14ac:dyDescent="0.2">
      <c r="D207" s="2">
        <v>49</v>
      </c>
      <c r="E207" s="6">
        <f t="shared" ca="1" si="3"/>
        <v>17.524413553431806</v>
      </c>
    </row>
    <row r="208" spans="4:5" x14ac:dyDescent="0.2">
      <c r="D208" s="2">
        <v>48.75</v>
      </c>
      <c r="E208" s="6">
        <f t="shared" ca="1" si="3"/>
        <v>17.346655082536927</v>
      </c>
    </row>
    <row r="209" spans="4:5" x14ac:dyDescent="0.2">
      <c r="D209" s="2">
        <v>48.5</v>
      </c>
      <c r="E209" s="6">
        <f t="shared" ca="1" si="3"/>
        <v>17.168896611642054</v>
      </c>
    </row>
    <row r="210" spans="4:5" x14ac:dyDescent="0.2">
      <c r="D210" s="2">
        <v>48.25</v>
      </c>
      <c r="E210" s="6">
        <f t="shared" ca="1" si="3"/>
        <v>16.991138140747182</v>
      </c>
    </row>
    <row r="211" spans="4:5" x14ac:dyDescent="0.2">
      <c r="D211" s="2">
        <v>48</v>
      </c>
      <c r="E211" s="6">
        <f t="shared" ca="1" si="3"/>
        <v>16.81337966985231</v>
      </c>
    </row>
    <row r="212" spans="4:5" x14ac:dyDescent="0.2">
      <c r="D212" s="2">
        <v>47.75</v>
      </c>
      <c r="E212" s="6">
        <f t="shared" ca="1" si="3"/>
        <v>16.635621198957438</v>
      </c>
    </row>
    <row r="213" spans="4:5" x14ac:dyDescent="0.2">
      <c r="D213" s="2">
        <v>47.5</v>
      </c>
      <c r="E213" s="6">
        <f t="shared" ca="1" si="3"/>
        <v>16.457862728062558</v>
      </c>
    </row>
    <row r="214" spans="4:5" x14ac:dyDescent="0.2">
      <c r="D214" s="2">
        <v>47.25</v>
      </c>
      <c r="E214" s="6">
        <f t="shared" ca="1" si="3"/>
        <v>16.280104257167686</v>
      </c>
    </row>
    <row r="215" spans="4:5" x14ac:dyDescent="0.2">
      <c r="D215" s="2">
        <v>47</v>
      </c>
      <c r="E215" s="6">
        <f t="shared" ca="1" si="3"/>
        <v>16.102345786272814</v>
      </c>
    </row>
    <row r="216" spans="4:5" x14ac:dyDescent="0.2">
      <c r="D216" s="2">
        <v>46.75</v>
      </c>
      <c r="E216" s="6">
        <f t="shared" ca="1" si="3"/>
        <v>15.945958986731004</v>
      </c>
    </row>
    <row r="217" spans="4:5" x14ac:dyDescent="0.2">
      <c r="D217" s="2">
        <v>46.5</v>
      </c>
      <c r="E217" s="6">
        <f t="shared" ca="1" si="3"/>
        <v>15.818576598311221</v>
      </c>
    </row>
    <row r="218" spans="4:5" x14ac:dyDescent="0.2">
      <c r="D218" s="2">
        <v>46.25</v>
      </c>
      <c r="E218" s="6">
        <f t="shared" ca="1" si="3"/>
        <v>15.691194209891439</v>
      </c>
    </row>
    <row r="219" spans="4:5" x14ac:dyDescent="0.2">
      <c r="D219" s="2">
        <v>46</v>
      </c>
      <c r="E219" s="6">
        <f t="shared" ca="1" si="3"/>
        <v>15.563811821471656</v>
      </c>
    </row>
    <row r="220" spans="4:5" x14ac:dyDescent="0.2">
      <c r="D220" s="2">
        <v>45.75</v>
      </c>
      <c r="E220" s="6">
        <f t="shared" ca="1" si="3"/>
        <v>15.436429433051874</v>
      </c>
    </row>
    <row r="221" spans="4:5" x14ac:dyDescent="0.2">
      <c r="D221" s="2">
        <v>45.5</v>
      </c>
      <c r="E221" s="6">
        <f t="shared" ca="1" si="3"/>
        <v>15.309047044632091</v>
      </c>
    </row>
    <row r="222" spans="4:5" x14ac:dyDescent="0.2">
      <c r="D222" s="2">
        <v>45.25</v>
      </c>
      <c r="E222" s="6">
        <f t="shared" ca="1" si="3"/>
        <v>15.181664656212309</v>
      </c>
    </row>
    <row r="223" spans="4:5" x14ac:dyDescent="0.2">
      <c r="D223" s="2">
        <v>45</v>
      </c>
      <c r="E223" s="6">
        <f t="shared" ca="1" si="3"/>
        <v>15.054282267792523</v>
      </c>
    </row>
    <row r="224" spans="4:5" x14ac:dyDescent="0.2">
      <c r="D224" s="2">
        <v>44.75</v>
      </c>
      <c r="E224" s="6">
        <f t="shared" ca="1" si="3"/>
        <v>14.926899879372741</v>
      </c>
    </row>
    <row r="225" spans="4:5" x14ac:dyDescent="0.2">
      <c r="D225" s="2">
        <v>44.5</v>
      </c>
      <c r="E225" s="6">
        <f t="shared" ca="1" si="3"/>
        <v>14.799517490952958</v>
      </c>
    </row>
    <row r="226" spans="4:5" x14ac:dyDescent="0.2">
      <c r="D226" s="2">
        <v>44.25</v>
      </c>
      <c r="E226" s="6">
        <f t="shared" ca="1" si="3"/>
        <v>14.672135102533176</v>
      </c>
    </row>
    <row r="227" spans="4:5" x14ac:dyDescent="0.2">
      <c r="D227" s="2">
        <v>44</v>
      </c>
      <c r="E227" s="6">
        <f t="shared" ca="1" si="3"/>
        <v>14.544752714113393</v>
      </c>
    </row>
    <row r="228" spans="4:5" x14ac:dyDescent="0.2">
      <c r="D228" s="2">
        <v>43.75</v>
      </c>
      <c r="E228" s="6">
        <f t="shared" ca="1" si="3"/>
        <v>14.417370325693611</v>
      </c>
    </row>
    <row r="229" spans="4:5" x14ac:dyDescent="0.2">
      <c r="D229" s="2">
        <v>43.5</v>
      </c>
      <c r="E229" s="6">
        <f t="shared" ca="1" si="3"/>
        <v>14.289987937273828</v>
      </c>
    </row>
    <row r="230" spans="4:5" x14ac:dyDescent="0.2">
      <c r="D230" s="2">
        <v>43.25</v>
      </c>
      <c r="E230" s="6">
        <f t="shared" ca="1" si="3"/>
        <v>14.162605548854046</v>
      </c>
    </row>
    <row r="231" spans="4:5" x14ac:dyDescent="0.2">
      <c r="D231" s="2">
        <v>43</v>
      </c>
      <c r="E231" s="6">
        <f t="shared" ca="1" si="3"/>
        <v>14.035223160434263</v>
      </c>
    </row>
    <row r="232" spans="4:5" x14ac:dyDescent="0.2">
      <c r="D232" s="2">
        <v>42.75</v>
      </c>
      <c r="E232" s="6">
        <f t="shared" ca="1" si="3"/>
        <v>13.907840772014477</v>
      </c>
    </row>
    <row r="233" spans="4:5" x14ac:dyDescent="0.2">
      <c r="D233" s="2">
        <v>42.5</v>
      </c>
      <c r="E233" s="6">
        <f t="shared" ca="1" si="3"/>
        <v>13.780458383594695</v>
      </c>
    </row>
    <row r="234" spans="4:5" x14ac:dyDescent="0.2">
      <c r="D234" s="2">
        <v>42.25</v>
      </c>
      <c r="E234" s="6">
        <f t="shared" ca="1" si="3"/>
        <v>13.653075995174913</v>
      </c>
    </row>
    <row r="235" spans="4:5" x14ac:dyDescent="0.2">
      <c r="D235" s="2">
        <v>42</v>
      </c>
      <c r="E235" s="6">
        <f t="shared" ca="1" si="3"/>
        <v>13.52569360675513</v>
      </c>
    </row>
    <row r="236" spans="4:5" x14ac:dyDescent="0.2">
      <c r="D236" s="2">
        <v>41.75</v>
      </c>
      <c r="E236" s="6">
        <f t="shared" ca="1" si="3"/>
        <v>13.398311218335348</v>
      </c>
    </row>
    <row r="237" spans="4:5" x14ac:dyDescent="0.2">
      <c r="D237" s="2">
        <v>41.5</v>
      </c>
      <c r="E237" s="6">
        <f t="shared" ca="1" si="3"/>
        <v>13.270928829915565</v>
      </c>
    </row>
    <row r="238" spans="4:5" x14ac:dyDescent="0.2">
      <c r="D238" s="2">
        <v>41.25</v>
      </c>
      <c r="E238" s="6">
        <f t="shared" ca="1" si="3"/>
        <v>13.143546441495783</v>
      </c>
    </row>
    <row r="239" spans="4:5" x14ac:dyDescent="0.2">
      <c r="D239" s="2">
        <v>41</v>
      </c>
      <c r="E239" s="6">
        <f t="shared" ca="1" si="3"/>
        <v>13.016164053075997</v>
      </c>
    </row>
    <row r="240" spans="4:5" x14ac:dyDescent="0.2">
      <c r="D240" s="2">
        <v>40.75</v>
      </c>
      <c r="E240" s="6">
        <f t="shared" ca="1" si="3"/>
        <v>12.888781664656214</v>
      </c>
    </row>
    <row r="241" spans="4:5" x14ac:dyDescent="0.2">
      <c r="D241" s="2">
        <v>40.5</v>
      </c>
      <c r="E241" s="6">
        <f t="shared" ca="1" si="3"/>
        <v>12.761399276236432</v>
      </c>
    </row>
    <row r="242" spans="4:5" x14ac:dyDescent="0.2">
      <c r="D242" s="2">
        <v>40.25</v>
      </c>
      <c r="E242" s="6">
        <f t="shared" ca="1" si="3"/>
        <v>12.634016887816649</v>
      </c>
    </row>
    <row r="243" spans="4:5" x14ac:dyDescent="0.2">
      <c r="D243" s="2">
        <v>40</v>
      </c>
      <c r="E243" s="6">
        <f t="shared" ca="1" si="3"/>
        <v>12.506634499396867</v>
      </c>
    </row>
    <row r="244" spans="4:5" x14ac:dyDescent="0.2">
      <c r="D244" s="2">
        <v>39.75</v>
      </c>
      <c r="E244" s="6">
        <f t="shared" ca="1" si="3"/>
        <v>12.379252110977085</v>
      </c>
    </row>
    <row r="245" spans="4:5" x14ac:dyDescent="0.2">
      <c r="D245" s="2">
        <v>39.5</v>
      </c>
      <c r="E245" s="6">
        <f t="shared" ca="1" si="3"/>
        <v>12.251869722557302</v>
      </c>
    </row>
    <row r="246" spans="4:5" x14ac:dyDescent="0.2">
      <c r="D246" s="2">
        <v>39.25</v>
      </c>
      <c r="E246" s="6">
        <f t="shared" ca="1" si="3"/>
        <v>12.12448733413752</v>
      </c>
    </row>
    <row r="247" spans="4:5" x14ac:dyDescent="0.2">
      <c r="D247" s="2">
        <v>39</v>
      </c>
      <c r="E247" s="6">
        <f t="shared" ca="1" si="3"/>
        <v>11.997104945717737</v>
      </c>
    </row>
    <row r="248" spans="4:5" x14ac:dyDescent="0.2">
      <c r="D248" s="2">
        <v>38.75</v>
      </c>
      <c r="E248" s="6">
        <f t="shared" ca="1" si="3"/>
        <v>11.869722557297951</v>
      </c>
    </row>
    <row r="249" spans="4:5" x14ac:dyDescent="0.2">
      <c r="D249" s="2">
        <v>38.5</v>
      </c>
      <c r="E249" s="6">
        <f t="shared" ca="1" si="3"/>
        <v>11.742340168878169</v>
      </c>
    </row>
    <row r="250" spans="4:5" x14ac:dyDescent="0.2">
      <c r="D250" s="2">
        <v>38.25</v>
      </c>
      <c r="E250" s="6">
        <f t="shared" ca="1" si="3"/>
        <v>11.614957780458386</v>
      </c>
    </row>
    <row r="251" spans="4:5" x14ac:dyDescent="0.2">
      <c r="D251" s="2">
        <v>38</v>
      </c>
      <c r="E251" s="6">
        <f t="shared" ca="1" si="3"/>
        <v>11.487575392038604</v>
      </c>
    </row>
    <row r="252" spans="4:5" x14ac:dyDescent="0.2">
      <c r="D252" s="2">
        <v>37.75</v>
      </c>
      <c r="E252" s="6">
        <f t="shared" ca="1" si="3"/>
        <v>11.360193003618821</v>
      </c>
    </row>
    <row r="253" spans="4:5" x14ac:dyDescent="0.2">
      <c r="D253" s="2">
        <v>37.5</v>
      </c>
      <c r="E253" s="6">
        <f t="shared" ca="1" si="3"/>
        <v>11.232810615199039</v>
      </c>
    </row>
    <row r="254" spans="4:5" x14ac:dyDescent="0.2">
      <c r="D254" s="2">
        <v>37.25</v>
      </c>
      <c r="E254" s="6">
        <f t="shared" ca="1" si="3"/>
        <v>11.105428226779257</v>
      </c>
    </row>
    <row r="255" spans="4:5" x14ac:dyDescent="0.2">
      <c r="D255" s="2">
        <v>37</v>
      </c>
      <c r="E255" s="6">
        <f t="shared" ca="1" si="3"/>
        <v>10.978045838359471</v>
      </c>
    </row>
    <row r="256" spans="4:5" x14ac:dyDescent="0.2">
      <c r="D256" s="2">
        <v>36.75</v>
      </c>
      <c r="E256" s="6">
        <f t="shared" ca="1" si="3"/>
        <v>10.850663449939688</v>
      </c>
    </row>
    <row r="257" spans="4:5" x14ac:dyDescent="0.2">
      <c r="D257" s="2">
        <v>36.5</v>
      </c>
      <c r="E257" s="6">
        <f t="shared" ca="1" si="3"/>
        <v>10.723281061519906</v>
      </c>
    </row>
    <row r="258" spans="4:5" x14ac:dyDescent="0.2">
      <c r="D258" s="2">
        <v>36.25</v>
      </c>
      <c r="E258" s="6">
        <f t="shared" ca="1" si="3"/>
        <v>10.595898673100123</v>
      </c>
    </row>
    <row r="259" spans="4:5" x14ac:dyDescent="0.2">
      <c r="D259" s="2">
        <v>36</v>
      </c>
      <c r="E259" s="6">
        <f t="shared" ca="1" si="3"/>
        <v>10.468516284680341</v>
      </c>
    </row>
    <row r="260" spans="4:5" x14ac:dyDescent="0.2">
      <c r="D260" s="2">
        <v>35.75</v>
      </c>
      <c r="E260" s="6">
        <f t="shared" ca="1" si="3"/>
        <v>10.341133896260558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10.213751507840776</v>
      </c>
    </row>
    <row r="262" spans="4:5" x14ac:dyDescent="0.2">
      <c r="D262" s="2">
        <v>35.25</v>
      </c>
      <c r="E262" s="6">
        <f t="shared" ca="1" si="4"/>
        <v>10.086369119420993</v>
      </c>
    </row>
    <row r="263" spans="4:5" x14ac:dyDescent="0.2">
      <c r="D263" s="2">
        <v>35</v>
      </c>
      <c r="E263" s="6">
        <f t="shared" ca="1" si="4"/>
        <v>9.958986731001211</v>
      </c>
    </row>
    <row r="264" spans="4:5" x14ac:dyDescent="0.2">
      <c r="D264" s="2">
        <v>34.75</v>
      </c>
      <c r="E264" s="6">
        <f t="shared" ca="1" si="4"/>
        <v>9.831604342581425</v>
      </c>
    </row>
    <row r="265" spans="4:5" x14ac:dyDescent="0.2">
      <c r="D265" s="2">
        <v>34.5</v>
      </c>
      <c r="E265" s="6">
        <f t="shared" ca="1" si="4"/>
        <v>9.7042219541616426</v>
      </c>
    </row>
    <row r="266" spans="4:5" x14ac:dyDescent="0.2">
      <c r="D266" s="2">
        <v>34.25</v>
      </c>
      <c r="E266" s="6">
        <f t="shared" ca="1" si="4"/>
        <v>9.5768395657418601</v>
      </c>
    </row>
    <row r="267" spans="4:5" x14ac:dyDescent="0.2">
      <c r="D267" s="2">
        <v>34</v>
      </c>
      <c r="E267" s="6">
        <f t="shared" ca="1" si="4"/>
        <v>9.4494571773220777</v>
      </c>
    </row>
    <row r="268" spans="4:5" x14ac:dyDescent="0.2">
      <c r="D268" s="2">
        <v>33.75</v>
      </c>
      <c r="E268" s="6">
        <f t="shared" ca="1" si="4"/>
        <v>9.3220747889022952</v>
      </c>
    </row>
    <row r="269" spans="4:5" x14ac:dyDescent="0.2">
      <c r="D269" s="2">
        <v>33.5</v>
      </c>
      <c r="E269" s="6">
        <f t="shared" ca="1" si="4"/>
        <v>9.1946924004825128</v>
      </c>
    </row>
    <row r="270" spans="4:5" x14ac:dyDescent="0.2">
      <c r="D270" s="2">
        <v>33.25</v>
      </c>
      <c r="E270" s="6">
        <f t="shared" ca="1" si="4"/>
        <v>9.0673100120627304</v>
      </c>
    </row>
    <row r="271" spans="4:5" x14ac:dyDescent="0.2">
      <c r="D271" s="2">
        <v>33</v>
      </c>
      <c r="E271" s="6">
        <f t="shared" ca="1" si="4"/>
        <v>8.9399276236429444</v>
      </c>
    </row>
    <row r="272" spans="4:5" x14ac:dyDescent="0.2">
      <c r="D272" s="2">
        <v>32.75</v>
      </c>
      <c r="E272" s="6">
        <f t="shared" ca="1" si="4"/>
        <v>8.8125452352231619</v>
      </c>
    </row>
    <row r="273" spans="4:5" x14ac:dyDescent="0.2">
      <c r="D273" s="2">
        <v>32.5</v>
      </c>
      <c r="E273" s="6">
        <f t="shared" ca="1" si="4"/>
        <v>8.6851628468033795</v>
      </c>
    </row>
    <row r="274" spans="4:5" x14ac:dyDescent="0.2">
      <c r="D274" s="2">
        <v>32.25</v>
      </c>
      <c r="E274" s="6">
        <f t="shared" ca="1" si="4"/>
        <v>8.557780458383597</v>
      </c>
    </row>
    <row r="275" spans="4:5" x14ac:dyDescent="0.2">
      <c r="D275" s="2">
        <v>32</v>
      </c>
      <c r="E275" s="6">
        <f t="shared" ca="1" si="4"/>
        <v>8.4303980699638146</v>
      </c>
    </row>
    <row r="276" spans="4:5" x14ac:dyDescent="0.2">
      <c r="D276" s="2">
        <v>31.75</v>
      </c>
      <c r="E276" s="6">
        <f t="shared" ca="1" si="4"/>
        <v>8.3030156815440321</v>
      </c>
    </row>
    <row r="277" spans="4:5" x14ac:dyDescent="0.2">
      <c r="D277" s="2">
        <v>31.5</v>
      </c>
      <c r="E277" s="6">
        <f t="shared" ca="1" si="4"/>
        <v>8.1756332931242497</v>
      </c>
    </row>
    <row r="278" spans="4:5" x14ac:dyDescent="0.2">
      <c r="D278" s="2">
        <v>31.25</v>
      </c>
      <c r="E278" s="6">
        <f t="shared" ca="1" si="4"/>
        <v>8.0482509047044655</v>
      </c>
    </row>
    <row r="279" spans="4:5" x14ac:dyDescent="0.2">
      <c r="D279" s="2">
        <v>31</v>
      </c>
      <c r="E279" s="6">
        <f t="shared" ca="1" si="4"/>
        <v>7.9419469026548679</v>
      </c>
    </row>
    <row r="280" spans="4:5" x14ac:dyDescent="0.2">
      <c r="D280" s="2">
        <v>30.75</v>
      </c>
      <c r="E280" s="6">
        <f t="shared" ca="1" si="4"/>
        <v>7.8484955752212393</v>
      </c>
    </row>
    <row r="281" spans="4:5" x14ac:dyDescent="0.2">
      <c r="D281" s="2">
        <v>30.5</v>
      </c>
      <c r="E281" s="6">
        <f t="shared" ca="1" si="4"/>
        <v>7.7550442477876107</v>
      </c>
    </row>
    <row r="282" spans="4:5" x14ac:dyDescent="0.2">
      <c r="D282" s="2">
        <v>30.25</v>
      </c>
      <c r="E282" s="6">
        <f t="shared" ca="1" si="4"/>
        <v>7.6615929203539821</v>
      </c>
    </row>
    <row r="283" spans="4:5" x14ac:dyDescent="0.2">
      <c r="D283" s="2">
        <v>30</v>
      </c>
      <c r="E283" s="6">
        <f t="shared" ca="1" si="4"/>
        <v>7.5681415929203535</v>
      </c>
    </row>
    <row r="284" spans="4:5" x14ac:dyDescent="0.2">
      <c r="D284" s="2">
        <v>29.75</v>
      </c>
      <c r="E284" s="6">
        <f t="shared" ca="1" si="4"/>
        <v>7.4746902654867249</v>
      </c>
    </row>
    <row r="285" spans="4:5" x14ac:dyDescent="0.2">
      <c r="D285" s="2">
        <v>29.5</v>
      </c>
      <c r="E285" s="6">
        <f t="shared" ca="1" si="4"/>
        <v>7.3812389380530981</v>
      </c>
    </row>
    <row r="286" spans="4:5" x14ac:dyDescent="0.2">
      <c r="D286" s="2">
        <v>29.25</v>
      </c>
      <c r="E286" s="6">
        <f t="shared" ca="1" si="4"/>
        <v>7.2877876106194694</v>
      </c>
    </row>
    <row r="287" spans="4:5" x14ac:dyDescent="0.2">
      <c r="D287" s="2">
        <v>29</v>
      </c>
      <c r="E287" s="6">
        <f t="shared" ca="1" si="4"/>
        <v>7.1943362831858408</v>
      </c>
    </row>
    <row r="288" spans="4:5" x14ac:dyDescent="0.2">
      <c r="D288" s="2">
        <v>28.75</v>
      </c>
      <c r="E288" s="6">
        <f t="shared" ca="1" si="4"/>
        <v>7.1008849557522122</v>
      </c>
    </row>
    <row r="289" spans="4:5" x14ac:dyDescent="0.2">
      <c r="D289" s="2">
        <v>28.5</v>
      </c>
      <c r="E289" s="6">
        <f t="shared" ca="1" si="4"/>
        <v>7.0074336283185836</v>
      </c>
    </row>
    <row r="290" spans="4:5" x14ac:dyDescent="0.2">
      <c r="D290" s="2">
        <v>28.25</v>
      </c>
      <c r="E290" s="6">
        <f t="shared" ca="1" si="4"/>
        <v>6.913982300884955</v>
      </c>
    </row>
    <row r="291" spans="4:5" x14ac:dyDescent="0.2">
      <c r="D291" s="2">
        <v>28</v>
      </c>
      <c r="E291" s="6">
        <f t="shared" ca="1" si="4"/>
        <v>6.8205309734513264</v>
      </c>
    </row>
    <row r="292" spans="4:5" x14ac:dyDescent="0.2">
      <c r="D292" s="2">
        <v>27.75</v>
      </c>
      <c r="E292" s="6">
        <f t="shared" ca="1" si="4"/>
        <v>6.7270796460176996</v>
      </c>
    </row>
    <row r="293" spans="4:5" x14ac:dyDescent="0.2">
      <c r="D293" s="2">
        <v>27.5</v>
      </c>
      <c r="E293" s="6">
        <f t="shared" ca="1" si="4"/>
        <v>6.633628318584071</v>
      </c>
    </row>
    <row r="294" spans="4:5" x14ac:dyDescent="0.2">
      <c r="D294" s="2">
        <v>27.25</v>
      </c>
      <c r="E294" s="6">
        <f t="shared" ca="1" si="4"/>
        <v>6.5401769911504424</v>
      </c>
    </row>
    <row r="295" spans="4:5" x14ac:dyDescent="0.2">
      <c r="D295" s="2">
        <v>27</v>
      </c>
      <c r="E295" s="6">
        <f t="shared" ca="1" si="4"/>
        <v>6.4467256637168138</v>
      </c>
    </row>
    <row r="296" spans="4:5" x14ac:dyDescent="0.2">
      <c r="D296" s="2">
        <v>26.75</v>
      </c>
      <c r="E296" s="6">
        <f t="shared" ca="1" si="4"/>
        <v>6.3532743362831852</v>
      </c>
    </row>
    <row r="297" spans="4:5" x14ac:dyDescent="0.2">
      <c r="D297" s="2">
        <v>26.5</v>
      </c>
      <c r="E297" s="6">
        <f t="shared" ca="1" si="4"/>
        <v>6.2598230088495566</v>
      </c>
    </row>
    <row r="298" spans="4:5" x14ac:dyDescent="0.2">
      <c r="D298" s="2">
        <v>26.25</v>
      </c>
      <c r="E298" s="6">
        <f t="shared" ca="1" si="4"/>
        <v>6.1663716814159297</v>
      </c>
    </row>
    <row r="299" spans="4:5" x14ac:dyDescent="0.2">
      <c r="D299" s="2">
        <v>26</v>
      </c>
      <c r="E299" s="6">
        <f t="shared" ca="1" si="4"/>
        <v>6.0729203539823011</v>
      </c>
    </row>
    <row r="300" spans="4:5" x14ac:dyDescent="0.2">
      <c r="D300" s="2">
        <v>25.75</v>
      </c>
      <c r="E300" s="6">
        <f t="shared" ca="1" si="4"/>
        <v>5.9794690265486725</v>
      </c>
    </row>
    <row r="301" spans="4:5" x14ac:dyDescent="0.2">
      <c r="D301" s="2">
        <v>25.5</v>
      </c>
      <c r="E301" s="6">
        <f t="shared" ca="1" si="4"/>
        <v>5.8860176991150439</v>
      </c>
    </row>
    <row r="302" spans="4:5" x14ac:dyDescent="0.2">
      <c r="D302" s="2">
        <v>25.25</v>
      </c>
      <c r="E302" s="6">
        <f t="shared" ca="1" si="4"/>
        <v>5.7925663716814153</v>
      </c>
    </row>
    <row r="303" spans="4:5" x14ac:dyDescent="0.2">
      <c r="D303" s="2">
        <v>25</v>
      </c>
      <c r="E303" s="6">
        <f t="shared" ca="1" si="4"/>
        <v>5.6991150442477867</v>
      </c>
    </row>
    <row r="304" spans="4:5" x14ac:dyDescent="0.2">
      <c r="D304" s="2">
        <v>24.75</v>
      </c>
      <c r="E304" s="6">
        <f t="shared" ca="1" si="4"/>
        <v>5.6056637168141599</v>
      </c>
    </row>
    <row r="305" spans="4:5" x14ac:dyDescent="0.2">
      <c r="D305" s="2">
        <v>24.5</v>
      </c>
      <c r="E305" s="6">
        <f t="shared" ca="1" si="4"/>
        <v>5.5122123893805313</v>
      </c>
    </row>
    <row r="306" spans="4:5" x14ac:dyDescent="0.2">
      <c r="D306" s="2">
        <v>24.25</v>
      </c>
      <c r="E306" s="6">
        <f t="shared" ca="1" si="4"/>
        <v>5.4187610619469027</v>
      </c>
    </row>
    <row r="307" spans="4:5" x14ac:dyDescent="0.2">
      <c r="D307" s="2">
        <v>24</v>
      </c>
      <c r="E307" s="6">
        <f t="shared" ca="1" si="4"/>
        <v>5.3253097345132741</v>
      </c>
    </row>
    <row r="308" spans="4:5" x14ac:dyDescent="0.2">
      <c r="D308" s="2">
        <v>23.75</v>
      </c>
      <c r="E308" s="6">
        <f t="shared" ca="1" si="4"/>
        <v>5.2318584070796454</v>
      </c>
    </row>
    <row r="309" spans="4:5" x14ac:dyDescent="0.2">
      <c r="D309" s="2">
        <v>23.5</v>
      </c>
      <c r="E309" s="6">
        <f t="shared" ca="1" si="4"/>
        <v>5.1384070796460168</v>
      </c>
    </row>
    <row r="310" spans="4:5" x14ac:dyDescent="0.2">
      <c r="D310" s="2">
        <v>23.25</v>
      </c>
      <c r="E310" s="6">
        <f t="shared" ca="1" si="4"/>
        <v>5.0449557522123882</v>
      </c>
    </row>
    <row r="311" spans="4:5" x14ac:dyDescent="0.2">
      <c r="D311" s="2">
        <v>23</v>
      </c>
      <c r="E311" s="6">
        <f t="shared" ca="1" si="4"/>
        <v>4.9515044247787614</v>
      </c>
    </row>
    <row r="312" spans="4:5" x14ac:dyDescent="0.2">
      <c r="D312" s="2">
        <v>22.75</v>
      </c>
      <c r="E312" s="6">
        <f t="shared" ca="1" si="4"/>
        <v>4.8580530973451328</v>
      </c>
    </row>
    <row r="313" spans="4:5" x14ac:dyDescent="0.2">
      <c r="D313" s="2">
        <v>22.5</v>
      </c>
      <c r="E313" s="6">
        <f t="shared" ca="1" si="4"/>
        <v>4.7646017699115042</v>
      </c>
    </row>
    <row r="314" spans="4:5" x14ac:dyDescent="0.2">
      <c r="D314" s="2">
        <v>22.25</v>
      </c>
      <c r="E314" s="6">
        <f t="shared" ca="1" si="4"/>
        <v>4.6711504424778756</v>
      </c>
    </row>
    <row r="315" spans="4:5" x14ac:dyDescent="0.2">
      <c r="D315" s="2">
        <v>22</v>
      </c>
      <c r="E315" s="6">
        <f t="shared" ca="1" si="4"/>
        <v>4.577699115044247</v>
      </c>
    </row>
    <row r="316" spans="4:5" x14ac:dyDescent="0.2">
      <c r="D316" s="2">
        <v>21.75</v>
      </c>
      <c r="E316" s="6">
        <f t="shared" ca="1" si="4"/>
        <v>4.4842477876106184</v>
      </c>
    </row>
    <row r="317" spans="4:5" x14ac:dyDescent="0.2">
      <c r="D317" s="2">
        <v>21.5</v>
      </c>
      <c r="E317" s="6">
        <f t="shared" ca="1" si="4"/>
        <v>4.3907964601769915</v>
      </c>
    </row>
    <row r="318" spans="4:5" x14ac:dyDescent="0.2">
      <c r="D318" s="2">
        <v>21.25</v>
      </c>
      <c r="E318" s="6">
        <f t="shared" ca="1" si="4"/>
        <v>4.2973451327433621</v>
      </c>
    </row>
    <row r="319" spans="4:5" x14ac:dyDescent="0.2">
      <c r="D319" s="2">
        <v>21</v>
      </c>
      <c r="E319" s="6">
        <f t="shared" ca="1" si="4"/>
        <v>4.2038938053097343</v>
      </c>
    </row>
    <row r="320" spans="4:5" x14ac:dyDescent="0.2">
      <c r="D320" s="2">
        <v>20.75</v>
      </c>
      <c r="E320" s="6">
        <f t="shared" ca="1" si="4"/>
        <v>4.1104424778761057</v>
      </c>
    </row>
    <row r="321" spans="4:5" x14ac:dyDescent="0.2">
      <c r="D321" s="2">
        <v>20.5</v>
      </c>
      <c r="E321" s="6">
        <f t="shared" ca="1" si="4"/>
        <v>4.0169911504424771</v>
      </c>
    </row>
    <row r="322" spans="4:5" x14ac:dyDescent="0.2">
      <c r="D322" s="2">
        <v>20.25</v>
      </c>
      <c r="E322" s="6">
        <f t="shared" ca="1" si="4"/>
        <v>3.9331269349845215</v>
      </c>
    </row>
    <row r="323" spans="4:5" x14ac:dyDescent="0.2">
      <c r="D323" s="2">
        <v>20</v>
      </c>
      <c r="E323" s="6">
        <f t="shared" ca="1" si="4"/>
        <v>3.8513931888544901</v>
      </c>
    </row>
    <row r="324" spans="4:5" x14ac:dyDescent="0.2">
      <c r="D324" s="2">
        <v>19.75</v>
      </c>
      <c r="E324" s="6">
        <f t="shared" ca="1" si="4"/>
        <v>3.7696594427244587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3.6879256965944283</v>
      </c>
    </row>
    <row r="326" spans="4:5" x14ac:dyDescent="0.2">
      <c r="D326" s="2">
        <v>19.25</v>
      </c>
      <c r="E326" s="6">
        <f t="shared" ca="1" si="5"/>
        <v>3.6061919504643969</v>
      </c>
    </row>
    <row r="327" spans="4:5" x14ac:dyDescent="0.2">
      <c r="D327" s="2">
        <v>19</v>
      </c>
      <c r="E327" s="6">
        <f t="shared" ca="1" si="5"/>
        <v>3.5244582043343664</v>
      </c>
    </row>
    <row r="328" spans="4:5" x14ac:dyDescent="0.2">
      <c r="D328" s="2">
        <v>18.75</v>
      </c>
      <c r="E328" s="6">
        <f t="shared" ca="1" si="5"/>
        <v>3.442724458204335</v>
      </c>
    </row>
    <row r="329" spans="4:5" x14ac:dyDescent="0.2">
      <c r="D329" s="2">
        <v>18.5</v>
      </c>
      <c r="E329" s="6">
        <f t="shared" ca="1" si="5"/>
        <v>3.3609907120743046</v>
      </c>
    </row>
    <row r="330" spans="4:5" x14ac:dyDescent="0.2">
      <c r="D330" s="2">
        <v>18.25</v>
      </c>
      <c r="E330" s="6">
        <f t="shared" ca="1" si="5"/>
        <v>3.2792569659442732</v>
      </c>
    </row>
    <row r="331" spans="4:5" x14ac:dyDescent="0.2">
      <c r="D331" s="2">
        <v>18</v>
      </c>
      <c r="E331" s="6">
        <f t="shared" ca="1" si="5"/>
        <v>3.1975232198142418</v>
      </c>
    </row>
    <row r="332" spans="4:5" x14ac:dyDescent="0.2">
      <c r="D332" s="2">
        <v>17.75</v>
      </c>
      <c r="E332" s="6">
        <f t="shared" ca="1" si="5"/>
        <v>3.1157894736842113</v>
      </c>
    </row>
    <row r="333" spans="4:5" x14ac:dyDescent="0.2">
      <c r="D333" s="2">
        <v>17.5</v>
      </c>
      <c r="E333" s="6">
        <f t="shared" ca="1" si="5"/>
        <v>3.03405572755418</v>
      </c>
    </row>
    <row r="334" spans="4:5" x14ac:dyDescent="0.2">
      <c r="D334" s="2">
        <v>17.25</v>
      </c>
      <c r="E334" s="6">
        <f t="shared" ca="1" si="5"/>
        <v>2.9523219814241495</v>
      </c>
    </row>
    <row r="335" spans="4:5" x14ac:dyDescent="0.2">
      <c r="D335" s="2">
        <v>17</v>
      </c>
      <c r="E335" s="6">
        <f t="shared" ca="1" si="5"/>
        <v>2.8705882352941181</v>
      </c>
    </row>
    <row r="336" spans="4:5" x14ac:dyDescent="0.2">
      <c r="D336" s="2">
        <v>16.75</v>
      </c>
      <c r="E336" s="6">
        <f t="shared" ca="1" si="5"/>
        <v>2.7888544891640876</v>
      </c>
    </row>
    <row r="337" spans="4:5" x14ac:dyDescent="0.2">
      <c r="D337" s="2">
        <v>16.5</v>
      </c>
      <c r="E337" s="6">
        <f t="shared" ca="1" si="5"/>
        <v>2.7071207430340563</v>
      </c>
    </row>
    <row r="338" spans="4:5" x14ac:dyDescent="0.2">
      <c r="D338" s="2">
        <v>16.25</v>
      </c>
      <c r="E338" s="6">
        <f t="shared" ca="1" si="5"/>
        <v>2.6253869969040258</v>
      </c>
    </row>
    <row r="339" spans="4:5" x14ac:dyDescent="0.2">
      <c r="D339" s="2">
        <v>16</v>
      </c>
      <c r="E339" s="6">
        <f t="shared" ca="1" si="5"/>
        <v>2.5436532507739944</v>
      </c>
    </row>
    <row r="340" spans="4:5" x14ac:dyDescent="0.2">
      <c r="D340" s="2">
        <v>15.75</v>
      </c>
      <c r="E340" s="6">
        <f t="shared" ca="1" si="5"/>
        <v>2.461919504643963</v>
      </c>
    </row>
    <row r="341" spans="4:5" x14ac:dyDescent="0.2">
      <c r="D341" s="2">
        <v>15.5</v>
      </c>
      <c r="E341" s="6">
        <f t="shared" ca="1" si="5"/>
        <v>2.3801857585139325</v>
      </c>
    </row>
    <row r="342" spans="4:5" x14ac:dyDescent="0.2">
      <c r="D342" s="2">
        <v>15.25</v>
      </c>
      <c r="E342" s="6">
        <f t="shared" ca="1" si="5"/>
        <v>2.2984520123839012</v>
      </c>
    </row>
    <row r="343" spans="4:5" x14ac:dyDescent="0.2">
      <c r="D343" s="2">
        <v>15</v>
      </c>
      <c r="E343" s="6">
        <f t="shared" ca="1" si="5"/>
        <v>2.2167182662538707</v>
      </c>
    </row>
    <row r="344" spans="4:5" x14ac:dyDescent="0.2">
      <c r="D344" s="2">
        <v>14.75</v>
      </c>
      <c r="E344" s="6">
        <f t="shared" ca="1" si="5"/>
        <v>2.1349845201238393</v>
      </c>
    </row>
    <row r="345" spans="4:5" x14ac:dyDescent="0.2">
      <c r="D345" s="2">
        <v>14.5</v>
      </c>
      <c r="E345" s="6">
        <f t="shared" ca="1" si="5"/>
        <v>2.0532507739938088</v>
      </c>
    </row>
    <row r="346" spans="4:5" x14ac:dyDescent="0.2">
      <c r="D346" s="2">
        <v>14.25</v>
      </c>
      <c r="E346" s="6">
        <f t="shared" ca="1" si="5"/>
        <v>1.9648854961832054</v>
      </c>
    </row>
    <row r="347" spans="4:5" x14ac:dyDescent="0.2">
      <c r="D347" s="2">
        <v>14</v>
      </c>
      <c r="E347" s="6">
        <f t="shared" ca="1" si="5"/>
        <v>1.8641221374045802</v>
      </c>
    </row>
    <row r="348" spans="4:5" x14ac:dyDescent="0.2">
      <c r="D348" s="2">
        <v>13.75</v>
      </c>
      <c r="E348" s="6">
        <f t="shared" ca="1" si="5"/>
        <v>1.7633587786259541</v>
      </c>
    </row>
    <row r="349" spans="4:5" x14ac:dyDescent="0.2">
      <c r="D349" s="2">
        <v>13.5</v>
      </c>
      <c r="E349" s="6">
        <f t="shared" ca="1" si="5"/>
        <v>1.6625954198473281</v>
      </c>
    </row>
    <row r="350" spans="4:5" x14ac:dyDescent="0.2">
      <c r="D350" s="2">
        <v>13.25</v>
      </c>
      <c r="E350" s="6">
        <f t="shared" ca="1" si="5"/>
        <v>1.561832061068702</v>
      </c>
    </row>
    <row r="351" spans="4:5" x14ac:dyDescent="0.2">
      <c r="D351" s="2">
        <v>13</v>
      </c>
      <c r="E351" s="6">
        <f t="shared" ca="1" si="5"/>
        <v>1.4610687022900759</v>
      </c>
    </row>
    <row r="352" spans="4:5" x14ac:dyDescent="0.2">
      <c r="D352" s="2">
        <v>12.75</v>
      </c>
      <c r="E352" s="6">
        <f t="shared" ca="1" si="5"/>
        <v>1.3603053435114498</v>
      </c>
    </row>
    <row r="353" spans="4:5" x14ac:dyDescent="0.2">
      <c r="D353" s="2">
        <v>12.5</v>
      </c>
      <c r="E353" s="6">
        <f t="shared" ca="1" si="5"/>
        <v>1.2595419847328246</v>
      </c>
    </row>
    <row r="354" spans="4:5" x14ac:dyDescent="0.2">
      <c r="D354" s="2">
        <v>12.25</v>
      </c>
      <c r="E354" s="6">
        <f t="shared" ca="1" si="5"/>
        <v>1.1587786259541986</v>
      </c>
    </row>
    <row r="355" spans="4:5" x14ac:dyDescent="0.2">
      <c r="D355" s="2">
        <v>12</v>
      </c>
      <c r="E355" s="6">
        <f t="shared" ca="1" si="5"/>
        <v>1.0580152671755725</v>
      </c>
    </row>
    <row r="356" spans="4:5" x14ac:dyDescent="0.2">
      <c r="D356" s="2">
        <v>11.75</v>
      </c>
      <c r="E356" s="6">
        <f t="shared" ca="1" si="5"/>
        <v>0.96410256410256423</v>
      </c>
    </row>
    <row r="357" spans="4:5" x14ac:dyDescent="0.2">
      <c r="D357" s="2">
        <v>11.5</v>
      </c>
      <c r="E357" s="6">
        <f t="shared" ca="1" si="5"/>
        <v>0.87948717948717947</v>
      </c>
    </row>
    <row r="358" spans="4:5" x14ac:dyDescent="0.2">
      <c r="D358" s="2">
        <v>11.25</v>
      </c>
      <c r="E358" s="6">
        <f t="shared" ca="1" si="5"/>
        <v>0.79487179487179516</v>
      </c>
    </row>
    <row r="359" spans="4:5" x14ac:dyDescent="0.2">
      <c r="D359" s="2">
        <v>11</v>
      </c>
      <c r="E359" s="6">
        <f t="shared" ca="1" si="5"/>
        <v>0.7102564102564104</v>
      </c>
    </row>
    <row r="360" spans="4:5" x14ac:dyDescent="0.2">
      <c r="D360" s="2">
        <v>10.75</v>
      </c>
      <c r="E360" s="6">
        <f t="shared" ca="1" si="5"/>
        <v>0.62564102564102564</v>
      </c>
    </row>
    <row r="361" spans="4:5" x14ac:dyDescent="0.2">
      <c r="D361" s="2">
        <v>10.5</v>
      </c>
      <c r="E361" s="6">
        <f t="shared" ca="1" si="5"/>
        <v>0.54102564102564132</v>
      </c>
    </row>
    <row r="362" spans="4:5" x14ac:dyDescent="0.2">
      <c r="D362" s="2">
        <v>10.25</v>
      </c>
      <c r="E362" s="6">
        <f t="shared" ca="1" si="5"/>
        <v>0.49370370370370364</v>
      </c>
    </row>
    <row r="363" spans="4:5" x14ac:dyDescent="0.2">
      <c r="D363" s="2">
        <v>10</v>
      </c>
      <c r="E363" s="6">
        <f t="shared" ca="1" si="5"/>
        <v>0.48148148148148145</v>
      </c>
    </row>
    <row r="364" spans="4:5" x14ac:dyDescent="0.2">
      <c r="D364" s="2">
        <v>9.75</v>
      </c>
      <c r="E364" s="6">
        <f t="shared" ca="1" si="5"/>
        <v>0.46925925925925926</v>
      </c>
    </row>
    <row r="365" spans="4:5" x14ac:dyDescent="0.2">
      <c r="D365" s="2">
        <v>9.5</v>
      </c>
      <c r="E365" s="6">
        <f t="shared" ca="1" si="5"/>
        <v>0.45703703703703702</v>
      </c>
    </row>
    <row r="366" spans="4:5" x14ac:dyDescent="0.2">
      <c r="D366" s="2">
        <v>9.25</v>
      </c>
      <c r="E366" s="6">
        <f t="shared" ca="1" si="5"/>
        <v>0.44481481481481483</v>
      </c>
    </row>
    <row r="367" spans="4:5" x14ac:dyDescent="0.2">
      <c r="D367" s="2">
        <v>9</v>
      </c>
      <c r="E367" s="6">
        <f t="shared" ca="1" si="5"/>
        <v>0.43259259259259258</v>
      </c>
    </row>
    <row r="368" spans="4:5" x14ac:dyDescent="0.2">
      <c r="D368" s="2">
        <v>8.75</v>
      </c>
      <c r="E368" s="6">
        <f t="shared" ca="1" si="5"/>
        <v>0.42037037037037039</v>
      </c>
    </row>
    <row r="369" spans="4:5" x14ac:dyDescent="0.2">
      <c r="D369" s="2">
        <v>8.5</v>
      </c>
      <c r="E369" s="6">
        <f t="shared" ca="1" si="5"/>
        <v>0.40814814814814815</v>
      </c>
    </row>
    <row r="370" spans="4:5" x14ac:dyDescent="0.2">
      <c r="D370" s="2">
        <v>8.25</v>
      </c>
      <c r="E370" s="6">
        <f t="shared" ca="1" si="5"/>
        <v>0.39592592592592596</v>
      </c>
    </row>
    <row r="371" spans="4:5" x14ac:dyDescent="0.2">
      <c r="D371" s="2">
        <v>8</v>
      </c>
      <c r="E371" s="6">
        <f t="shared" ca="1" si="5"/>
        <v>0.38370370370370371</v>
      </c>
    </row>
    <row r="372" spans="4:5" x14ac:dyDescent="0.2">
      <c r="D372" s="2">
        <v>7.75</v>
      </c>
      <c r="E372" s="6">
        <f t="shared" ca="1" si="5"/>
        <v>0.37148148148148147</v>
      </c>
    </row>
    <row r="373" spans="4:5" x14ac:dyDescent="0.2">
      <c r="D373" s="2">
        <v>7.5</v>
      </c>
      <c r="E373" s="6">
        <f t="shared" ca="1" si="5"/>
        <v>0.35925925925925928</v>
      </c>
    </row>
    <row r="374" spans="4:5" x14ac:dyDescent="0.2">
      <c r="D374" s="2">
        <v>7.25</v>
      </c>
      <c r="E374" s="6">
        <f t="shared" ca="1" si="5"/>
        <v>0.34703703703703703</v>
      </c>
    </row>
    <row r="375" spans="4:5" x14ac:dyDescent="0.2">
      <c r="D375" s="2">
        <v>7</v>
      </c>
      <c r="E375" s="6">
        <f t="shared" ca="1" si="5"/>
        <v>0.33481481481481484</v>
      </c>
    </row>
    <row r="376" spans="4:5" x14ac:dyDescent="0.2">
      <c r="D376" s="2">
        <v>6.75</v>
      </c>
      <c r="E376" s="6">
        <f t="shared" ca="1" si="5"/>
        <v>0.3225925925925926</v>
      </c>
    </row>
    <row r="377" spans="4:5" x14ac:dyDescent="0.2">
      <c r="D377" s="2">
        <v>6.5</v>
      </c>
      <c r="E377" s="6">
        <f t="shared" ca="1" si="5"/>
        <v>0.31037037037037041</v>
      </c>
    </row>
    <row r="378" spans="4:5" x14ac:dyDescent="0.2">
      <c r="D378" s="2">
        <v>6.25</v>
      </c>
      <c r="E378" s="6">
        <f t="shared" ca="1" si="5"/>
        <v>0.29814814814814816</v>
      </c>
    </row>
    <row r="379" spans="4:5" x14ac:dyDescent="0.2">
      <c r="D379" s="2">
        <v>6</v>
      </c>
      <c r="E379" s="6">
        <f t="shared" ca="1" si="5"/>
        <v>0.28592592592592597</v>
      </c>
    </row>
    <row r="380" spans="4:5" x14ac:dyDescent="0.2">
      <c r="D380" s="2">
        <v>5.75</v>
      </c>
      <c r="E380" s="6">
        <f t="shared" ca="1" si="5"/>
        <v>0.27370370370370373</v>
      </c>
    </row>
    <row r="381" spans="4:5" x14ac:dyDescent="0.2">
      <c r="D381" s="2">
        <v>5.5</v>
      </c>
      <c r="E381" s="6">
        <f t="shared" ca="1" si="5"/>
        <v>0.26148148148148154</v>
      </c>
    </row>
    <row r="382" spans="4:5" x14ac:dyDescent="0.2">
      <c r="D382" s="2">
        <v>5.25</v>
      </c>
      <c r="E382" s="6">
        <f t="shared" ca="1" si="5"/>
        <v>0.24952830188679248</v>
      </c>
    </row>
    <row r="383" spans="4:5" x14ac:dyDescent="0.2">
      <c r="D383" s="2">
        <v>5</v>
      </c>
      <c r="E383" s="6">
        <f t="shared" ca="1" si="5"/>
        <v>0.24174528301886794</v>
      </c>
    </row>
    <row r="384" spans="4:5" x14ac:dyDescent="0.2">
      <c r="D384" s="2">
        <v>4.75</v>
      </c>
      <c r="E384" s="6">
        <f t="shared" ca="1" si="5"/>
        <v>0.2339622641509434</v>
      </c>
    </row>
    <row r="385" spans="4:5" x14ac:dyDescent="0.2">
      <c r="D385" s="2">
        <v>4.5</v>
      </c>
      <c r="E385" s="6">
        <f t="shared" ca="1" si="5"/>
        <v>0.22617924528301886</v>
      </c>
    </row>
    <row r="386" spans="4:5" x14ac:dyDescent="0.2">
      <c r="D386" s="2">
        <v>4.25</v>
      </c>
      <c r="E386" s="6">
        <f t="shared" ca="1" si="5"/>
        <v>0.21839622641509437</v>
      </c>
    </row>
    <row r="387" spans="4:5" x14ac:dyDescent="0.2">
      <c r="D387" s="2">
        <v>4</v>
      </c>
      <c r="E387" s="6">
        <f t="shared" ca="1" si="5"/>
        <v>0.21061320754716983</v>
      </c>
    </row>
    <row r="388" spans="4:5" x14ac:dyDescent="0.2">
      <c r="D388" s="2">
        <v>3.75</v>
      </c>
      <c r="E388" s="6">
        <f t="shared" ca="1" si="5"/>
        <v>0.20283018867924529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0.19504716981132075</v>
      </c>
    </row>
    <row r="390" spans="4:5" x14ac:dyDescent="0.2">
      <c r="D390" s="2">
        <v>3.25</v>
      </c>
      <c r="E390" s="6">
        <f t="shared" ca="1" si="6"/>
        <v>0.18726415094339624</v>
      </c>
    </row>
    <row r="391" spans="4:5" x14ac:dyDescent="0.2">
      <c r="D391" s="2">
        <v>3</v>
      </c>
      <c r="E391" s="6">
        <f t="shared" ca="1" si="6"/>
        <v>0.17948113207547173</v>
      </c>
    </row>
    <row r="392" spans="4:5" x14ac:dyDescent="0.2">
      <c r="D392" s="2">
        <v>2.75</v>
      </c>
      <c r="E392" s="6">
        <f t="shared" ca="1" si="6"/>
        <v>0.17169811320754719</v>
      </c>
    </row>
    <row r="393" spans="4:5" x14ac:dyDescent="0.2">
      <c r="D393" s="2">
        <v>2.5</v>
      </c>
      <c r="E393" s="6">
        <f t="shared" ca="1" si="6"/>
        <v>0.16391509433962265</v>
      </c>
    </row>
    <row r="394" spans="4:5" x14ac:dyDescent="0.2">
      <c r="D394" s="2">
        <v>2.25</v>
      </c>
      <c r="E394" s="6">
        <f t="shared" ca="1" si="6"/>
        <v>0.15613207547169811</v>
      </c>
    </row>
    <row r="395" spans="4:5" x14ac:dyDescent="0.2">
      <c r="D395" s="2">
        <v>2</v>
      </c>
      <c r="E395" s="6">
        <f t="shared" ca="1" si="6"/>
        <v>0.14834905660377359</v>
      </c>
    </row>
    <row r="396" spans="4:5" x14ac:dyDescent="0.2">
      <c r="D396" s="2">
        <v>1.75</v>
      </c>
      <c r="E396" s="6">
        <f t="shared" ca="1" si="6"/>
        <v>0.14056603773584908</v>
      </c>
    </row>
    <row r="397" spans="4:5" x14ac:dyDescent="0.2">
      <c r="D397" s="2">
        <v>1.5</v>
      </c>
      <c r="E397" s="6">
        <f t="shared" ca="1" si="6"/>
        <v>0.13278301886792454</v>
      </c>
    </row>
    <row r="398" spans="4:5" x14ac:dyDescent="0.2">
      <c r="D398" s="2">
        <v>1.25</v>
      </c>
      <c r="E398" s="6">
        <f t="shared" ca="1" si="6"/>
        <v>0.125</v>
      </c>
    </row>
    <row r="399" spans="4:5" x14ac:dyDescent="0.2">
      <c r="D399" s="2">
        <v>1</v>
      </c>
      <c r="E399" s="6">
        <f t="shared" ca="1" si="6"/>
        <v>0.10551428571428571</v>
      </c>
    </row>
    <row r="400" spans="4:5" x14ac:dyDescent="0.2">
      <c r="D400" s="2">
        <v>0.75</v>
      </c>
      <c r="E400" s="6">
        <f t="shared" ca="1" si="6"/>
        <v>8.6028571428571426E-2</v>
      </c>
    </row>
    <row r="401" spans="4:5" x14ac:dyDescent="0.2">
      <c r="D401" s="2">
        <v>0.5</v>
      </c>
      <c r="E401" s="6">
        <f t="shared" ca="1" si="6"/>
        <v>6.6542857142857154E-2</v>
      </c>
    </row>
    <row r="402" spans="4:5" x14ac:dyDescent="0.2">
      <c r="D402" s="2">
        <v>0.25</v>
      </c>
      <c r="E402" s="6">
        <f t="shared" ca="1" si="6"/>
        <v>4.8600000000000004E-2</v>
      </c>
    </row>
    <row r="403" spans="4:5" x14ac:dyDescent="0.2">
      <c r="D403" s="2">
        <v>0</v>
      </c>
      <c r="E403" s="6">
        <f t="shared" ca="1" si="6"/>
        <v>3.1E-2</v>
      </c>
    </row>
  </sheetData>
  <phoneticPr fontId="9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0">
        <f>Statistik!F13</f>
        <v>0.94621212121212117</v>
      </c>
      <c r="C5" s="38">
        <f t="shared" si="1"/>
        <v>5.3787878787878829E-2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-0.34808998438617539</v>
      </c>
      <c r="G5" s="28">
        <f t="shared" si="4"/>
        <v>0.49520239000681088</v>
      </c>
      <c r="H5" s="30"/>
      <c r="I5" s="30"/>
    </row>
    <row r="6" spans="1:9" x14ac:dyDescent="0.2">
      <c r="A6" s="37">
        <f>Statistik!B14</f>
        <v>31.5</v>
      </c>
      <c r="B6" s="250">
        <f>Statistik!F14</f>
        <v>0.68655303030303028</v>
      </c>
      <c r="C6" s="38">
        <f t="shared" si="1"/>
        <v>0.25965909090909089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-1.4222255255906033</v>
      </c>
      <c r="G6" s="28">
        <f t="shared" si="4"/>
        <v>1.080578654302184</v>
      </c>
      <c r="I6" s="30"/>
    </row>
    <row r="7" spans="1:9" x14ac:dyDescent="0.2">
      <c r="A7" s="37">
        <f>Statistik!B15</f>
        <v>16</v>
      </c>
      <c r="B7" s="250">
        <f>Statistik!F15</f>
        <v>0.46856060606060601</v>
      </c>
      <c r="C7" s="38">
        <f t="shared" si="1"/>
        <v>0.21799242424242427</v>
      </c>
      <c r="D7" s="249">
        <f t="shared" si="0"/>
        <v>-4</v>
      </c>
      <c r="E7" s="248">
        <f t="shared" si="2"/>
        <v>-4.4886399617499588</v>
      </c>
      <c r="F7" s="29">
        <f t="shared" si="3"/>
        <v>-0.97848950681329605</v>
      </c>
      <c r="G7" s="28">
        <f t="shared" si="4"/>
        <v>0.24095159917707415</v>
      </c>
      <c r="I7" s="30"/>
    </row>
    <row r="8" spans="1:9" x14ac:dyDescent="0.2">
      <c r="A8" s="37">
        <f>Statistik!B16</f>
        <v>8</v>
      </c>
      <c r="B8" s="250">
        <f>Statistik!F16</f>
        <v>0.31155303030303028</v>
      </c>
      <c r="C8" s="38">
        <f t="shared" si="1"/>
        <v>0.15700757575757573</v>
      </c>
      <c r="D8" s="249">
        <f t="shared" si="0"/>
        <v>-3</v>
      </c>
      <c r="E8" s="248">
        <f t="shared" si="2"/>
        <v>-3.5</v>
      </c>
      <c r="F8" s="29">
        <f t="shared" si="3"/>
        <v>-0.54952651515151507</v>
      </c>
      <c r="G8" s="28">
        <f t="shared" si="4"/>
        <v>6.172915762197701E-4</v>
      </c>
      <c r="I8" s="30"/>
    </row>
    <row r="9" spans="1:9" x14ac:dyDescent="0.2">
      <c r="A9" s="37">
        <f>Statistik!B17</f>
        <v>4</v>
      </c>
      <c r="B9" s="250">
        <f>Statistik!F17</f>
        <v>0.20454545454545453</v>
      </c>
      <c r="C9" s="38">
        <f t="shared" si="1"/>
        <v>0.10700757575757575</v>
      </c>
      <c r="D9" s="249">
        <f t="shared" si="0"/>
        <v>-2</v>
      </c>
      <c r="E9" s="248">
        <f t="shared" si="2"/>
        <v>-2.5</v>
      </c>
      <c r="F9" s="29">
        <f t="shared" si="3"/>
        <v>-0.26751893939393934</v>
      </c>
      <c r="G9" s="28">
        <f t="shared" si="4"/>
        <v>9.4009001663426017E-2</v>
      </c>
      <c r="I9" s="30"/>
    </row>
    <row r="10" spans="1:9" x14ac:dyDescent="0.2">
      <c r="A10" s="37">
        <f>Statistik!B18</f>
        <v>2</v>
      </c>
      <c r="B10" s="250">
        <f>Statistik!F18</f>
        <v>0.14337121212121212</v>
      </c>
      <c r="C10" s="38">
        <f t="shared" si="1"/>
        <v>6.1174242424242409E-2</v>
      </c>
      <c r="D10" s="249">
        <f t="shared" si="0"/>
        <v>-1</v>
      </c>
      <c r="E10" s="248">
        <f t="shared" si="2"/>
        <v>-1.5</v>
      </c>
      <c r="F10" s="29">
        <f t="shared" si="3"/>
        <v>-9.1761363636363613E-2</v>
      </c>
      <c r="G10" s="28">
        <f t="shared" si="4"/>
        <v>0.22959437032863245</v>
      </c>
      <c r="I10" s="30"/>
    </row>
    <row r="11" spans="1:9" x14ac:dyDescent="0.2">
      <c r="A11" s="37">
        <f>Statistik!B19</f>
        <v>1</v>
      </c>
      <c r="B11" s="250">
        <f>Statistik!F19</f>
        <v>0.11856060606060606</v>
      </c>
      <c r="C11" s="38">
        <f t="shared" si="1"/>
        <v>2.4810606060606061E-2</v>
      </c>
      <c r="D11" s="249">
        <f t="shared" si="0"/>
        <v>0</v>
      </c>
      <c r="E11" s="248">
        <f t="shared" si="2"/>
        <v>-0.5</v>
      </c>
      <c r="F11" s="29">
        <f t="shared" si="3"/>
        <v>-1.240530303030303E-2</v>
      </c>
      <c r="G11" s="28">
        <f t="shared" si="4"/>
        <v>0.21405887754965086</v>
      </c>
      <c r="I11" s="30"/>
    </row>
    <row r="12" spans="1:9" x14ac:dyDescent="0.2">
      <c r="A12" s="37">
        <f>Statistik!B20</f>
        <v>0.5</v>
      </c>
      <c r="B12" s="250">
        <f>Statistik!F20</f>
        <v>0.10378787878787879</v>
      </c>
      <c r="C12" s="38">
        <f t="shared" si="1"/>
        <v>1.4772727272727271E-2</v>
      </c>
      <c r="D12" s="249">
        <f t="shared" si="0"/>
        <v>1</v>
      </c>
      <c r="E12" s="248">
        <f t="shared" si="2"/>
        <v>0.5</v>
      </c>
      <c r="F12" s="29">
        <f t="shared" si="3"/>
        <v>7.3863636363636354E-3</v>
      </c>
      <c r="G12" s="28">
        <f t="shared" si="4"/>
        <v>0.22901142117400461</v>
      </c>
      <c r="I12" s="30"/>
    </row>
    <row r="13" spans="1:9" x14ac:dyDescent="0.2">
      <c r="A13" s="37">
        <f>Statistik!B21</f>
        <v>0.25</v>
      </c>
      <c r="B13" s="250">
        <f>Statistik!F21</f>
        <v>5.2651515151515151E-2</v>
      </c>
      <c r="C13" s="38">
        <f t="shared" si="1"/>
        <v>5.113636363636364E-2</v>
      </c>
      <c r="D13" s="249">
        <f t="shared" si="0"/>
        <v>2</v>
      </c>
      <c r="E13" s="248">
        <f t="shared" si="2"/>
        <v>1.5</v>
      </c>
      <c r="F13" s="29">
        <f t="shared" si="3"/>
        <v>7.6704545454545456E-2</v>
      </c>
      <c r="G13" s="28">
        <f t="shared" si="4"/>
        <v>1.2465463593585993</v>
      </c>
    </row>
    <row r="14" spans="1:9" x14ac:dyDescent="0.2">
      <c r="A14" s="37">
        <f>Statistik!B22</f>
        <v>0.125</v>
      </c>
      <c r="B14" s="250">
        <f>Statistik!F22</f>
        <v>1.2499999999999999E-2</v>
      </c>
      <c r="C14" s="38">
        <f t="shared" si="1"/>
        <v>4.0151515151515153E-2</v>
      </c>
      <c r="D14" s="249">
        <f t="shared" si="0"/>
        <v>3</v>
      </c>
      <c r="E14" s="248">
        <f t="shared" si="2"/>
        <v>2.5</v>
      </c>
      <c r="F14" s="29">
        <f t="shared" si="3"/>
        <v>0.10037878787878789</v>
      </c>
      <c r="G14" s="28">
        <f t="shared" si="4"/>
        <v>1.415401199757331</v>
      </c>
    </row>
    <row r="15" spans="1:9" x14ac:dyDescent="0.2">
      <c r="A15" s="37">
        <f>Statistik!B23</f>
        <v>6.3E-2</v>
      </c>
      <c r="B15" s="250">
        <f>Statistik!F23</f>
        <v>4.5454545454545452E-3</v>
      </c>
      <c r="C15" s="38">
        <f t="shared" si="1"/>
        <v>7.9545454545454537E-3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2.7795187800076813E-2</v>
      </c>
      <c r="G15" s="28">
        <f t="shared" si="4"/>
        <v>0.38218712115812131</v>
      </c>
    </row>
    <row r="16" spans="1:9" x14ac:dyDescent="0.2">
      <c r="A16" s="37">
        <f>Statistik!B24</f>
        <v>3.1E-2</v>
      </c>
      <c r="B16" s="250">
        <f>Statistik!F24</f>
        <v>0</v>
      </c>
      <c r="C16" s="38">
        <f t="shared" si="1"/>
        <v>4.5454545454545452E-3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2.0454755307812232E-2</v>
      </c>
      <c r="G16" s="28">
        <f t="shared" si="4"/>
        <v>0.28637011121149014</v>
      </c>
    </row>
    <row r="17" spans="1:8" x14ac:dyDescent="0.2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-3.4372974979246096</v>
      </c>
      <c r="G19" s="3"/>
    </row>
    <row r="20" spans="1:8" x14ac:dyDescent="0.2">
      <c r="G20" s="33">
        <f>SUM(G3:G18)</f>
        <v>5.9145283972635436</v>
      </c>
    </row>
    <row r="21" spans="1:8" ht="18.75" thickBot="1" x14ac:dyDescent="0.3">
      <c r="C21" s="41" t="s">
        <v>75</v>
      </c>
      <c r="F21" s="42"/>
      <c r="G21" s="40">
        <f>SQRT(G20)</f>
        <v>2.4319803447527168</v>
      </c>
      <c r="H21" s="246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14.337121212121215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0.14093049812898345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5.3787878787878787E-2</v>
      </c>
      <c r="G20" s="87">
        <f>Statistik!E13</f>
        <v>0.25965909090909089</v>
      </c>
      <c r="H20" s="87">
        <f>Statistik!E14</f>
        <v>0.21799242424242424</v>
      </c>
      <c r="I20" s="87">
        <f>Statistik!E15</f>
        <v>0.15700757575757576</v>
      </c>
      <c r="J20" s="87">
        <f>Statistik!E16</f>
        <v>0.10700757575757576</v>
      </c>
      <c r="K20" s="87">
        <f>Statistik!E17</f>
        <v>6.1174242424242423E-2</v>
      </c>
      <c r="L20" s="87">
        <f>Statistik!E18</f>
        <v>2.4810606060606061E-2</v>
      </c>
      <c r="M20" s="87">
        <f>Statistik!E19</f>
        <v>1.4772727272727272E-2</v>
      </c>
      <c r="N20" s="87">
        <f>Statistik!E20</f>
        <v>5.113636363636364E-2</v>
      </c>
      <c r="O20" s="87">
        <f>Statistik!E21</f>
        <v>4.0151515151515153E-2</v>
      </c>
      <c r="P20" s="87">
        <f>Statistik!E22</f>
        <v>7.9545454545454537E-3</v>
      </c>
      <c r="Q20" s="87">
        <f>Statistik!E23</f>
        <v>4.5454545454545452E-3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5.3787878787878787E-2</v>
      </c>
      <c r="G15" s="124">
        <f>'Eintrag_Yu&amp;Stand'!G20</f>
        <v>0.25965909090909089</v>
      </c>
      <c r="H15" s="124">
        <f>'Eintrag_Yu&amp;Stand'!H20</f>
        <v>0.21799242424242424</v>
      </c>
      <c r="I15" s="124">
        <f>'Eintrag_Yu&amp;Stand'!I20</f>
        <v>0.15700757575757576</v>
      </c>
      <c r="J15" s="124">
        <f>'Eintrag_Yu&amp;Stand'!J20</f>
        <v>0.10700757575757576</v>
      </c>
      <c r="K15" s="125">
        <f>'Eintrag_Yu&amp;Stand'!K20</f>
        <v>6.1174242424242423E-2</v>
      </c>
      <c r="L15" s="124">
        <f>'Eintrag_Yu&amp;Stand'!L20</f>
        <v>2.4810606060606061E-2</v>
      </c>
      <c r="M15" s="124">
        <f>'Eintrag_Yu&amp;Stand'!M20</f>
        <v>1.4772727272727272E-2</v>
      </c>
      <c r="N15" s="124">
        <f>'Eintrag_Yu&amp;Stand'!N20</f>
        <v>5.113636363636364E-2</v>
      </c>
      <c r="O15" s="124">
        <f>'Eintrag_Yu&amp;Stand'!O20</f>
        <v>4.0151515151515153E-2</v>
      </c>
      <c r="P15" s="124">
        <f>'Eintrag_Yu&amp;Stand'!P20</f>
        <v>7.9545454545454537E-3</v>
      </c>
      <c r="Q15" s="124">
        <f>'Eintrag_Yu&amp;Stand'!Q20</f>
        <v>4.5454545454545452E-3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-5.2776825468767788E-3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-1.1532937723944037E-2</v>
      </c>
      <c r="G295" s="178">
        <f t="shared" si="153"/>
        <v>-2.1872724825652626E-2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-1.0520356987594105E-2</v>
      </c>
      <c r="G296" s="178">
        <f t="shared" si="156"/>
        <v>-3.9906736077229048E-2</v>
      </c>
      <c r="H296" s="178">
        <f t="shared" si="156"/>
        <v>-1.2648053317542228E-2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-7.6864481913968266E-3</v>
      </c>
      <c r="G297" s="178">
        <f t="shared" si="156"/>
        <v>-3.4661527556525788E-2</v>
      </c>
      <c r="H297" s="178">
        <f t="shared" si="156"/>
        <v>-2.2833789598307883E-2</v>
      </c>
      <c r="I297" s="178">
        <f t="shared" si="156"/>
        <v>-6.4922179219815881E-3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-4.4837342471417442E-3</v>
      </c>
      <c r="G298" s="179">
        <f t="shared" si="156"/>
        <v>-2.1221322934536716E-2</v>
      </c>
      <c r="H298" s="179">
        <f t="shared" si="156"/>
        <v>-1.6635644912985498E-2</v>
      </c>
      <c r="I298" s="179">
        <f t="shared" si="156"/>
        <v>-9.4932287410738701E-3</v>
      </c>
      <c r="J298" s="179">
        <f t="shared" si="156"/>
        <v>-2.5295372603136943E-3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-1.8296132091021942E-3</v>
      </c>
      <c r="G299" s="179">
        <f t="shared" si="156"/>
        <v>-8.77968854205422E-3</v>
      </c>
      <c r="H299" s="179">
        <f t="shared" si="156"/>
        <v>-7.2256861918429316E-3</v>
      </c>
      <c r="I299" s="179">
        <f t="shared" si="156"/>
        <v>-4.8725508212503254E-3</v>
      </c>
      <c r="J299" s="179">
        <f t="shared" si="156"/>
        <v>-2.6240773705145989E-3</v>
      </c>
      <c r="K299" s="179">
        <f t="shared" si="156"/>
        <v>-5.8649447982494509E-4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-1.0915678544084766E-3</v>
      </c>
      <c r="G300" s="179">
        <f t="shared" si="160"/>
        <v>-5.2591785039351009E-3</v>
      </c>
      <c r="H300" s="179">
        <f t="shared" si="160"/>
        <v>-4.3887443718495095E-3</v>
      </c>
      <c r="I300" s="179">
        <f t="shared" si="160"/>
        <v>-3.1011120929720286E-3</v>
      </c>
      <c r="J300" s="179">
        <f t="shared" si="160"/>
        <v>-1.9773047145231707E-3</v>
      </c>
      <c r="K300" s="179">
        <f t="shared" si="160"/>
        <v>-8.9321090688029175E-4</v>
      </c>
      <c r="L300" s="179">
        <f t="shared" si="160"/>
        <v>-1.4163024590199911E-4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-3.7812556738001869E-3</v>
      </c>
      <c r="G301" s="179">
        <f t="shared" si="160"/>
        <v>-1.824083235312891E-2</v>
      </c>
      <c r="H301" s="179">
        <f t="shared" si="160"/>
        <v>-1.5283574628924344E-2</v>
      </c>
      <c r="I301" s="179">
        <f t="shared" si="160"/>
        <v>-1.0944303085868013E-2</v>
      </c>
      <c r="J301" s="179">
        <f t="shared" si="160"/>
        <v>-7.3161153348625619E-3</v>
      </c>
      <c r="K301" s="179">
        <f t="shared" si="160"/>
        <v>-3.912882780884178E-3</v>
      </c>
      <c r="L301" s="179">
        <f t="shared" si="160"/>
        <v>-1.2539838761751181E-3</v>
      </c>
      <c r="M301" s="179">
        <f t="shared" si="160"/>
        <v>-2.9190966712625775E-4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-2.9698617960051939E-3</v>
      </c>
      <c r="G302" s="179">
        <f t="shared" si="160"/>
        <v>-1.4332747346549757E-2</v>
      </c>
      <c r="H302" s="179">
        <f t="shared" si="160"/>
        <v>-1.2024156425835944E-2</v>
      </c>
      <c r="I302" s="179">
        <f t="shared" si="160"/>
        <v>-8.6438588864531166E-3</v>
      </c>
      <c r="J302" s="179">
        <f t="shared" si="160"/>
        <v>-5.8567154698890697E-3</v>
      </c>
      <c r="K302" s="179">
        <f t="shared" si="160"/>
        <v>-3.2840269660442396E-3</v>
      </c>
      <c r="L302" s="179">
        <f t="shared" si="160"/>
        <v>-1.2460564223221581E-3</v>
      </c>
      <c r="M302" s="179">
        <f t="shared" si="160"/>
        <v>-5.8625607510409249E-4</v>
      </c>
      <c r="N302" s="179">
        <f t="shared" si="160"/>
        <v>-7.9339550552264915E-4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-5.8844538564410253E-4</v>
      </c>
      <c r="G303" s="179">
        <f t="shared" si="160"/>
        <v>-2.8403360112249521E-3</v>
      </c>
      <c r="H303" s="179">
        <f t="shared" si="160"/>
        <v>-2.3838599845413355E-3</v>
      </c>
      <c r="I303" s="179">
        <f t="shared" si="160"/>
        <v>-1.7157665954498638E-3</v>
      </c>
      <c r="J303" s="179">
        <f t="shared" si="160"/>
        <v>-1.1671186663605412E-3</v>
      </c>
      <c r="K303" s="179">
        <f t="shared" si="160"/>
        <v>-6.6331776644277098E-4</v>
      </c>
      <c r="L303" s="179">
        <f t="shared" si="160"/>
        <v>-2.6386933184145402E-4</v>
      </c>
      <c r="M303" s="179">
        <f t="shared" si="160"/>
        <v>-1.4698548320349233E-4</v>
      </c>
      <c r="N303" s="179">
        <f t="shared" si="160"/>
        <v>-4.0204063205614467E-4</v>
      </c>
      <c r="O303" s="179">
        <f t="shared" si="160"/>
        <v>-1.2341707863685654E-4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-3.3627474806940315E-4</v>
      </c>
      <c r="G304" s="179">
        <f t="shared" si="164"/>
        <v>-1.6232567881651198E-3</v>
      </c>
      <c r="H304" s="179">
        <f t="shared" si="164"/>
        <v>-1.3626006884940121E-3</v>
      </c>
      <c r="I304" s="179">
        <f t="shared" si="164"/>
        <v>-9.8112426956210364E-4</v>
      </c>
      <c r="J304" s="179">
        <f t="shared" si="164"/>
        <v>-6.6820322181156252E-4</v>
      </c>
      <c r="K304" s="179">
        <f t="shared" si="164"/>
        <v>-3.8125473031853029E-4</v>
      </c>
      <c r="L304" s="179">
        <f t="shared" si="164"/>
        <v>-1.5371008696460722E-4</v>
      </c>
      <c r="M304" s="179">
        <f t="shared" si="164"/>
        <v>-8.9744000147017706E-5</v>
      </c>
      <c r="N304" s="179">
        <f t="shared" si="164"/>
        <v>-2.9034768943889388E-4</v>
      </c>
      <c r="O304" s="179">
        <f t="shared" si="164"/>
        <v>-1.7951195879708785E-4</v>
      </c>
      <c r="P304" s="179">
        <f t="shared" si="164"/>
        <v>-1.3663060804932642E-5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1.8123590727844971E-4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8.4381288276505939E-4</v>
      </c>
      <c r="G422" s="179">
        <f t="shared" si="255"/>
        <v>-1.5567276164896903E-4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6.0172906763069592E-4</v>
      </c>
      <c r="G423" s="179">
        <f t="shared" si="258"/>
        <v>-1.8171084256236611E-3</v>
      </c>
      <c r="H423" s="179">
        <f t="shared" si="258"/>
        <v>-1.2565826626605525E-4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2.4241850004292178E-4</v>
      </c>
      <c r="G424" s="179">
        <f t="shared" si="258"/>
        <v>-2.9357666095470095E-3</v>
      </c>
      <c r="H424" s="179">
        <f t="shared" si="258"/>
        <v>-1.1241155557817272E-3</v>
      </c>
      <c r="I424" s="179">
        <f t="shared" si="258"/>
        <v>-5.5447768919388833E-5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2.0058237023741234E-5</v>
      </c>
      <c r="G425" s="179">
        <f t="shared" si="258"/>
        <v>-2.4971550033633162E-3</v>
      </c>
      <c r="H425" s="179">
        <f t="shared" si="258"/>
        <v>-1.4474673123173821E-3</v>
      </c>
      <c r="I425" s="179">
        <f t="shared" si="258"/>
        <v>-4.0721036800846764E-4</v>
      </c>
      <c r="J425" s="179">
        <f t="shared" si="258"/>
        <v>-1.9803570865559759E-5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-3.2355163974532809E-5</v>
      </c>
      <c r="G426" s="179">
        <f t="shared" si="258"/>
        <v>-1.2489621403327092E-3</v>
      </c>
      <c r="H426" s="179">
        <f t="shared" si="258"/>
        <v>-8.275438813978974E-4</v>
      </c>
      <c r="I426" s="179">
        <f t="shared" si="258"/>
        <v>-3.5829789898618702E-4</v>
      </c>
      <c r="J426" s="179">
        <f t="shared" si="258"/>
        <v>-9.6542986722791634E-5</v>
      </c>
      <c r="K426" s="179">
        <f t="shared" si="258"/>
        <v>-3.6429416690598917E-6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-2.6066144737930873E-5</v>
      </c>
      <c r="G427" s="179">
        <f t="shared" si="262"/>
        <v>-7.8601618063764607E-4</v>
      </c>
      <c r="H427" s="179">
        <f t="shared" si="262"/>
        <v>-5.4024217668308854E-4</v>
      </c>
      <c r="I427" s="179">
        <f t="shared" si="262"/>
        <v>-2.6170640695567728E-4</v>
      </c>
      <c r="J427" s="179">
        <f t="shared" si="262"/>
        <v>-1.0144602262945762E-4</v>
      </c>
      <c r="K427" s="179">
        <f t="shared" si="262"/>
        <v>-1.8551305045466028E-5</v>
      </c>
      <c r="L427" s="179">
        <f t="shared" si="262"/>
        <v>-2.42839281151535E-7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-6.144044753665629E-6</v>
      </c>
      <c r="G428" s="179">
        <f t="shared" si="262"/>
        <v>-2.3280901202319998E-3</v>
      </c>
      <c r="H428" s="179">
        <f t="shared" si="262"/>
        <v>-1.5563809276684241E-3</v>
      </c>
      <c r="I428" s="179">
        <f t="shared" si="262"/>
        <v>-7.0204549355251254E-4</v>
      </c>
      <c r="J428" s="179">
        <f t="shared" si="262"/>
        <v>-2.4252667496756211E-4</v>
      </c>
      <c r="K428" s="179">
        <f t="shared" si="262"/>
        <v>-2.1847672084885242E-5</v>
      </c>
      <c r="L428" s="179">
        <f t="shared" si="262"/>
        <v>1.4776144087542801E-5</v>
      </c>
      <c r="M428" s="179">
        <f t="shared" si="262"/>
        <v>1.8131626580578391E-6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-2.4831254786905675E-5</v>
      </c>
      <c r="G429" s="179">
        <f t="shared" si="262"/>
        <v>-1.9280003710023552E-3</v>
      </c>
      <c r="H429" s="179">
        <f t="shared" si="262"/>
        <v>-1.3088444227506773E-3</v>
      </c>
      <c r="I429" s="179">
        <f t="shared" si="262"/>
        <v>-6.1652540716841599E-4</v>
      </c>
      <c r="J429" s="179">
        <f t="shared" si="262"/>
        <v>-2.3724341534320863E-4</v>
      </c>
      <c r="K429" s="179">
        <f t="shared" si="262"/>
        <v>-4.0962518141953895E-5</v>
      </c>
      <c r="L429" s="179">
        <f t="shared" si="262"/>
        <v>1.0632984680321867E-5</v>
      </c>
      <c r="M429" s="179">
        <f t="shared" si="262"/>
        <v>6.6595750771668552E-6</v>
      </c>
      <c r="N429" s="179">
        <f t="shared" si="262"/>
        <v>-1.4886917764075313E-6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-1.654111048667778E-5</v>
      </c>
      <c r="G430" s="179">
        <f t="shared" si="262"/>
        <v>-4.3835550253950645E-4</v>
      </c>
      <c r="H430" s="179">
        <f t="shared" si="262"/>
        <v>-3.0683614773681958E-4</v>
      </c>
      <c r="I430" s="179">
        <f t="shared" si="262"/>
        <v>-1.5653744192891728E-4</v>
      </c>
      <c r="J430" s="179">
        <f t="shared" si="262"/>
        <v>-7.0562644764718402E-5</v>
      </c>
      <c r="K430" s="179">
        <f t="shared" si="262"/>
        <v>-2.138913817176194E-5</v>
      </c>
      <c r="L430" s="179">
        <f t="shared" si="262"/>
        <v>-2.6389786542843053E-6</v>
      </c>
      <c r="M430" s="179">
        <f t="shared" si="262"/>
        <v>-5.5745447553466201E-7</v>
      </c>
      <c r="N430" s="179">
        <f t="shared" si="262"/>
        <v>-7.7706823978422654E-6</v>
      </c>
      <c r="O430" s="179">
        <f t="shared" si="262"/>
        <v>-6.7875218924328042E-7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-1.0156995044974448E-5</v>
      </c>
      <c r="G431" s="179">
        <f t="shared" si="264"/>
        <v>-2.5397908739075662E-4</v>
      </c>
      <c r="H431" s="179">
        <f t="shared" si="264"/>
        <v>-1.7832919540434244E-4</v>
      </c>
      <c r="I431" s="179">
        <f t="shared" si="264"/>
        <v>-9.1668039741812059E-5</v>
      </c>
      <c r="J431" s="179">
        <f t="shared" si="264"/>
        <v>-4.1906590004327751E-5</v>
      </c>
      <c r="K431" s="179">
        <f t="shared" si="264"/>
        <v>-1.3177192372729714E-5</v>
      </c>
      <c r="L431" s="179">
        <f t="shared" si="264"/>
        <v>-1.8870903881558142E-6</v>
      </c>
      <c r="M431" s="179">
        <f t="shared" si="264"/>
        <v>-5.4435545371275907E-7</v>
      </c>
      <c r="N431" s="179">
        <f t="shared" si="264"/>
        <v>-7.5151263122759295E-6</v>
      </c>
      <c r="O431" s="179">
        <f t="shared" si="264"/>
        <v>-2.8479892282230263E-6</v>
      </c>
      <c r="P431" s="179">
        <f t="shared" si="264"/>
        <v>-7.7694798473852836E-9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1.618834325994617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1.5354917188866732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1.4505223349827849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1.3839407751715385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1.3540786335810984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1.3759068675385973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1.3935701776340739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1.3173888513912786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1.3069991055758703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1.401946421056224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1.4513661137561071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1.481179465741181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1.5282477711748299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1.5752451038332365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0.10801217445608974</v>
      </c>
      <c r="G552" s="175">
        <f t="shared" si="358"/>
        <v>6.1668734286440138E-2</v>
      </c>
      <c r="H552" s="175">
        <f t="shared" si="358"/>
        <v>1.8284188175711449E-2</v>
      </c>
      <c r="I552" s="175">
        <f t="shared" si="358"/>
        <v>4.8836426328662894E-3</v>
      </c>
      <c r="J552" s="175">
        <f t="shared" si="358"/>
        <v>1.2502183931198353E-3</v>
      </c>
      <c r="K552" s="175">
        <f t="shared" si="358"/>
        <v>3.1617213071110235E-4</v>
      </c>
      <c r="L552" s="175">
        <f t="shared" si="358"/>
        <v>7.6167574955795177E-5</v>
      </c>
      <c r="M552" s="175">
        <f t="shared" si="358"/>
        <v>1.8945908012920284E-5</v>
      </c>
      <c r="N552" s="175">
        <f t="shared" si="358"/>
        <v>4.9646054137296273E-6</v>
      </c>
      <c r="O552" s="175">
        <f t="shared" si="358"/>
        <v>1.2708158421211535E-6</v>
      </c>
      <c r="P552" s="175">
        <f t="shared" si="358"/>
        <v>3.2217668977431294E-7</v>
      </c>
      <c r="Q552" s="175">
        <f t="shared" si="358"/>
        <v>8.3631493775486315E-8</v>
      </c>
      <c r="R552" s="175">
        <f t="shared" si="358"/>
        <v>2.0682980437487403E-8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0.12559323795055247</v>
      </c>
      <c r="F553" s="179">
        <f t="shared" si="358"/>
        <v>0</v>
      </c>
      <c r="G553" s="179">
        <f t="shared" si="358"/>
        <v>9.3209346074909827E-2</v>
      </c>
      <c r="H553" s="179">
        <f t="shared" si="358"/>
        <v>5.7654890160406556E-2</v>
      </c>
      <c r="I553" s="179">
        <f t="shared" si="358"/>
        <v>1.8459823309841819E-2</v>
      </c>
      <c r="J553" s="179">
        <f t="shared" si="358"/>
        <v>4.9406543849357066E-3</v>
      </c>
      <c r="K553" s="179">
        <f t="shared" si="358"/>
        <v>1.2612167825974249E-3</v>
      </c>
      <c r="L553" s="179">
        <f t="shared" si="358"/>
        <v>3.0442430777973895E-4</v>
      </c>
      <c r="M553" s="179">
        <f t="shared" si="358"/>
        <v>7.5768097330917289E-5</v>
      </c>
      <c r="N553" s="179">
        <f t="shared" si="358"/>
        <v>1.9857626308250406E-5</v>
      </c>
      <c r="O553" s="179">
        <f t="shared" si="358"/>
        <v>5.0832173582105101E-6</v>
      </c>
      <c r="P553" s="179">
        <f t="shared" si="358"/>
        <v>1.2887039951785436E-6</v>
      </c>
      <c r="Q553" s="179">
        <f t="shared" si="358"/>
        <v>3.345258058037377E-7</v>
      </c>
      <c r="R553" s="179">
        <f t="shared" si="358"/>
        <v>8.2731912238354477E-8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0.48842992756900111</v>
      </c>
      <c r="F554" s="179">
        <f t="shared" si="358"/>
        <v>0.11130504693872435</v>
      </c>
      <c r="G554" s="179">
        <f t="shared" si="358"/>
        <v>0</v>
      </c>
      <c r="H554" s="179">
        <f t="shared" si="358"/>
        <v>8.1846454180917461E-2</v>
      </c>
      <c r="I554" s="179">
        <f t="shared" si="358"/>
        <v>5.6257170739782036E-2</v>
      </c>
      <c r="J554" s="179">
        <f t="shared" si="358"/>
        <v>1.845453964906623E-2</v>
      </c>
      <c r="K554" s="179">
        <f t="shared" si="358"/>
        <v>4.9088944234084147E-3</v>
      </c>
      <c r="L554" s="179">
        <f t="shared" si="358"/>
        <v>1.1945482131520773E-3</v>
      </c>
      <c r="M554" s="179">
        <f t="shared" si="358"/>
        <v>2.980378321688814E-4</v>
      </c>
      <c r="N554" s="179">
        <f t="shared" si="358"/>
        <v>7.8162356600975001E-5</v>
      </c>
      <c r="O554" s="179">
        <f t="shared" si="358"/>
        <v>2.0010694378344279E-5</v>
      </c>
      <c r="P554" s="179">
        <f t="shared" si="358"/>
        <v>5.0732755145259855E-6</v>
      </c>
      <c r="Q554" s="179">
        <f t="shared" si="358"/>
        <v>1.3169451621025231E-6</v>
      </c>
      <c r="R554" s="179">
        <f t="shared" si="358"/>
        <v>3.2569552696695363E-7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0.75147841479711586</v>
      </c>
      <c r="F555" s="179">
        <f t="shared" si="358"/>
        <v>0.46996108405926268</v>
      </c>
      <c r="G555" s="179">
        <f t="shared" si="358"/>
        <v>0.10272996164033713</v>
      </c>
      <c r="H555" s="179">
        <f t="shared" si="358"/>
        <v>0</v>
      </c>
      <c r="I555" s="179">
        <f t="shared" si="358"/>
        <v>7.5442184847717572E-2</v>
      </c>
      <c r="J555" s="179">
        <f t="shared" si="358"/>
        <v>5.7725123141649362E-2</v>
      </c>
      <c r="K555" s="179">
        <f t="shared" si="358"/>
        <v>1.8663524199567769E-2</v>
      </c>
      <c r="L555" s="179">
        <f t="shared" si="358"/>
        <v>4.7124459579798526E-3</v>
      </c>
      <c r="M555" s="179">
        <f t="shared" si="358"/>
        <v>1.1881342525738336E-3</v>
      </c>
      <c r="N555" s="179">
        <f t="shared" si="358"/>
        <v>3.1244789218049125E-4</v>
      </c>
      <c r="O555" s="179">
        <f t="shared" si="358"/>
        <v>8.0031244297003301E-5</v>
      </c>
      <c r="P555" s="179">
        <f t="shared" si="358"/>
        <v>2.029241299150939E-5</v>
      </c>
      <c r="Q555" s="179">
        <f t="shared" si="358"/>
        <v>5.2677385555203177E-6</v>
      </c>
      <c r="R555" s="179">
        <f t="shared" si="358"/>
        <v>1.3027797462490557E-6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0.88033092295028537</v>
      </c>
      <c r="F556" s="179">
        <f t="shared" si="358"/>
        <v>0.73621054871009495</v>
      </c>
      <c r="G556" s="179">
        <f t="shared" si="358"/>
        <v>0.44396284621107951</v>
      </c>
      <c r="H556" s="179">
        <f t="shared" si="358"/>
        <v>8.6665989291644915E-2</v>
      </c>
      <c r="I556" s="179">
        <f t="shared" si="358"/>
        <v>0</v>
      </c>
      <c r="J556" s="179">
        <f t="shared" si="358"/>
        <v>8.0384279002633396E-2</v>
      </c>
      <c r="K556" s="179">
        <f t="shared" si="358"/>
        <v>5.764266573500907E-2</v>
      </c>
      <c r="L556" s="179">
        <f t="shared" si="358"/>
        <v>1.7226673706384445E-2</v>
      </c>
      <c r="M556" s="179">
        <f t="shared" si="358"/>
        <v>4.5426423561735615E-3</v>
      </c>
      <c r="N556" s="179">
        <f t="shared" si="358"/>
        <v>1.2079638056346623E-3</v>
      </c>
      <c r="O556" s="179">
        <f t="shared" si="358"/>
        <v>3.1002542165279722E-4</v>
      </c>
      <c r="P556" s="179">
        <f t="shared" si="358"/>
        <v>7.8642604025567882E-5</v>
      </c>
      <c r="Q556" s="179">
        <f t="shared" si="358"/>
        <v>2.0417003380570764E-5</v>
      </c>
      <c r="R556" s="179">
        <f t="shared" si="358"/>
        <v>5.0495086030559369E-6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0.94247255982651568</v>
      </c>
      <c r="F557" s="179">
        <f t="shared" si="358"/>
        <v>0.8751964139325209</v>
      </c>
      <c r="G557" s="179">
        <f t="shared" si="358"/>
        <v>0.72533369525511793</v>
      </c>
      <c r="H557" s="179">
        <f t="shared" si="358"/>
        <v>0.42342247429624447</v>
      </c>
      <c r="I557" s="179">
        <f t="shared" si="358"/>
        <v>8.7491329864177916E-2</v>
      </c>
      <c r="J557" s="179">
        <f t="shared" si="358"/>
        <v>0</v>
      </c>
      <c r="K557" s="179">
        <f t="shared" si="358"/>
        <v>8.3588250384002402E-2</v>
      </c>
      <c r="L557" s="179">
        <f t="shared" si="358"/>
        <v>5.2601282621112001E-2</v>
      </c>
      <c r="M557" s="179">
        <f t="shared" si="358"/>
        <v>1.7096986368807455E-2</v>
      </c>
      <c r="N557" s="179">
        <f t="shared" si="358"/>
        <v>4.7796109258422597E-3</v>
      </c>
      <c r="O557" s="179">
        <f t="shared" si="358"/>
        <v>1.2372145674671927E-3</v>
      </c>
      <c r="P557" s="179">
        <f t="shared" si="358"/>
        <v>3.1440131540763172E-4</v>
      </c>
      <c r="Q557" s="179">
        <f t="shared" si="358"/>
        <v>8.1657789978535706E-5</v>
      </c>
      <c r="R557" s="179">
        <f t="shared" si="358"/>
        <v>2.0197463883615402E-5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0.97188588025308742</v>
      </c>
      <c r="F558" s="179">
        <f t="shared" si="358"/>
        <v>0.94011499174891744</v>
      </c>
      <c r="G558" s="179">
        <f t="shared" si="358"/>
        <v>0.87027773545375919</v>
      </c>
      <c r="H558" s="179">
        <f t="shared" si="358"/>
        <v>0.71296442275225869</v>
      </c>
      <c r="I558" s="179">
        <f t="shared" si="358"/>
        <v>0.42104593460004647</v>
      </c>
      <c r="J558" s="179">
        <f t="shared" si="358"/>
        <v>9.1115124448298945E-2</v>
      </c>
      <c r="K558" s="179">
        <f t="shared" si="358"/>
        <v>0</v>
      </c>
      <c r="L558" s="179">
        <f t="shared" si="358"/>
        <v>6.9476253430251253E-2</v>
      </c>
      <c r="M558" s="179">
        <f t="shared" si="358"/>
        <v>5.1846616118525861E-2</v>
      </c>
      <c r="N558" s="179">
        <f t="shared" si="358"/>
        <v>1.8219194211607007E-2</v>
      </c>
      <c r="O558" s="179">
        <f t="shared" si="358"/>
        <v>4.9003352505853802E-3</v>
      </c>
      <c r="P558" s="179">
        <f t="shared" si="358"/>
        <v>1.2548264748927782E-3</v>
      </c>
      <c r="Q558" s="179">
        <f t="shared" si="358"/>
        <v>3.2646532878279218E-4</v>
      </c>
      <c r="R558" s="179">
        <f t="shared" si="358"/>
        <v>8.0780665743839921E-5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0.98611392022832067</v>
      </c>
      <c r="F559" s="179">
        <f t="shared" si="358"/>
        <v>0.97077338553791326</v>
      </c>
      <c r="G559" s="179">
        <f t="shared" si="358"/>
        <v>0.93793312373714033</v>
      </c>
      <c r="H559" s="179">
        <f t="shared" si="358"/>
        <v>0.86478769841965653</v>
      </c>
      <c r="I559" s="179">
        <f t="shared" si="358"/>
        <v>0.71150660273513144</v>
      </c>
      <c r="J559" s="179">
        <f t="shared" si="358"/>
        <v>0.42876324294643953</v>
      </c>
      <c r="K559" s="179">
        <f t="shared" si="358"/>
        <v>9.396768644674855E-2</v>
      </c>
      <c r="L559" s="179">
        <f t="shared" si="358"/>
        <v>0</v>
      </c>
      <c r="M559" s="179">
        <f t="shared" si="358"/>
        <v>6.74899386644216E-2</v>
      </c>
      <c r="N559" s="179">
        <f t="shared" si="358"/>
        <v>5.815346463760683E-2</v>
      </c>
      <c r="O559" s="179">
        <f t="shared" si="358"/>
        <v>1.8762944638160341E-2</v>
      </c>
      <c r="P559" s="179">
        <f t="shared" si="358"/>
        <v>4.9726035785873039E-3</v>
      </c>
      <c r="Q559" s="179">
        <f t="shared" si="358"/>
        <v>1.303136688771551E-3</v>
      </c>
      <c r="R559" s="179">
        <f t="shared" si="358"/>
        <v>3.2297366948339656E-4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0.99310073973994961</v>
      </c>
      <c r="F560" s="179">
        <f t="shared" si="358"/>
        <v>0.98557586075509174</v>
      </c>
      <c r="G560" s="179">
        <f t="shared" si="358"/>
        <v>0.96976911628686002</v>
      </c>
      <c r="H560" s="179">
        <f t="shared" si="358"/>
        <v>0.93555019186332278</v>
      </c>
      <c r="I560" s="179">
        <f t="shared" si="358"/>
        <v>0.86434597466691732</v>
      </c>
      <c r="J560" s="179">
        <f t="shared" si="358"/>
        <v>0.71615585058491982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0.43466559976048674</v>
      </c>
      <c r="L560" s="179">
        <f t="shared" si="358"/>
        <v>8.113075647988123E-2</v>
      </c>
      <c r="M560" s="179">
        <f t="shared" si="358"/>
        <v>0</v>
      </c>
      <c r="N560" s="179">
        <f t="shared" si="358"/>
        <v>8.5093971846107008E-2</v>
      </c>
      <c r="O560" s="179">
        <f t="shared" si="358"/>
        <v>6.1031585705888167E-2</v>
      </c>
      <c r="P560" s="179">
        <f t="shared" si="358"/>
        <v>1.9082145935705144E-2</v>
      </c>
      <c r="Q560" s="179">
        <f t="shared" si="358"/>
        <v>5.1667494545508032E-3</v>
      </c>
      <c r="R560" s="179">
        <f t="shared" si="358"/>
        <v>1.2894486835290683E-3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0.99656144158020854</v>
      </c>
      <c r="F561" s="179">
        <f t="shared" si="358"/>
        <v>0.99283644957315353</v>
      </c>
      <c r="G561" s="179">
        <f t="shared" si="358"/>
        <v>0.98509738354223386</v>
      </c>
      <c r="H561" s="179">
        <f t="shared" si="358"/>
        <v>0.96869012745116767</v>
      </c>
      <c r="I561" s="179">
        <f t="shared" si="358"/>
        <v>0.93545637515297975</v>
      </c>
      <c r="J561" s="179">
        <f t="shared" si="358"/>
        <v>0.86636193149319141</v>
      </c>
      <c r="K561" s="179">
        <f t="shared" si="358"/>
        <v>0.71968953855386963</v>
      </c>
      <c r="L561" s="179">
        <f t="shared" si="358"/>
        <v>0.40684137326093678</v>
      </c>
      <c r="M561" s="179">
        <f t="shared" si="358"/>
        <v>7.9262648073579495E-2</v>
      </c>
      <c r="N561" s="179">
        <f t="shared" si="358"/>
        <v>0</v>
      </c>
      <c r="O561" s="179">
        <f t="shared" si="358"/>
        <v>9.3806286615698134E-2</v>
      </c>
      <c r="P561" s="179">
        <f t="shared" si="358"/>
        <v>6.2671485677373157E-2</v>
      </c>
      <c r="Q561" s="179">
        <f t="shared" si="358"/>
        <v>1.9872698312280689E-2</v>
      </c>
      <c r="R561" s="179">
        <f t="shared" si="358"/>
        <v>5.1167255747925026E-3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0.99828350440598046</v>
      </c>
      <c r="F562" s="179">
        <f t="shared" si="358"/>
        <v>0.99643050482242346</v>
      </c>
      <c r="G562" s="179">
        <f t="shared" si="358"/>
        <v>0.99260336063153898</v>
      </c>
      <c r="H562" s="179">
        <f t="shared" si="358"/>
        <v>0.98458850705801748</v>
      </c>
      <c r="I562" s="179">
        <f t="shared" si="358"/>
        <v>0.96868122630738351</v>
      </c>
      <c r="J562" s="179">
        <f t="shared" si="358"/>
        <v>0.93630779027854161</v>
      </c>
      <c r="K562" s="179">
        <f t="shared" si="358"/>
        <v>0.86790712499241895</v>
      </c>
      <c r="L562" s="179">
        <f t="shared" si="358"/>
        <v>0.70284657491563884</v>
      </c>
      <c r="M562" s="179">
        <f t="shared" si="358"/>
        <v>0.40249346125890434</v>
      </c>
      <c r="N562" s="179">
        <f t="shared" si="358"/>
        <v>9.5296840191526996E-2</v>
      </c>
      <c r="O562" s="179">
        <f t="shared" si="358"/>
        <v>0</v>
      </c>
      <c r="P562" s="179">
        <f t="shared" si="358"/>
        <v>9.8927026234253534E-2</v>
      </c>
      <c r="Q562" s="179">
        <f t="shared" si="358"/>
        <v>6.5903896641765283E-2</v>
      </c>
      <c r="R562" s="179">
        <f t="shared" si="358"/>
        <v>1.9754373979582317E-2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0.9991424500577244</v>
      </c>
      <c r="F563" s="179">
        <f t="shared" si="358"/>
        <v>0.99821834099581186</v>
      </c>
      <c r="G563" s="179">
        <f t="shared" si="358"/>
        <v>0.99631552624816588</v>
      </c>
      <c r="H563" s="179">
        <f t="shared" si="358"/>
        <v>0.99235686958266667</v>
      </c>
      <c r="I563" s="179">
        <f t="shared" si="358"/>
        <v>0.98459424632373926</v>
      </c>
      <c r="J563" s="179">
        <f t="shared" si="358"/>
        <v>0.96905860566258251</v>
      </c>
      <c r="K563" s="179">
        <f t="shared" si="358"/>
        <v>0.9369680603238375</v>
      </c>
      <c r="L563" s="179">
        <f t="shared" si="358"/>
        <v>0.86063970009608237</v>
      </c>
      <c r="M563" s="179">
        <f t="shared" si="358"/>
        <v>0.70016482324324758</v>
      </c>
      <c r="N563" s="179">
        <f t="shared" si="358"/>
        <v>0.43736704573272661</v>
      </c>
      <c r="O563" s="179">
        <f t="shared" si="358"/>
        <v>0.10285518982632424</v>
      </c>
      <c r="P563" s="179">
        <f t="shared" si="358"/>
        <v>0</v>
      </c>
      <c r="Q563" s="179">
        <f t="shared" si="358"/>
        <v>0.10639392429403659</v>
      </c>
      <c r="R563" s="179">
        <f t="shared" si="358"/>
        <v>6.6675046004154984E-2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0.99956796952414673</v>
      </c>
      <c r="F564" s="179">
        <f t="shared" si="358"/>
        <v>0.99910281826134573</v>
      </c>
      <c r="G564" s="179">
        <f t="shared" si="358"/>
        <v>0.99814650850550624</v>
      </c>
      <c r="H564" s="179">
        <f t="shared" si="358"/>
        <v>0.99616372866092084</v>
      </c>
      <c r="I564" s="179">
        <f t="shared" si="358"/>
        <v>0.99230073343165104</v>
      </c>
      <c r="J564" s="179">
        <f t="shared" si="358"/>
        <v>0.98464600114864609</v>
      </c>
      <c r="K564" s="179">
        <f t="shared" si="358"/>
        <v>0.96910158408890001</v>
      </c>
      <c r="L564" s="179">
        <f t="shared" si="358"/>
        <v>0.93336044894407288</v>
      </c>
      <c r="M564" s="179">
        <f t="shared" si="358"/>
        <v>0.85827485994058461</v>
      </c>
      <c r="N564" s="179">
        <f t="shared" si="358"/>
        <v>0.7189009557956022</v>
      </c>
      <c r="O564" s="179">
        <f t="shared" si="358"/>
        <v>0.44815573460732844</v>
      </c>
      <c r="P564" s="179">
        <f t="shared" si="358"/>
        <v>0.10391727352591061</v>
      </c>
      <c r="Q564" s="179">
        <f t="shared" si="358"/>
        <v>0</v>
      </c>
      <c r="R564" s="179">
        <f t="shared" si="358"/>
        <v>0.11517206909429492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0.99978745797329316</v>
      </c>
      <c r="F565" s="179">
        <f t="shared" si="358"/>
        <v>0.99955872658668243</v>
      </c>
      <c r="G565" s="179">
        <f t="shared" si="358"/>
        <v>0.99908885193768004</v>
      </c>
      <c r="H565" s="179">
        <f t="shared" si="358"/>
        <v>0.99811636736916576</v>
      </c>
      <c r="I565" s="179">
        <f t="shared" si="358"/>
        <v>0.99622826663360498</v>
      </c>
      <c r="J565" s="179">
        <f t="shared" si="358"/>
        <v>0.99250767335203149</v>
      </c>
      <c r="K565" s="179">
        <f t="shared" si="358"/>
        <v>0.98503073389796336</v>
      </c>
      <c r="L565" s="179">
        <f t="shared" si="358"/>
        <v>0.96827662849382323</v>
      </c>
      <c r="M565" s="179">
        <f t="shared" si="358"/>
        <v>0.93402416882415973</v>
      </c>
      <c r="N565" s="179">
        <f t="shared" si="358"/>
        <v>0.86975097281721747</v>
      </c>
      <c r="O565" s="179">
        <f t="shared" si="358"/>
        <v>0.73241498456153409</v>
      </c>
      <c r="P565" s="179">
        <f t="shared" si="358"/>
        <v>0.46437264991892102</v>
      </c>
      <c r="Q565" s="179">
        <f t="shared" si="358"/>
        <v>0.12078334021484863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0.99997326557412958</v>
      </c>
      <c r="F566" s="179">
        <f t="shared" si="358"/>
        <v>0.99994450596250528</v>
      </c>
      <c r="G566" s="179">
        <f t="shared" si="358"/>
        <v>0.99988546643125575</v>
      </c>
      <c r="H566" s="179">
        <f t="shared" si="358"/>
        <v>0.99976346083234724</v>
      </c>
      <c r="I566" s="179">
        <f t="shared" si="358"/>
        <v>0.99952729595012135</v>
      </c>
      <c r="J566" s="179">
        <f t="shared" si="358"/>
        <v>0.99906422318929788</v>
      </c>
      <c r="K566" s="179">
        <f t="shared" si="358"/>
        <v>0.99814266023942999</v>
      </c>
      <c r="L566" s="179">
        <f t="shared" si="358"/>
        <v>0.99613216552995454</v>
      </c>
      <c r="M566" s="179">
        <f t="shared" si="358"/>
        <v>0.99218500619199435</v>
      </c>
      <c r="N566" s="179">
        <f t="shared" si="358"/>
        <v>0.98499702332213102</v>
      </c>
      <c r="O566" s="179">
        <f t="shared" si="358"/>
        <v>0.97031599201514263</v>
      </c>
      <c r="P566" s="179">
        <f t="shared" si="358"/>
        <v>0.94003987463274341</v>
      </c>
      <c r="Q566" s="179">
        <f t="shared" si="358"/>
        <v>0.87911145504834065</v>
      </c>
      <c r="R566" s="179">
        <f t="shared" si="358"/>
        <v>0.74643280842746673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0.99999958871145922</v>
      </c>
      <c r="F567" s="179">
        <f t="shared" si="358"/>
        <v>0.99999914629138931</v>
      </c>
      <c r="G567" s="179">
        <f t="shared" si="358"/>
        <v>0.99999823815182898</v>
      </c>
      <c r="H567" s="179">
        <f t="shared" si="358"/>
        <v>0.99999636188395025</v>
      </c>
      <c r="I567" s="179">
        <f t="shared" si="358"/>
        <v>0.99999273158037527</v>
      </c>
      <c r="J567" s="179">
        <f t="shared" si="358"/>
        <v>0.99998561839873501</v>
      </c>
      <c r="K567" s="179">
        <f t="shared" si="358"/>
        <v>0.99997148296202265</v>
      </c>
      <c r="L567" s="179">
        <f t="shared" si="358"/>
        <v>0.99994077349385291</v>
      </c>
      <c r="M567" s="179">
        <f t="shared" si="358"/>
        <v>0.99988091417203151</v>
      </c>
      <c r="N567" s="179">
        <f t="shared" si="358"/>
        <v>0.99977273814914558</v>
      </c>
      <c r="O567" s="179">
        <f t="shared" si="358"/>
        <v>0.99955598721089034</v>
      </c>
      <c r="P567" s="179">
        <f t="shared" si="358"/>
        <v>0.99912392741846823</v>
      </c>
      <c r="Q567" s="179">
        <f t="shared" si="358"/>
        <v>0.9982977028350013</v>
      </c>
      <c r="R567" s="179">
        <f t="shared" si="358"/>
        <v>0.99660767004632567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1.0000000000000002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1.0000000000000002</v>
      </c>
      <c r="J568" s="179">
        <f t="shared" si="372"/>
        <v>1</v>
      </c>
      <c r="K568" s="179">
        <f t="shared" si="372"/>
        <v>0.99999999999999978</v>
      </c>
      <c r="L568" s="179">
        <f t="shared" si="372"/>
        <v>0.99999999999999978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1.0000000000000002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1.0000000000000002</v>
      </c>
      <c r="J569" s="179">
        <f t="shared" si="372"/>
        <v>1</v>
      </c>
      <c r="K569" s="179">
        <f t="shared" si="372"/>
        <v>0.99999999999999978</v>
      </c>
      <c r="L569" s="179">
        <f t="shared" si="372"/>
        <v>0.99999999999999978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1.0000000000000002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1.0000000000000002</v>
      </c>
      <c r="J570" s="179">
        <f t="shared" si="372"/>
        <v>1</v>
      </c>
      <c r="K570" s="179">
        <f t="shared" si="372"/>
        <v>0.99999999999999978</v>
      </c>
      <c r="L570" s="179">
        <f t="shared" si="372"/>
        <v>0.99999999999999978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1.0000000000000002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1.0000000000000002</v>
      </c>
      <c r="J571" s="179">
        <f t="shared" si="372"/>
        <v>1</v>
      </c>
      <c r="K571" s="179">
        <f t="shared" si="372"/>
        <v>0.99999999999999978</v>
      </c>
      <c r="L571" s="179">
        <f t="shared" si="372"/>
        <v>0.99999999999999978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1.0000000000000002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1.0000000000000002</v>
      </c>
      <c r="J572" s="179">
        <f t="shared" si="372"/>
        <v>1</v>
      </c>
      <c r="K572" s="179">
        <f t="shared" si="372"/>
        <v>0.99999999999999978</v>
      </c>
      <c r="L572" s="179">
        <f t="shared" si="372"/>
        <v>0.99999999999999978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1.0000000000000002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1.0000000000000002</v>
      </c>
      <c r="J573" s="179">
        <f t="shared" si="372"/>
        <v>1</v>
      </c>
      <c r="K573" s="179">
        <f t="shared" si="372"/>
        <v>0.99999999999999978</v>
      </c>
      <c r="L573" s="179">
        <f t="shared" si="372"/>
        <v>0.99999999999999978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1.0000000000000002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1.0000000000000002</v>
      </c>
      <c r="J574" s="179">
        <f t="shared" si="372"/>
        <v>1</v>
      </c>
      <c r="K574" s="179">
        <f t="shared" si="372"/>
        <v>0.99999999999999978</v>
      </c>
      <c r="L574" s="179">
        <f t="shared" si="372"/>
        <v>0.99999999999999978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1.0000000000000002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1.0000000000000002</v>
      </c>
      <c r="J575" s="179">
        <f t="shared" si="372"/>
        <v>1</v>
      </c>
      <c r="K575" s="179">
        <f t="shared" si="372"/>
        <v>0.99999999999999978</v>
      </c>
      <c r="L575" s="179">
        <f t="shared" si="372"/>
        <v>0.99999999999999978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1.0000000000000002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1.0000000000000002</v>
      </c>
      <c r="J576" s="179">
        <f t="shared" si="372"/>
        <v>1</v>
      </c>
      <c r="K576" s="179">
        <f t="shared" si="372"/>
        <v>0.99999999999999978</v>
      </c>
      <c r="L576" s="179">
        <f t="shared" si="372"/>
        <v>0.99999999999999978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1.0000000000000002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1.0000000000000002</v>
      </c>
      <c r="J577" s="179">
        <f t="shared" si="372"/>
        <v>1</v>
      </c>
      <c r="K577" s="179">
        <f t="shared" si="372"/>
        <v>0.99999999999999978</v>
      </c>
      <c r="L577" s="179">
        <f t="shared" si="372"/>
        <v>0.99999999999999978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1.0000000000000002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1.0000000000000002</v>
      </c>
      <c r="J578" s="179">
        <f t="shared" si="372"/>
        <v>1</v>
      </c>
      <c r="K578" s="179">
        <f t="shared" si="372"/>
        <v>0.99999999999999978</v>
      </c>
      <c r="L578" s="179">
        <f t="shared" si="372"/>
        <v>0.99999999999999978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1.0000000000000002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1.0000000000000002</v>
      </c>
      <c r="J579" s="179">
        <f t="shared" si="372"/>
        <v>1</v>
      </c>
      <c r="K579" s="179">
        <f t="shared" si="372"/>
        <v>0.99999999999999978</v>
      </c>
      <c r="L579" s="179">
        <f t="shared" si="372"/>
        <v>0.99999999999999978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1.0000000000000002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1.0000000000000002</v>
      </c>
      <c r="J580" s="179">
        <f t="shared" si="372"/>
        <v>1</v>
      </c>
      <c r="K580" s="179">
        <f t="shared" si="372"/>
        <v>0.99999999999999978</v>
      </c>
      <c r="L580" s="179">
        <f t="shared" si="372"/>
        <v>0.99999999999999978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1.0000000000000002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1.0000000000000002</v>
      </c>
      <c r="J581" s="179">
        <f t="shared" si="372"/>
        <v>1</v>
      </c>
      <c r="K581" s="179">
        <f t="shared" si="372"/>
        <v>0.99999999999999978</v>
      </c>
      <c r="L581" s="179">
        <f t="shared" si="372"/>
        <v>0.99999999999999978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1.0000000000000002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1.0000000000000002</v>
      </c>
      <c r="J582" s="179">
        <f t="shared" si="372"/>
        <v>1</v>
      </c>
      <c r="K582" s="179">
        <f t="shared" si="372"/>
        <v>0.99999999999999978</v>
      </c>
      <c r="L582" s="179">
        <f t="shared" si="372"/>
        <v>0.99999999999999978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1.0000000000000002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1.0000000000000002</v>
      </c>
      <c r="J583" s="179">
        <f t="shared" si="372"/>
        <v>1</v>
      </c>
      <c r="K583" s="179">
        <f t="shared" si="372"/>
        <v>0.99999999999999978</v>
      </c>
      <c r="L583" s="179">
        <f t="shared" si="372"/>
        <v>0.99999999999999978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1.0000000000000002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1.0000000000000002</v>
      </c>
      <c r="J584" s="179">
        <f t="shared" si="381"/>
        <v>1</v>
      </c>
      <c r="K584" s="179">
        <f t="shared" si="381"/>
        <v>0.99999999999999978</v>
      </c>
      <c r="L584" s="179">
        <f t="shared" si="381"/>
        <v>0.99999999999999978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1.0000000000000002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1.0000000000000002</v>
      </c>
      <c r="J585" s="179">
        <f t="shared" si="381"/>
        <v>1</v>
      </c>
      <c r="K585" s="179">
        <f t="shared" si="381"/>
        <v>0.99999999999999978</v>
      </c>
      <c r="L585" s="179">
        <f t="shared" si="381"/>
        <v>0.99999999999999978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1.0000000000000002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1.0000000000000002</v>
      </c>
      <c r="J586" s="179">
        <f t="shared" si="381"/>
        <v>1</v>
      </c>
      <c r="K586" s="179">
        <f t="shared" si="381"/>
        <v>0.99999999999999978</v>
      </c>
      <c r="L586" s="179">
        <f t="shared" si="381"/>
        <v>0.99999999999999978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1.0000000000000002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1.0000000000000002</v>
      </c>
      <c r="J587" s="179">
        <f t="shared" si="381"/>
        <v>1</v>
      </c>
      <c r="K587" s="179">
        <f t="shared" si="381"/>
        <v>0.99999999999999978</v>
      </c>
      <c r="L587" s="179">
        <f t="shared" si="381"/>
        <v>0.99999999999999978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1.0000000000000002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1.0000000000000002</v>
      </c>
      <c r="J588" s="179">
        <f t="shared" si="381"/>
        <v>1</v>
      </c>
      <c r="K588" s="179">
        <f t="shared" si="381"/>
        <v>0.99999999999999978</v>
      </c>
      <c r="L588" s="179">
        <f t="shared" si="381"/>
        <v>0.99999999999999978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1.0000000000000002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1.0000000000000002</v>
      </c>
      <c r="J589" s="179">
        <f t="shared" si="381"/>
        <v>1</v>
      </c>
      <c r="K589" s="179">
        <f t="shared" si="381"/>
        <v>0.99999999999999978</v>
      </c>
      <c r="L589" s="179">
        <f t="shared" si="381"/>
        <v>0.99999999999999978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1.0000000000000002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1.0000000000000002</v>
      </c>
      <c r="J590" s="179">
        <f t="shared" si="381"/>
        <v>1</v>
      </c>
      <c r="K590" s="179">
        <f t="shared" si="381"/>
        <v>0.99999999999999978</v>
      </c>
      <c r="L590" s="179">
        <f t="shared" si="381"/>
        <v>0.99999999999999978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1.0000000000000002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1.0000000000000002</v>
      </c>
      <c r="J591" s="179">
        <f t="shared" si="381"/>
        <v>1</v>
      </c>
      <c r="K591" s="179">
        <f t="shared" si="381"/>
        <v>0.99999999999999978</v>
      </c>
      <c r="L591" s="179">
        <f t="shared" si="381"/>
        <v>0.99999999999999978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1.0000000000000002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1.0000000000000002</v>
      </c>
      <c r="J592" s="179">
        <f t="shared" si="381"/>
        <v>1</v>
      </c>
      <c r="K592" s="179">
        <f t="shared" si="381"/>
        <v>0.99999999999999978</v>
      </c>
      <c r="L592" s="179">
        <f t="shared" si="381"/>
        <v>0.99999999999999978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1.0000000000000002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1.0000000000000002</v>
      </c>
      <c r="J593" s="179">
        <f t="shared" si="381"/>
        <v>1</v>
      </c>
      <c r="K593" s="179">
        <f t="shared" si="381"/>
        <v>0.99999999999999978</v>
      </c>
      <c r="L593" s="179">
        <f t="shared" si="381"/>
        <v>0.99999999999999978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1.0000000000000002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1.0000000000000002</v>
      </c>
      <c r="J594" s="179">
        <f t="shared" si="381"/>
        <v>1</v>
      </c>
      <c r="K594" s="179">
        <f t="shared" si="381"/>
        <v>0.99999999999999978</v>
      </c>
      <c r="L594" s="179">
        <f t="shared" si="381"/>
        <v>0.99999999999999978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1.0000000000000002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1.0000000000000002</v>
      </c>
      <c r="J595" s="179">
        <f t="shared" si="381"/>
        <v>1</v>
      </c>
      <c r="K595" s="179">
        <f t="shared" si="381"/>
        <v>0.99999999999999978</v>
      </c>
      <c r="L595" s="179">
        <f t="shared" si="381"/>
        <v>0.99999999999999978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1.0000000000000002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1.0000000000000002</v>
      </c>
      <c r="J596" s="179">
        <f t="shared" si="381"/>
        <v>1</v>
      </c>
      <c r="K596" s="179">
        <f t="shared" si="381"/>
        <v>0.99999999999999978</v>
      </c>
      <c r="L596" s="179">
        <f t="shared" si="381"/>
        <v>0.99999999999999978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1.0000000000000002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1.0000000000000002</v>
      </c>
      <c r="J597" s="179">
        <f t="shared" si="381"/>
        <v>1</v>
      </c>
      <c r="K597" s="179">
        <f t="shared" si="381"/>
        <v>0.99999999999999978</v>
      </c>
      <c r="L597" s="179">
        <f t="shared" si="381"/>
        <v>0.99999999999999978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1.0000000000000002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1.0000000000000002</v>
      </c>
      <c r="J598" s="179">
        <f t="shared" si="381"/>
        <v>1</v>
      </c>
      <c r="K598" s="179">
        <f t="shared" si="381"/>
        <v>0.99999999999999978</v>
      </c>
      <c r="L598" s="179">
        <f t="shared" si="381"/>
        <v>0.99999999999999978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1.0000000000000002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1.0000000000000002</v>
      </c>
      <c r="J599" s="179">
        <f t="shared" si="381"/>
        <v>1</v>
      </c>
      <c r="K599" s="179">
        <f t="shared" si="381"/>
        <v>0.99999999999999978</v>
      </c>
      <c r="L599" s="179">
        <f t="shared" si="381"/>
        <v>0.99999999999999978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1.0000000000000002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1.0000000000000002</v>
      </c>
      <c r="J600" s="179">
        <f t="shared" si="389"/>
        <v>1</v>
      </c>
      <c r="K600" s="179">
        <f t="shared" si="389"/>
        <v>0.99999999999999978</v>
      </c>
      <c r="L600" s="179">
        <f t="shared" si="389"/>
        <v>0.99999999999999978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1.0000000000000002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1.0000000000000002</v>
      </c>
      <c r="J601" s="179">
        <f t="shared" si="389"/>
        <v>1</v>
      </c>
      <c r="K601" s="179">
        <f t="shared" si="389"/>
        <v>0.99999999999999978</v>
      </c>
      <c r="L601" s="179">
        <f t="shared" si="389"/>
        <v>0.99999999999999978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1.0000000000000002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1.0000000000000002</v>
      </c>
      <c r="J602" s="179">
        <f t="shared" si="389"/>
        <v>1</v>
      </c>
      <c r="K602" s="179">
        <f t="shared" si="389"/>
        <v>0.99999999999999978</v>
      </c>
      <c r="L602" s="179">
        <f t="shared" si="389"/>
        <v>0.99999999999999978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1.0000000000000002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1.0000000000000002</v>
      </c>
      <c r="J603" s="179">
        <f t="shared" si="389"/>
        <v>1</v>
      </c>
      <c r="K603" s="179">
        <f t="shared" si="389"/>
        <v>0.99999999999999978</v>
      </c>
      <c r="L603" s="179">
        <f t="shared" si="389"/>
        <v>0.99999999999999978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1.0000000000000002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1.0000000000000002</v>
      </c>
      <c r="J604" s="179">
        <f t="shared" si="389"/>
        <v>1</v>
      </c>
      <c r="K604" s="179">
        <f t="shared" si="389"/>
        <v>0.99999999999999978</v>
      </c>
      <c r="L604" s="179">
        <f t="shared" si="389"/>
        <v>0.99999999999999978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1.0000000000000002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1.0000000000000002</v>
      </c>
      <c r="J605" s="179">
        <f t="shared" si="389"/>
        <v>1</v>
      </c>
      <c r="K605" s="179">
        <f t="shared" si="389"/>
        <v>0.99999999999999978</v>
      </c>
      <c r="L605" s="179">
        <f t="shared" si="389"/>
        <v>0.99999999999999978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1.0000000000000002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1.0000000000000002</v>
      </c>
      <c r="J606" s="179">
        <f t="shared" si="389"/>
        <v>1</v>
      </c>
      <c r="K606" s="179">
        <f t="shared" si="389"/>
        <v>0.99999999999999978</v>
      </c>
      <c r="L606" s="179">
        <f t="shared" si="389"/>
        <v>0.99999999999999978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1.0000000000000002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1.0000000000000002</v>
      </c>
      <c r="J607" s="179">
        <f t="shared" si="389"/>
        <v>1</v>
      </c>
      <c r="K607" s="179">
        <f t="shared" si="389"/>
        <v>0.99999999999999978</v>
      </c>
      <c r="L607" s="179">
        <f t="shared" si="389"/>
        <v>0.99999999999999978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1.0000000000000002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1.0000000000000002</v>
      </c>
      <c r="J608" s="179">
        <f t="shared" si="389"/>
        <v>1</v>
      </c>
      <c r="K608" s="179">
        <f t="shared" si="389"/>
        <v>0.99999999999999978</v>
      </c>
      <c r="L608" s="179">
        <f t="shared" si="389"/>
        <v>0.99999999999999978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1.0000000000000002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1.0000000000000002</v>
      </c>
      <c r="J609" s="179">
        <f t="shared" si="389"/>
        <v>1</v>
      </c>
      <c r="K609" s="179">
        <f t="shared" si="389"/>
        <v>0.99999999999999978</v>
      </c>
      <c r="L609" s="179">
        <f t="shared" si="389"/>
        <v>0.99999999999999978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1.0000000000000002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1.0000000000000002</v>
      </c>
      <c r="J610" s="179">
        <f t="shared" si="389"/>
        <v>1</v>
      </c>
      <c r="K610" s="179">
        <f t="shared" si="389"/>
        <v>0.99999999999999978</v>
      </c>
      <c r="L610" s="179">
        <f t="shared" si="389"/>
        <v>0.99999999999999978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1.0000000000000002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1.0000000000000002</v>
      </c>
      <c r="J611" s="179">
        <f t="shared" si="389"/>
        <v>1</v>
      </c>
      <c r="K611" s="179">
        <f t="shared" si="389"/>
        <v>0.99999999999999978</v>
      </c>
      <c r="L611" s="179">
        <f t="shared" si="389"/>
        <v>0.99999999999999978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1.0000000000000002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1.0000000000000002</v>
      </c>
      <c r="J612" s="179">
        <f t="shared" si="389"/>
        <v>1</v>
      </c>
      <c r="K612" s="179">
        <f t="shared" si="389"/>
        <v>0.99999999999999978</v>
      </c>
      <c r="L612" s="179">
        <f t="shared" si="389"/>
        <v>0.99999999999999978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1.0000000000000002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1.0000000000000002</v>
      </c>
      <c r="J613" s="179">
        <f t="shared" si="389"/>
        <v>1</v>
      </c>
      <c r="K613" s="179">
        <f t="shared" si="389"/>
        <v>0.99999999999999978</v>
      </c>
      <c r="L613" s="179">
        <f t="shared" si="389"/>
        <v>0.99999999999999978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1.0000000000000002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1.0000000000000002</v>
      </c>
      <c r="J614" s="179">
        <f t="shared" si="389"/>
        <v>1</v>
      </c>
      <c r="K614" s="179">
        <f t="shared" si="389"/>
        <v>0.99999999999999978</v>
      </c>
      <c r="L614" s="179">
        <f t="shared" si="389"/>
        <v>0.99999999999999978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1.0000000000000002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1.0000000000000002</v>
      </c>
      <c r="J615" s="179">
        <f t="shared" si="389"/>
        <v>1</v>
      </c>
      <c r="K615" s="179">
        <f t="shared" si="389"/>
        <v>0.99999999999999978</v>
      </c>
      <c r="L615" s="179">
        <f t="shared" si="389"/>
        <v>0.99999999999999978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1.0000000000000002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1.0000000000000002</v>
      </c>
      <c r="J616" s="179">
        <f t="shared" si="398"/>
        <v>1</v>
      </c>
      <c r="K616" s="179">
        <f t="shared" si="398"/>
        <v>0.99999999999999978</v>
      </c>
      <c r="L616" s="179">
        <f t="shared" si="398"/>
        <v>0.99999999999999978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1.0000000000000002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1.0000000000000002</v>
      </c>
      <c r="J617" s="179">
        <f t="shared" si="398"/>
        <v>1</v>
      </c>
      <c r="K617" s="179">
        <f t="shared" si="398"/>
        <v>0.99999999999999978</v>
      </c>
      <c r="L617" s="179">
        <f t="shared" si="398"/>
        <v>0.99999999999999978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1.0000000000000002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1.0000000000000002</v>
      </c>
      <c r="J618" s="179">
        <f t="shared" si="398"/>
        <v>1</v>
      </c>
      <c r="K618" s="179">
        <f t="shared" si="398"/>
        <v>0.99999999999999978</v>
      </c>
      <c r="L618" s="179">
        <f t="shared" si="398"/>
        <v>0.99999999999999978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1.0000000000000002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1.0000000000000002</v>
      </c>
      <c r="J619" s="179">
        <f t="shared" si="398"/>
        <v>1</v>
      </c>
      <c r="K619" s="179">
        <f t="shared" si="398"/>
        <v>0.99999999999999978</v>
      </c>
      <c r="L619" s="179">
        <f t="shared" si="398"/>
        <v>0.99999999999999978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1.0000000000000002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1.0000000000000002</v>
      </c>
      <c r="J620" s="179">
        <f t="shared" si="398"/>
        <v>1</v>
      </c>
      <c r="K620" s="179">
        <f t="shared" si="398"/>
        <v>0.99999999999999978</v>
      </c>
      <c r="L620" s="179">
        <f t="shared" si="398"/>
        <v>0.99999999999999978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1.0000000000000002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1.0000000000000002</v>
      </c>
      <c r="J621" s="179">
        <f t="shared" si="398"/>
        <v>1</v>
      </c>
      <c r="K621" s="179">
        <f t="shared" si="398"/>
        <v>0.99999999999999978</v>
      </c>
      <c r="L621" s="179">
        <f t="shared" si="398"/>
        <v>0.99999999999999978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1.0000000000000002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1.0000000000000002</v>
      </c>
      <c r="J622" s="179">
        <f t="shared" si="398"/>
        <v>1</v>
      </c>
      <c r="K622" s="179">
        <f t="shared" si="398"/>
        <v>0.99999999999999978</v>
      </c>
      <c r="L622" s="179">
        <f t="shared" si="398"/>
        <v>0.99999999999999978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1.0000000000000002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1.0000000000000002</v>
      </c>
      <c r="J623" s="179">
        <f t="shared" si="398"/>
        <v>1</v>
      </c>
      <c r="K623" s="179">
        <f t="shared" si="398"/>
        <v>0.99999999999999978</v>
      </c>
      <c r="L623" s="179">
        <f t="shared" si="398"/>
        <v>0.99999999999999978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1.0000000000000002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1.0000000000000002</v>
      </c>
      <c r="J624" s="179">
        <f t="shared" si="398"/>
        <v>1</v>
      </c>
      <c r="K624" s="179">
        <f t="shared" si="398"/>
        <v>0.99999999999999978</v>
      </c>
      <c r="L624" s="179">
        <f t="shared" si="398"/>
        <v>0.99999999999999978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1.0000000000000002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1.0000000000000002</v>
      </c>
      <c r="J625" s="179">
        <f t="shared" si="398"/>
        <v>1</v>
      </c>
      <c r="K625" s="179">
        <f t="shared" si="398"/>
        <v>0.99999999999999978</v>
      </c>
      <c r="L625" s="179">
        <f t="shared" si="398"/>
        <v>0.99999999999999978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1.0000000000000002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1.0000000000000002</v>
      </c>
      <c r="J626" s="179">
        <f t="shared" si="398"/>
        <v>1</v>
      </c>
      <c r="K626" s="179">
        <f t="shared" si="398"/>
        <v>0.99999999999999978</v>
      </c>
      <c r="L626" s="179">
        <f t="shared" si="398"/>
        <v>0.99999999999999978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1.0000000000000002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1.0000000000000002</v>
      </c>
      <c r="J627" s="179">
        <f t="shared" si="398"/>
        <v>1</v>
      </c>
      <c r="K627" s="179">
        <f t="shared" si="398"/>
        <v>0.99999999999999978</v>
      </c>
      <c r="L627" s="179">
        <f t="shared" si="398"/>
        <v>0.99999999999999978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1.0000000000000002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1.0000000000000002</v>
      </c>
      <c r="J628" s="179">
        <f t="shared" si="398"/>
        <v>1</v>
      </c>
      <c r="K628" s="179">
        <f t="shared" si="398"/>
        <v>0.99999999999999978</v>
      </c>
      <c r="L628" s="179">
        <f t="shared" si="398"/>
        <v>0.99999999999999978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1.0000000000000002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1.0000000000000002</v>
      </c>
      <c r="J629" s="179">
        <f t="shared" si="398"/>
        <v>1</v>
      </c>
      <c r="K629" s="179">
        <f t="shared" si="398"/>
        <v>0.99999999999999978</v>
      </c>
      <c r="L629" s="179">
        <f t="shared" si="398"/>
        <v>0.99999999999999978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1.0000000000000002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1.0000000000000002</v>
      </c>
      <c r="J630" s="179">
        <f t="shared" si="398"/>
        <v>1</v>
      </c>
      <c r="K630" s="179">
        <f t="shared" si="398"/>
        <v>0.99999999999999978</v>
      </c>
      <c r="L630" s="179">
        <f t="shared" si="398"/>
        <v>0.99999999999999978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1.0000000000000002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1.0000000000000002</v>
      </c>
      <c r="J631" s="179">
        <f t="shared" si="398"/>
        <v>1</v>
      </c>
      <c r="K631" s="179">
        <f t="shared" si="398"/>
        <v>0.99999999999999978</v>
      </c>
      <c r="L631" s="179">
        <f t="shared" si="398"/>
        <v>0.99999999999999978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1.0000000000000002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1.0000000000000002</v>
      </c>
      <c r="J632" s="179">
        <f t="shared" si="407"/>
        <v>1</v>
      </c>
      <c r="K632" s="179">
        <f t="shared" si="407"/>
        <v>0.99999999999999978</v>
      </c>
      <c r="L632" s="179">
        <f t="shared" si="407"/>
        <v>0.99999999999999978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1.0000000000000002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1.0000000000000002</v>
      </c>
      <c r="J633" s="179">
        <f t="shared" si="407"/>
        <v>1</v>
      </c>
      <c r="K633" s="179">
        <f t="shared" si="407"/>
        <v>0.99999999999999978</v>
      </c>
      <c r="L633" s="179">
        <f t="shared" si="407"/>
        <v>0.99999999999999978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1.0000000000000002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1.0000000000000002</v>
      </c>
      <c r="J634" s="179">
        <f t="shared" si="407"/>
        <v>1</v>
      </c>
      <c r="K634" s="179">
        <f t="shared" si="407"/>
        <v>0.99999999999999978</v>
      </c>
      <c r="L634" s="179">
        <f t="shared" si="407"/>
        <v>0.99999999999999978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1.0000000000000002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1.0000000000000002</v>
      </c>
      <c r="J635" s="179">
        <f t="shared" si="407"/>
        <v>1</v>
      </c>
      <c r="K635" s="179">
        <f t="shared" si="407"/>
        <v>0.99999999999999978</v>
      </c>
      <c r="L635" s="179">
        <f t="shared" si="407"/>
        <v>0.99999999999999978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1.0000000000000002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1.0000000000000002</v>
      </c>
      <c r="J636" s="179">
        <f t="shared" si="407"/>
        <v>1</v>
      </c>
      <c r="K636" s="179">
        <f t="shared" si="407"/>
        <v>0.99999999999999978</v>
      </c>
      <c r="L636" s="179">
        <f t="shared" si="407"/>
        <v>0.99999999999999978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1.0000000000000002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1.0000000000000002</v>
      </c>
      <c r="J637" s="179">
        <f t="shared" si="407"/>
        <v>1</v>
      </c>
      <c r="K637" s="179">
        <f t="shared" si="407"/>
        <v>0.99999999999999978</v>
      </c>
      <c r="L637" s="179">
        <f t="shared" si="407"/>
        <v>0.99999999999999978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1.0000000000000002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1.0000000000000002</v>
      </c>
      <c r="J638" s="179">
        <f t="shared" si="407"/>
        <v>1</v>
      </c>
      <c r="K638" s="179">
        <f t="shared" si="407"/>
        <v>0.99999999999999978</v>
      </c>
      <c r="L638" s="179">
        <f t="shared" si="407"/>
        <v>0.99999999999999978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1.0000000000000002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1.0000000000000002</v>
      </c>
      <c r="J639" s="179">
        <f t="shared" si="407"/>
        <v>1</v>
      </c>
      <c r="K639" s="179">
        <f t="shared" si="407"/>
        <v>0.99999999999999978</v>
      </c>
      <c r="L639" s="179">
        <f t="shared" si="407"/>
        <v>0.99999999999999978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1.0000000000000002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1.0000000000000002</v>
      </c>
      <c r="J640" s="179">
        <f t="shared" si="407"/>
        <v>1</v>
      </c>
      <c r="K640" s="179">
        <f t="shared" si="407"/>
        <v>0.99999999999999978</v>
      </c>
      <c r="L640" s="179">
        <f t="shared" si="407"/>
        <v>0.99999999999999978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1.0000000000000002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1.0000000000000002</v>
      </c>
      <c r="J641" s="179">
        <f t="shared" si="407"/>
        <v>1</v>
      </c>
      <c r="K641" s="179">
        <f t="shared" si="407"/>
        <v>0.99999999999999978</v>
      </c>
      <c r="L641" s="179">
        <f t="shared" si="407"/>
        <v>0.99999999999999978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1.0000000000000002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1.0000000000000002</v>
      </c>
      <c r="J642" s="179">
        <f t="shared" si="407"/>
        <v>1</v>
      </c>
      <c r="K642" s="179">
        <f t="shared" si="407"/>
        <v>0.99999999999999978</v>
      </c>
      <c r="L642" s="179">
        <f t="shared" si="407"/>
        <v>0.99999999999999978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1.0000000000000002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1.0000000000000002</v>
      </c>
      <c r="J643" s="179">
        <f t="shared" si="407"/>
        <v>1</v>
      </c>
      <c r="K643" s="179">
        <f t="shared" si="407"/>
        <v>0.99999999999999978</v>
      </c>
      <c r="L643" s="179">
        <f t="shared" si="407"/>
        <v>0.99999999999999978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1.0000000000000002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1.0000000000000002</v>
      </c>
      <c r="J644" s="179">
        <f t="shared" si="407"/>
        <v>1</v>
      </c>
      <c r="K644" s="179">
        <f t="shared" si="407"/>
        <v>0.99999999999999978</v>
      </c>
      <c r="L644" s="179">
        <f t="shared" si="407"/>
        <v>0.99999999999999978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1.0000000000000002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1.0000000000000002</v>
      </c>
      <c r="J645" s="179">
        <f t="shared" si="407"/>
        <v>1</v>
      </c>
      <c r="K645" s="179">
        <f t="shared" si="407"/>
        <v>0.99999999999999978</v>
      </c>
      <c r="L645" s="179">
        <f t="shared" si="407"/>
        <v>0.99999999999999978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1.0000000000000002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1.0000000000000002</v>
      </c>
      <c r="J646" s="179">
        <f t="shared" si="407"/>
        <v>1</v>
      </c>
      <c r="K646" s="179">
        <f t="shared" si="407"/>
        <v>0.99999999999999978</v>
      </c>
      <c r="L646" s="179">
        <f t="shared" si="407"/>
        <v>0.99999999999999978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1.0000000000000002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1.0000000000000002</v>
      </c>
      <c r="J647" s="179">
        <f t="shared" si="407"/>
        <v>1</v>
      </c>
      <c r="K647" s="179">
        <f t="shared" si="407"/>
        <v>0.99999999999999978</v>
      </c>
      <c r="L647" s="179">
        <f t="shared" si="407"/>
        <v>0.99999999999999978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1.0000000000000002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1.0000000000000002</v>
      </c>
      <c r="J648" s="179">
        <f t="shared" si="416"/>
        <v>1</v>
      </c>
      <c r="K648" s="179">
        <f t="shared" si="416"/>
        <v>0.99999999999999978</v>
      </c>
      <c r="L648" s="179">
        <f t="shared" si="416"/>
        <v>0.99999999999999978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1.0000000000000002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1.0000000000000002</v>
      </c>
      <c r="J649" s="179">
        <f t="shared" si="416"/>
        <v>1</v>
      </c>
      <c r="K649" s="179">
        <f t="shared" si="416"/>
        <v>0.99999999999999978</v>
      </c>
      <c r="L649" s="179">
        <f t="shared" si="416"/>
        <v>0.99999999999999978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1.0000000000000002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1.0000000000000002</v>
      </c>
      <c r="J650" s="179">
        <f t="shared" si="416"/>
        <v>1</v>
      </c>
      <c r="K650" s="179">
        <f t="shared" si="416"/>
        <v>0.99999999999999978</v>
      </c>
      <c r="L650" s="179">
        <f t="shared" si="416"/>
        <v>0.99999999999999978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1.0000000000000002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1.0000000000000002</v>
      </c>
      <c r="J651" s="179">
        <f t="shared" si="416"/>
        <v>1</v>
      </c>
      <c r="K651" s="179">
        <f t="shared" si="416"/>
        <v>0.99999999999999978</v>
      </c>
      <c r="L651" s="179">
        <f t="shared" si="416"/>
        <v>0.99999999999999978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1.0000000000000002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1.0000000000000002</v>
      </c>
      <c r="J652" s="179">
        <f t="shared" si="416"/>
        <v>1</v>
      </c>
      <c r="K652" s="179">
        <f t="shared" si="416"/>
        <v>0.99999999999999978</v>
      </c>
      <c r="L652" s="179">
        <f t="shared" si="416"/>
        <v>0.99999999999999978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1.0000000000000002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1.0000000000000002</v>
      </c>
      <c r="J653" s="179">
        <f t="shared" si="416"/>
        <v>1</v>
      </c>
      <c r="K653" s="179">
        <f t="shared" si="416"/>
        <v>0.99999999999999978</v>
      </c>
      <c r="L653" s="179">
        <f t="shared" si="416"/>
        <v>0.99999999999999978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1.0000000000000002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1.0000000000000002</v>
      </c>
      <c r="J654" s="179">
        <f t="shared" si="416"/>
        <v>1</v>
      </c>
      <c r="K654" s="179">
        <f t="shared" si="416"/>
        <v>0.99999999999999978</v>
      </c>
      <c r="L654" s="179">
        <f t="shared" si="416"/>
        <v>0.99999999999999978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1.0000000000000002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1.0000000000000002</v>
      </c>
      <c r="J655" s="179">
        <f t="shared" si="416"/>
        <v>1</v>
      </c>
      <c r="K655" s="179">
        <f t="shared" si="416"/>
        <v>0.99999999999999978</v>
      </c>
      <c r="L655" s="179">
        <f t="shared" si="416"/>
        <v>0.99999999999999978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1.0000000000000002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1.0000000000000002</v>
      </c>
      <c r="J656" s="179">
        <f t="shared" si="416"/>
        <v>1</v>
      </c>
      <c r="K656" s="179">
        <f t="shared" si="416"/>
        <v>0.99999999999999978</v>
      </c>
      <c r="L656" s="179">
        <f t="shared" si="416"/>
        <v>0.99999999999999978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1.0000000000000002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1.0000000000000002</v>
      </c>
      <c r="J657" s="179">
        <f t="shared" si="416"/>
        <v>1</v>
      </c>
      <c r="K657" s="179">
        <f t="shared" si="416"/>
        <v>0.99999999999999978</v>
      </c>
      <c r="L657" s="179">
        <f t="shared" si="416"/>
        <v>0.99999999999999978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1.0000000000000002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1.0000000000000002</v>
      </c>
      <c r="J658" s="179">
        <f t="shared" si="416"/>
        <v>1</v>
      </c>
      <c r="K658" s="179">
        <f t="shared" si="416"/>
        <v>0.99999999999999978</v>
      </c>
      <c r="L658" s="179">
        <f t="shared" si="416"/>
        <v>0.99999999999999978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1.0000000000000002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1.0000000000000002</v>
      </c>
      <c r="J659" s="179">
        <f t="shared" si="416"/>
        <v>1</v>
      </c>
      <c r="K659" s="179">
        <f t="shared" si="416"/>
        <v>0.99999999999999978</v>
      </c>
      <c r="L659" s="179">
        <f t="shared" si="416"/>
        <v>0.99999999999999978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1.0000000000000002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1.0000000000000002</v>
      </c>
      <c r="J660" s="179">
        <f t="shared" si="416"/>
        <v>1</v>
      </c>
      <c r="K660" s="179">
        <f t="shared" si="416"/>
        <v>0.99999999999999978</v>
      </c>
      <c r="L660" s="179">
        <f t="shared" si="416"/>
        <v>0.99999999999999978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1.0000000000000002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1.0000000000000002</v>
      </c>
      <c r="J661" s="179">
        <f t="shared" si="416"/>
        <v>1</v>
      </c>
      <c r="K661" s="179">
        <f t="shared" si="416"/>
        <v>0.99999999999999978</v>
      </c>
      <c r="L661" s="179">
        <f t="shared" si="416"/>
        <v>0.99999999999999978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1.0000000000000002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1.0000000000000002</v>
      </c>
      <c r="J662" s="179">
        <f t="shared" si="416"/>
        <v>1</v>
      </c>
      <c r="K662" s="179">
        <f t="shared" si="416"/>
        <v>0.99999999999999978</v>
      </c>
      <c r="L662" s="179">
        <f t="shared" si="416"/>
        <v>0.99999999999999978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1.0000000000000002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1.0000000000000002</v>
      </c>
      <c r="J663" s="179">
        <f t="shared" si="416"/>
        <v>1</v>
      </c>
      <c r="K663" s="179">
        <f t="shared" si="416"/>
        <v>0.99999999999999978</v>
      </c>
      <c r="L663" s="179">
        <f t="shared" si="416"/>
        <v>0.99999999999999978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1.0000000000000002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1.0000000000000002</v>
      </c>
      <c r="J664" s="179">
        <f t="shared" si="426"/>
        <v>1</v>
      </c>
      <c r="K664" s="179">
        <f t="shared" si="426"/>
        <v>0.99999999999999978</v>
      </c>
      <c r="L664" s="179">
        <f t="shared" si="426"/>
        <v>0.99999999999999978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1.0000000000000002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1.0000000000000002</v>
      </c>
      <c r="J665" s="179">
        <f t="shared" si="426"/>
        <v>1</v>
      </c>
      <c r="K665" s="179">
        <f t="shared" si="426"/>
        <v>0.99999999999999978</v>
      </c>
      <c r="L665" s="179">
        <f t="shared" si="426"/>
        <v>0.99999999999999978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1.0000000000000002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1.0000000000000002</v>
      </c>
      <c r="J666" s="179">
        <f t="shared" si="426"/>
        <v>1</v>
      </c>
      <c r="K666" s="179">
        <f t="shared" si="426"/>
        <v>0.99999999999999978</v>
      </c>
      <c r="L666" s="179">
        <f t="shared" si="426"/>
        <v>0.99999999999999978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1.0000000000000002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1.0000000000000002</v>
      </c>
      <c r="J667" s="179">
        <f t="shared" si="426"/>
        <v>1</v>
      </c>
      <c r="K667" s="179">
        <f t="shared" si="426"/>
        <v>0.99999999999999978</v>
      </c>
      <c r="L667" s="179">
        <f t="shared" si="426"/>
        <v>0.99999999999999978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1.0000000000000002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1.0000000000000002</v>
      </c>
      <c r="J668" s="179">
        <f t="shared" si="426"/>
        <v>1</v>
      </c>
      <c r="K668" s="179">
        <f t="shared" si="426"/>
        <v>0.99999999999999978</v>
      </c>
      <c r="L668" s="179">
        <f t="shared" si="426"/>
        <v>0.99999999999999978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1.0000000000000002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1.0000000000000002</v>
      </c>
      <c r="J669" s="179">
        <f t="shared" si="426"/>
        <v>1</v>
      </c>
      <c r="K669" s="179">
        <f t="shared" si="426"/>
        <v>0.99999999999999978</v>
      </c>
      <c r="L669" s="179">
        <f t="shared" si="426"/>
        <v>0.99999999999999978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1.0000000000000002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1.0000000000000002</v>
      </c>
      <c r="J670" s="179">
        <f t="shared" si="426"/>
        <v>1</v>
      </c>
      <c r="K670" s="179">
        <f t="shared" si="426"/>
        <v>0.99999999999999978</v>
      </c>
      <c r="L670" s="179">
        <f t="shared" si="426"/>
        <v>0.99999999999999978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1.0000000000000002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1.0000000000000002</v>
      </c>
      <c r="J671" s="194">
        <f t="shared" si="426"/>
        <v>1</v>
      </c>
      <c r="K671" s="194">
        <f t="shared" si="426"/>
        <v>0.99999999999999978</v>
      </c>
      <c r="L671" s="194">
        <f t="shared" si="426"/>
        <v>0.99999999999999978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0.27207541242117322</v>
      </c>
      <c r="G679" s="175">
        <f t="shared" si="428"/>
        <v>0.5906532988559885</v>
      </c>
      <c r="H679" s="175">
        <f t="shared" si="428"/>
        <v>0.7769918921573199</v>
      </c>
      <c r="I679" s="175">
        <f t="shared" si="428"/>
        <v>0.88101058804832988</v>
      </c>
      <c r="J679" s="175">
        <f t="shared" si="428"/>
        <v>0.93990041349983366</v>
      </c>
      <c r="K679" s="175">
        <f t="shared" si="428"/>
        <v>0.96989463789582286</v>
      </c>
      <c r="L679" s="175">
        <f t="shared" si="428"/>
        <v>0.98429580389737847</v>
      </c>
      <c r="M679" s="175">
        <f t="shared" si="428"/>
        <v>0.99208469167723612</v>
      </c>
      <c r="N679" s="175">
        <f t="shared" si="428"/>
        <v>0.99621812602296034</v>
      </c>
      <c r="O679" s="175">
        <f t="shared" si="428"/>
        <v>0.99815193476781183</v>
      </c>
      <c r="P679" s="175">
        <f t="shared" si="428"/>
        <v>0.9990885056099218</v>
      </c>
      <c r="Q679" s="175">
        <f t="shared" si="428"/>
        <v>0.99955038865002221</v>
      </c>
      <c r="R679" s="175">
        <f t="shared" si="428"/>
        <v>0.99978338401919253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-0.47637634343026147</v>
      </c>
      <c r="F680" s="179" t="e">
        <f t="shared" si="428"/>
        <v>#DIV/0!</v>
      </c>
      <c r="G680" s="179">
        <f t="shared" si="428"/>
        <v>0.25884975304726238</v>
      </c>
      <c r="H680" s="179">
        <f t="shared" si="428"/>
        <v>0.58220604969234402</v>
      </c>
      <c r="I680" s="179">
        <f t="shared" si="428"/>
        <v>0.77098118677318694</v>
      </c>
      <c r="J680" s="179">
        <f t="shared" si="428"/>
        <v>0.88216636729539266</v>
      </c>
      <c r="K680" s="179">
        <f t="shared" si="428"/>
        <v>0.94039271997024665</v>
      </c>
      <c r="L680" s="179">
        <f t="shared" si="428"/>
        <v>0.96876555872777359</v>
      </c>
      <c r="M680" s="179">
        <f t="shared" si="428"/>
        <v>0.98421411270581738</v>
      </c>
      <c r="N680" s="179">
        <f t="shared" si="428"/>
        <v>0.99244597523345912</v>
      </c>
      <c r="O680" s="179">
        <f t="shared" si="428"/>
        <v>0.99630613451616512</v>
      </c>
      <c r="P680" s="179">
        <f t="shared" si="428"/>
        <v>0.9981775540666582</v>
      </c>
      <c r="Q680" s="179">
        <f t="shared" si="428"/>
        <v>0.99910090620948033</v>
      </c>
      <c r="R680" s="179">
        <f t="shared" si="428"/>
        <v>0.99956679724524522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-0.20727536982522851</v>
      </c>
      <c r="F681" s="179">
        <f t="shared" si="428"/>
        <v>-0.48553029831851607</v>
      </c>
      <c r="G681" s="179" t="e">
        <f t="shared" si="428"/>
        <v>#DIV/0!</v>
      </c>
      <c r="H681" s="179">
        <f t="shared" si="428"/>
        <v>0.25695987356704852</v>
      </c>
      <c r="I681" s="179">
        <f t="shared" si="428"/>
        <v>0.57544943906301516</v>
      </c>
      <c r="J681" s="179">
        <f t="shared" si="428"/>
        <v>0.77465061029103954</v>
      </c>
      <c r="K681" s="179">
        <f t="shared" si="428"/>
        <v>0.88397862944537442</v>
      </c>
      <c r="L681" s="179">
        <f t="shared" si="428"/>
        <v>0.93869057414334867</v>
      </c>
      <c r="M681" s="179">
        <f t="shared" si="428"/>
        <v>0.96885143607051294</v>
      </c>
      <c r="N681" s="179">
        <f t="shared" si="428"/>
        <v>0.98504959078457088</v>
      </c>
      <c r="O681" s="179">
        <f t="shared" si="428"/>
        <v>0.99267971843782998</v>
      </c>
      <c r="P681" s="179">
        <f t="shared" si="428"/>
        <v>0.99638615226877725</v>
      </c>
      <c r="Q681" s="179">
        <f t="shared" si="428"/>
        <v>0.99821658673184632</v>
      </c>
      <c r="R681" s="179">
        <f t="shared" si="428"/>
        <v>0.99914058473349399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-5.7289880785791683E-2</v>
      </c>
      <c r="F682" s="179">
        <f t="shared" si="428"/>
        <v>-0.22477098953239391</v>
      </c>
      <c r="G682" s="179">
        <f t="shared" si="428"/>
        <v>-0.49320184486094987</v>
      </c>
      <c r="H682" s="179" t="e">
        <f t="shared" si="428"/>
        <v>#DIV/0!</v>
      </c>
      <c r="I682" s="179">
        <f t="shared" si="428"/>
        <v>0.24466125915305334</v>
      </c>
      <c r="J682" s="179">
        <f t="shared" si="428"/>
        <v>0.57830259066350531</v>
      </c>
      <c r="K682" s="179">
        <f t="shared" si="428"/>
        <v>0.7762334367214323</v>
      </c>
      <c r="L682" s="179">
        <f t="shared" si="428"/>
        <v>0.87993823976188945</v>
      </c>
      <c r="M682" s="179">
        <f t="shared" si="428"/>
        <v>0.93838304319467125</v>
      </c>
      <c r="N682" s="179">
        <f t="shared" si="428"/>
        <v>0.97024946148932179</v>
      </c>
      <c r="O682" s="179">
        <f t="shared" si="428"/>
        <v>0.9853947578489618</v>
      </c>
      <c r="P682" s="179">
        <f t="shared" si="428"/>
        <v>0.99278081006964725</v>
      </c>
      <c r="Q682" s="179">
        <f t="shared" si="428"/>
        <v>0.99643519805702674</v>
      </c>
      <c r="R682" s="179">
        <f t="shared" si="428"/>
        <v>0.99828162876295479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-1.5051765593360604E-2</v>
      </c>
      <c r="F683" s="179">
        <f t="shared" si="428"/>
        <v>-6.5371569966797688E-2</v>
      </c>
      <c r="G683" s="179">
        <f t="shared" si="428"/>
        <v>-0.25081717094569173</v>
      </c>
      <c r="H683" s="179">
        <f t="shared" si="428"/>
        <v>-0.50151688313221576</v>
      </c>
      <c r="I683" s="179" t="e">
        <f t="shared" si="428"/>
        <v>#DIV/0!</v>
      </c>
      <c r="J683" s="179">
        <f t="shared" si="428"/>
        <v>0.25614655274022391</v>
      </c>
      <c r="K683" s="179">
        <f t="shared" si="428"/>
        <v>0.58635630779125769</v>
      </c>
      <c r="L683" s="179">
        <f t="shared" si="428"/>
        <v>0.77258660592560735</v>
      </c>
      <c r="M683" s="179">
        <f t="shared" si="428"/>
        <v>0.88117324505589034</v>
      </c>
      <c r="N683" s="179">
        <f t="shared" si="428"/>
        <v>0.94198821246143993</v>
      </c>
      <c r="O683" s="179">
        <f t="shared" si="428"/>
        <v>0.97137896362336917</v>
      </c>
      <c r="P683" s="179">
        <f t="shared" si="428"/>
        <v>0.98581945246862901</v>
      </c>
      <c r="Q683" s="179">
        <f t="shared" si="428"/>
        <v>0.99298949230395761</v>
      </c>
      <c r="R683" s="179">
        <f t="shared" si="428"/>
        <v>0.99661870547303522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-3.7775841306991508E-3</v>
      </c>
      <c r="F684" s="179">
        <f t="shared" si="428"/>
        <v>-1.6736429593232065E-2</v>
      </c>
      <c r="G684" s="179">
        <f t="shared" si="428"/>
        <v>-7.2944386012002954E-2</v>
      </c>
      <c r="H684" s="179">
        <f t="shared" si="428"/>
        <v>-0.27431144075205977</v>
      </c>
      <c r="I684" s="179">
        <f t="shared" si="428"/>
        <v>-0.50475572157351045</v>
      </c>
      <c r="J684" s="179" t="e">
        <f t="shared" si="428"/>
        <v>#DIV/0!</v>
      </c>
      <c r="K684" s="179">
        <f t="shared" si="428"/>
        <v>0.25793309913382501</v>
      </c>
      <c r="L684" s="179">
        <f t="shared" si="428"/>
        <v>0.57639067491499696</v>
      </c>
      <c r="M684" s="179">
        <f t="shared" si="428"/>
        <v>0.77161383687356233</v>
      </c>
      <c r="N684" s="179">
        <f t="shared" si="428"/>
        <v>0.88614631586405268</v>
      </c>
      <c r="O684" s="179">
        <f t="shared" si="428"/>
        <v>0.94328527038176668</v>
      </c>
      <c r="P684" s="179">
        <f t="shared" si="428"/>
        <v>0.97176822329779666</v>
      </c>
      <c r="Q684" s="179">
        <f t="shared" si="428"/>
        <v>0.98601005118186069</v>
      </c>
      <c r="R684" s="179">
        <f t="shared" si="428"/>
        <v>0.99324449391668279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-9.4521395705094249E-4</v>
      </c>
      <c r="F685" s="179">
        <f t="shared" si="428"/>
        <v>-4.204914289354063E-3</v>
      </c>
      <c r="G685" s="179">
        <f t="shared" si="428"/>
        <v>-1.8788573595017431E-2</v>
      </c>
      <c r="H685" s="179">
        <f t="shared" si="428"/>
        <v>-8.2148553523113108E-2</v>
      </c>
      <c r="I685" s="179">
        <f t="shared" si="428"/>
        <v>-0.28045967442746839</v>
      </c>
      <c r="J685" s="179">
        <f t="shared" si="428"/>
        <v>-0.50199685503394953</v>
      </c>
      <c r="K685" s="179" t="e">
        <f t="shared" si="428"/>
        <v>#DIV/0!</v>
      </c>
      <c r="L685" s="179">
        <f t="shared" si="428"/>
        <v>0.2501851350153575</v>
      </c>
      <c r="M685" s="179">
        <f t="shared" si="428"/>
        <v>0.57499940750002043</v>
      </c>
      <c r="N685" s="179">
        <f t="shared" si="428"/>
        <v>0.78022445740541768</v>
      </c>
      <c r="O685" s="179">
        <f t="shared" si="428"/>
        <v>0.88857861777917768</v>
      </c>
      <c r="P685" s="179">
        <f t="shared" si="428"/>
        <v>0.94404052155182383</v>
      </c>
      <c r="Q685" s="179">
        <f t="shared" si="428"/>
        <v>0.97214267016347655</v>
      </c>
      <c r="R685" s="179">
        <f t="shared" si="428"/>
        <v>0.98651711823798371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-2.3635160797974255E-4</v>
      </c>
      <c r="F686" s="179">
        <f t="shared" si="428"/>
        <v>-1.0524062455807084E-3</v>
      </c>
      <c r="G686" s="179">
        <f t="shared" si="428"/>
        <v>-4.7270849024178725E-3</v>
      </c>
      <c r="H686" s="179">
        <f t="shared" si="428"/>
        <v>-2.1308307006598269E-2</v>
      </c>
      <c r="I686" s="179">
        <f t="shared" si="428"/>
        <v>-8.4771460586258632E-2</v>
      </c>
      <c r="J686" s="179">
        <f t="shared" si="428"/>
        <v>-0.27116654959713493</v>
      </c>
      <c r="K686" s="179">
        <f t="shared" si="428"/>
        <v>-0.49982855972425028</v>
      </c>
      <c r="L686" s="179" t="e">
        <f t="shared" si="428"/>
        <v>#DIV/0!</v>
      </c>
      <c r="M686" s="179">
        <f t="shared" si="428"/>
        <v>0.24911979388586955</v>
      </c>
      <c r="N686" s="179">
        <f t="shared" si="428"/>
        <v>0.58742737675295809</v>
      </c>
      <c r="O686" s="179">
        <f t="shared" si="428"/>
        <v>0.78447035251374653</v>
      </c>
      <c r="P686" s="179">
        <f t="shared" si="428"/>
        <v>0.88999796263109987</v>
      </c>
      <c r="Q686" s="179">
        <f t="shared" si="428"/>
        <v>0.94476243564755313</v>
      </c>
      <c r="R686" s="179">
        <f t="shared" si="428"/>
        <v>0.97314517054163419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-5.9090816471934927E-5</v>
      </c>
      <c r="F687" s="179">
        <f t="shared" si="428"/>
        <v>-2.6317133559690609E-4</v>
      </c>
      <c r="G687" s="179">
        <f t="shared" si="428"/>
        <v>-1.1834868562482328E-3</v>
      </c>
      <c r="H687" s="179">
        <f t="shared" si="428"/>
        <v>-5.3696885978542904E-3</v>
      </c>
      <c r="I687" s="179">
        <f t="shared" si="428"/>
        <v>-2.2044785313425175E-2</v>
      </c>
      <c r="J687" s="179">
        <f t="shared" si="428"/>
        <v>-8.1013532731974355E-2</v>
      </c>
      <c r="K687" s="179">
        <f t="shared" si="428"/>
        <v>-0.26421788298815474</v>
      </c>
      <c r="L687" s="179">
        <f t="shared" si="428"/>
        <v>-0.50960203235089829</v>
      </c>
      <c r="M687" s="179" t="e">
        <f t="shared" si="428"/>
        <v>#DIV/0!</v>
      </c>
      <c r="N687" s="179">
        <f t="shared" si="428"/>
        <v>0.25877824012605105</v>
      </c>
      <c r="O687" s="179">
        <f t="shared" si="428"/>
        <v>0.59365069537334492</v>
      </c>
      <c r="P687" s="179">
        <f t="shared" si="428"/>
        <v>0.7869585705833283</v>
      </c>
      <c r="Q687" s="179">
        <f t="shared" si="428"/>
        <v>0.89133411450726663</v>
      </c>
      <c r="R687" s="179">
        <f t="shared" si="428"/>
        <v>0.94672175570829875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-1.4772883383530678E-5</v>
      </c>
      <c r="F688" s="179">
        <f t="shared" si="428"/>
        <v>-6.5797075649998317E-5</v>
      </c>
      <c r="G688" s="179">
        <f t="shared" si="428"/>
        <v>-2.9597400344707309E-4</v>
      </c>
      <c r="H688" s="179">
        <f t="shared" si="428"/>
        <v>-1.3448845459534309E-3</v>
      </c>
      <c r="I688" s="179">
        <f t="shared" si="428"/>
        <v>-5.5587403268931622E-3</v>
      </c>
      <c r="J688" s="179">
        <f t="shared" si="428"/>
        <v>-2.1007289430432459E-2</v>
      </c>
      <c r="K688" s="179">
        <f t="shared" si="428"/>
        <v>-7.8260022700833126E-2</v>
      </c>
      <c r="L688" s="179">
        <f t="shared" si="428"/>
        <v>-0.29814026219408779</v>
      </c>
      <c r="M688" s="179">
        <f t="shared" si="428"/>
        <v>-0.51102458898262204</v>
      </c>
      <c r="N688" s="179" t="e">
        <f t="shared" si="428"/>
        <v>#DIV/0!</v>
      </c>
      <c r="O688" s="179">
        <f t="shared" si="428"/>
        <v>0.26373764352219914</v>
      </c>
      <c r="P688" s="179">
        <f t="shared" si="428"/>
        <v>0.5973274717064293</v>
      </c>
      <c r="Q688" s="179">
        <f t="shared" si="428"/>
        <v>0.78920316854491801</v>
      </c>
      <c r="R688" s="179">
        <f t="shared" si="428"/>
        <v>0.89507637030030152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-3.6932319599403976E-6</v>
      </c>
      <c r="F689" s="179">
        <f t="shared" si="428"/>
        <v>-1.6449530310943912E-5</v>
      </c>
      <c r="G689" s="179">
        <f t="shared" si="428"/>
        <v>-7.3999739351510795E-5</v>
      </c>
      <c r="H689" s="179">
        <f t="shared" si="428"/>
        <v>-3.3636854539391279E-4</v>
      </c>
      <c r="I689" s="179">
        <f t="shared" si="428"/>
        <v>-1.392445350641753E-3</v>
      </c>
      <c r="J689" s="179">
        <f t="shared" si="428"/>
        <v>-5.2936155105377759E-3</v>
      </c>
      <c r="K689" s="179">
        <f t="shared" si="428"/>
        <v>-2.0250854151590357E-2</v>
      </c>
      <c r="L689" s="179">
        <f t="shared" si="428"/>
        <v>-9.2169719883593251E-2</v>
      </c>
      <c r="M689" s="179">
        <f t="shared" si="428"/>
        <v>-0.30369106819373942</v>
      </c>
      <c r="N689" s="179">
        <f t="shared" si="428"/>
        <v>-0.49881968637935969</v>
      </c>
      <c r="O689" s="179" t="e">
        <f t="shared" si="428"/>
        <v>#DIV/0!</v>
      </c>
      <c r="P689" s="179">
        <f t="shared" si="428"/>
        <v>0.26670741919879004</v>
      </c>
      <c r="Q689" s="179">
        <f t="shared" si="428"/>
        <v>0.60014999481262465</v>
      </c>
      <c r="R689" s="179">
        <f t="shared" si="428"/>
        <v>0.79602598973359362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-9.2330868180400405E-7</v>
      </c>
      <c r="F690" s="179">
        <f t="shared" si="428"/>
        <v>-4.112398799382699E-6</v>
      </c>
      <c r="G690" s="179">
        <f t="shared" si="428"/>
        <v>-1.850031991346205E-5</v>
      </c>
      <c r="H690" s="179">
        <f t="shared" si="428"/>
        <v>-8.4101144601981674E-5</v>
      </c>
      <c r="I690" s="179">
        <f t="shared" si="428"/>
        <v>-3.4827695824868007E-4</v>
      </c>
      <c r="J690" s="179">
        <f t="shared" si="428"/>
        <v>-1.3258237294756325E-3</v>
      </c>
      <c r="K690" s="179">
        <f t="shared" si="428"/>
        <v>-5.1005353389194773E-3</v>
      </c>
      <c r="L690" s="179">
        <f t="shared" si="428"/>
        <v>-2.4104799960466963E-2</v>
      </c>
      <c r="M690" s="179">
        <f t="shared" si="428"/>
        <v>-9.4562464919252881E-2</v>
      </c>
      <c r="N690" s="179">
        <f t="shared" si="428"/>
        <v>-0.26108515157310241</v>
      </c>
      <c r="O690" s="179">
        <f t="shared" si="428"/>
        <v>-0.49310762947605002</v>
      </c>
      <c r="P690" s="179" t="e">
        <f t="shared" si="428"/>
        <v>#DIV/0!</v>
      </c>
      <c r="Q690" s="179">
        <f t="shared" si="428"/>
        <v>0.26646360423187732</v>
      </c>
      <c r="R690" s="179">
        <f t="shared" si="428"/>
        <v>0.6114175269714438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-2.3453522172664295E-7</v>
      </c>
      <c r="F691" s="179">
        <f t="shared" si="428"/>
        <v>-1.0446161144020888E-6</v>
      </c>
      <c r="G691" s="179">
        <f t="shared" si="428"/>
        <v>-4.6994014338461138E-6</v>
      </c>
      <c r="H691" s="179">
        <f t="shared" si="428"/>
        <v>-2.1363598867618763E-5</v>
      </c>
      <c r="I691" s="179">
        <f t="shared" si="428"/>
        <v>-8.847816066797273E-5</v>
      </c>
      <c r="J691" s="179">
        <f t="shared" si="428"/>
        <v>-3.3692701058776178E-4</v>
      </c>
      <c r="K691" s="179">
        <f t="shared" si="428"/>
        <v>-1.2978262913622566E-3</v>
      </c>
      <c r="L691" s="179">
        <f t="shared" si="428"/>
        <v>-6.1836646769569317E-3</v>
      </c>
      <c r="M691" s="179">
        <f t="shared" si="428"/>
        <v>-2.5168266580612646E-2</v>
      </c>
      <c r="N691" s="179">
        <f t="shared" si="428"/>
        <v>-7.8210969158780869E-2</v>
      </c>
      <c r="O691" s="179">
        <f t="shared" si="428"/>
        <v>-0.2475280352701073</v>
      </c>
      <c r="P691" s="179">
        <f t="shared" si="428"/>
        <v>-0.49081604901861892</v>
      </c>
      <c r="Q691" s="179" t="e">
        <f t="shared" si="428"/>
        <v>#DIV/0!</v>
      </c>
      <c r="R691" s="179">
        <f t="shared" si="428"/>
        <v>0.28583525257926029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-5.6787190446832225E-8</v>
      </c>
      <c r="F692" s="179">
        <f t="shared" si="428"/>
        <v>-2.5292928664411501E-7</v>
      </c>
      <c r="G692" s="179">
        <f t="shared" si="428"/>
        <v>-1.1378510338540141E-6</v>
      </c>
      <c r="H692" s="179">
        <f t="shared" si="428"/>
        <v>-5.1727279444535067E-6</v>
      </c>
      <c r="I692" s="179">
        <f t="shared" si="428"/>
        <v>-2.1423538578216084E-5</v>
      </c>
      <c r="J692" s="179">
        <f t="shared" si="428"/>
        <v>-8.1587911000037753E-5</v>
      </c>
      <c r="K692" s="179">
        <f t="shared" si="428"/>
        <v>-3.143703120490864E-4</v>
      </c>
      <c r="L692" s="179">
        <f t="shared" si="428"/>
        <v>-1.5007662965409274E-3</v>
      </c>
      <c r="M692" s="179">
        <f t="shared" si="428"/>
        <v>-6.1589728506276087E-3</v>
      </c>
      <c r="N692" s="179">
        <f t="shared" si="428"/>
        <v>-1.9600850810765322E-2</v>
      </c>
      <c r="O692" s="179">
        <f t="shared" si="428"/>
        <v>-6.959915584704833E-2</v>
      </c>
      <c r="P692" s="179">
        <f t="shared" si="428"/>
        <v>-0.23270662185898877</v>
      </c>
      <c r="Q692" s="179">
        <f t="shared" si="428"/>
        <v>-0.48218632663354388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-8.9878582695847807E-10</v>
      </c>
      <c r="F693" s="179">
        <f t="shared" si="428"/>
        <v>-4.0031787243422357E-9</v>
      </c>
      <c r="G693" s="179">
        <f t="shared" si="428"/>
        <v>-1.8009075350581775E-8</v>
      </c>
      <c r="H693" s="179">
        <f t="shared" si="428"/>
        <v>-8.1870300315548646E-8</v>
      </c>
      <c r="I693" s="179">
        <f t="shared" si="428"/>
        <v>-3.3907911528655305E-7</v>
      </c>
      <c r="J693" s="179">
        <f t="shared" si="428"/>
        <v>-1.291357366847366E-6</v>
      </c>
      <c r="K693" s="179">
        <f t="shared" si="428"/>
        <v>-4.9762628702649302E-6</v>
      </c>
      <c r="L693" s="179">
        <f t="shared" si="428"/>
        <v>-2.3769857686877225E-5</v>
      </c>
      <c r="M693" s="179">
        <f t="shared" si="428"/>
        <v>-9.7778996264476635E-5</v>
      </c>
      <c r="N693" s="179">
        <f t="shared" si="428"/>
        <v>-3.1307217411322987E-4</v>
      </c>
      <c r="O693" s="179">
        <f t="shared" si="428"/>
        <v>-1.1414624564138084E-3</v>
      </c>
      <c r="P693" s="179">
        <f t="shared" si="428"/>
        <v>-4.3379410385988486E-3</v>
      </c>
      <c r="Q693" s="179">
        <f t="shared" si="428"/>
        <v>-1.5826014017898946E-2</v>
      </c>
      <c r="R693" s="179">
        <f t="shared" si="428"/>
        <v>-6.0100560052837697E-2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-2.1273037329611149E-13</v>
      </c>
      <c r="F694" s="179">
        <f t="shared" si="428"/>
        <v>-9.4749792412516074E-13</v>
      </c>
      <c r="G694" s="179">
        <f t="shared" si="428"/>
        <v>-4.262503069983357E-12</v>
      </c>
      <c r="H694" s="179">
        <f t="shared" si="428"/>
        <v>-1.9377586531638929E-11</v>
      </c>
      <c r="I694" s="179">
        <f t="shared" si="428"/>
        <v>-8.0255423763749628E-11</v>
      </c>
      <c r="J694" s="179">
        <f t="shared" si="428"/>
        <v>-3.0564688013444206E-10</v>
      </c>
      <c r="K694" s="179">
        <f t="shared" si="428"/>
        <v>-1.1778160950390411E-9</v>
      </c>
      <c r="L694" s="179">
        <f t="shared" si="428"/>
        <v>-5.6260639079800859E-9</v>
      </c>
      <c r="M694" s="179">
        <f t="shared" si="428"/>
        <v>-2.3144030629831261E-8</v>
      </c>
      <c r="N694" s="179">
        <f t="shared" si="428"/>
        <v>-7.4109448458589344E-8</v>
      </c>
      <c r="O694" s="179">
        <f t="shared" si="428"/>
        <v>-2.7028762734482096E-7</v>
      </c>
      <c r="P694" s="179">
        <f t="shared" si="428"/>
        <v>-1.0284386707626734E-6</v>
      </c>
      <c r="Q694" s="179">
        <f t="shared" si="428"/>
        <v>-3.7687800781541314E-6</v>
      </c>
      <c r="R694" s="179">
        <f t="shared" si="428"/>
        <v>-1.4599662719567702E-5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7.6137801038946323E-2</v>
      </c>
      <c r="F806" s="179">
        <f t="shared" si="503"/>
        <v>8.2590842455268029E-2</v>
      </c>
      <c r="G806" s="179">
        <f t="shared" si="503"/>
        <v>7.0748277927053918E-2</v>
      </c>
      <c r="H806" s="179">
        <f t="shared" si="503"/>
        <v>7.0147452535701968E-2</v>
      </c>
      <c r="I806" s="179">
        <f t="shared" si="503"/>
        <v>7.1488532779762665E-2</v>
      </c>
      <c r="J806" s="179">
        <f t="shared" si="503"/>
        <v>7.3641468253072953E-2</v>
      </c>
      <c r="K806" s="179">
        <f t="shared" si="503"/>
        <v>7.4862646538803285E-2</v>
      </c>
      <c r="L806" s="179">
        <f t="shared" si="503"/>
        <v>7.0837980485113861E-2</v>
      </c>
      <c r="M806" s="179">
        <f t="shared" si="503"/>
        <v>7.0295382915583599E-2</v>
      </c>
      <c r="N806" s="179">
        <f t="shared" si="503"/>
        <v>7.5406226744465468E-2</v>
      </c>
      <c r="O806" s="179">
        <f t="shared" si="503"/>
        <v>7.8065507777586807E-2</v>
      </c>
      <c r="P806" s="179">
        <f t="shared" si="503"/>
        <v>7.966939889597674E-2</v>
      </c>
      <c r="Q806" s="179">
        <f t="shared" si="503"/>
        <v>8.2201178375373024E-2</v>
      </c>
      <c r="R806" s="179">
        <f t="shared" si="503"/>
        <v>8.4729085696381795E-2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0.21503594737789999</v>
      </c>
      <c r="F807" s="179">
        <f t="shared" si="503"/>
        <v>0.35432657366828413</v>
      </c>
      <c r="G807" s="179">
        <f t="shared" si="503"/>
        <v>0.37664131084496177</v>
      </c>
      <c r="H807" s="179">
        <f t="shared" si="503"/>
        <v>0.32994105078227409</v>
      </c>
      <c r="I807" s="179">
        <f t="shared" si="503"/>
        <v>0.33181887177179686</v>
      </c>
      <c r="J807" s="179">
        <f t="shared" si="503"/>
        <v>0.35067353343299429</v>
      </c>
      <c r="K807" s="179">
        <f t="shared" si="503"/>
        <v>0.36007686645655068</v>
      </c>
      <c r="L807" s="179">
        <f t="shared" si="503"/>
        <v>0.34166337003978403</v>
      </c>
      <c r="M807" s="179">
        <f t="shared" si="503"/>
        <v>0.33927305322209067</v>
      </c>
      <c r="N807" s="179">
        <f t="shared" si="503"/>
        <v>0.36399967989795312</v>
      </c>
      <c r="O807" s="179">
        <f t="shared" si="503"/>
        <v>0.37685286443576976</v>
      </c>
      <c r="P807" s="179">
        <f t="shared" si="503"/>
        <v>0.3845997623571118</v>
      </c>
      <c r="Q807" s="179">
        <f t="shared" si="503"/>
        <v>0.39682290435240836</v>
      </c>
      <c r="R807" s="179">
        <f t="shared" si="503"/>
        <v>0.40902657840216428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8.7701681644215046E-2</v>
      </c>
      <c r="F808" s="179">
        <f t="shared" si="503"/>
        <v>0.17741757412840661</v>
      </c>
      <c r="G808" s="179">
        <f t="shared" si="503"/>
        <v>0.28371937046504458</v>
      </c>
      <c r="H808" s="179">
        <f t="shared" si="503"/>
        <v>0.30168860458758345</v>
      </c>
      <c r="I808" s="179">
        <f t="shared" si="503"/>
        <v>0.27290994402317342</v>
      </c>
      <c r="J808" s="179">
        <f t="shared" si="503"/>
        <v>0.28262335753398538</v>
      </c>
      <c r="K808" s="179">
        <f t="shared" si="503"/>
        <v>0.29811799151172447</v>
      </c>
      <c r="L808" s="179">
        <f t="shared" si="503"/>
        <v>0.2858274654345821</v>
      </c>
      <c r="M808" s="179">
        <f t="shared" si="503"/>
        <v>0.28457738516310427</v>
      </c>
      <c r="N808" s="179">
        <f t="shared" si="503"/>
        <v>0.30551821062796763</v>
      </c>
      <c r="O808" s="179">
        <f t="shared" si="503"/>
        <v>0.31636149677030806</v>
      </c>
      <c r="P808" s="179">
        <f t="shared" si="503"/>
        <v>0.32287935034093662</v>
      </c>
      <c r="Q808" s="179">
        <f t="shared" si="503"/>
        <v>0.33314468155315469</v>
      </c>
      <c r="R808" s="179">
        <f t="shared" si="503"/>
        <v>0.34339105159712663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3.0416199930207416E-2</v>
      </c>
      <c r="F809" s="179">
        <f t="shared" si="503"/>
        <v>6.3595371857920621E-2</v>
      </c>
      <c r="G809" s="179">
        <f t="shared" si="503"/>
        <v>0.12663356695639222</v>
      </c>
      <c r="H809" s="179">
        <f t="shared" si="503"/>
        <v>0.1984576038258595</v>
      </c>
      <c r="I809" s="179">
        <f t="shared" si="503"/>
        <v>0.21260060364369898</v>
      </c>
      <c r="J809" s="179">
        <f t="shared" si="503"/>
        <v>0.19866256265300636</v>
      </c>
      <c r="K809" s="179">
        <f t="shared" si="503"/>
        <v>0.20618879799595363</v>
      </c>
      <c r="L809" s="179">
        <f t="shared" si="503"/>
        <v>0.2032768641827197</v>
      </c>
      <c r="M809" s="179">
        <f t="shared" si="503"/>
        <v>0.2042765710738301</v>
      </c>
      <c r="N809" s="179">
        <f t="shared" si="503"/>
        <v>0.21985031649864803</v>
      </c>
      <c r="O809" s="179">
        <f t="shared" si="503"/>
        <v>0.22780482786730125</v>
      </c>
      <c r="P809" s="179">
        <f t="shared" si="503"/>
        <v>0.23253810833726721</v>
      </c>
      <c r="Q809" s="179">
        <f t="shared" si="503"/>
        <v>0.23994157872103186</v>
      </c>
      <c r="R809" s="179">
        <f t="shared" si="503"/>
        <v>0.24732416610503649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9.9653367583868481E-3</v>
      </c>
      <c r="F810" s="179">
        <f t="shared" si="506"/>
        <v>2.0506383178995363E-2</v>
      </c>
      <c r="G810" s="179">
        <f t="shared" si="506"/>
        <v>4.2632846492480364E-2</v>
      </c>
      <c r="H810" s="179">
        <f t="shared" si="506"/>
        <v>8.5386603891278945E-2</v>
      </c>
      <c r="I810" s="179">
        <f t="shared" si="506"/>
        <v>0.13221946944156379</v>
      </c>
      <c r="J810" s="179">
        <f t="shared" si="506"/>
        <v>0.14723245836350521</v>
      </c>
      <c r="K810" s="179">
        <f t="shared" si="506"/>
        <v>0.13665767194214959</v>
      </c>
      <c r="L810" s="179">
        <f t="shared" si="506"/>
        <v>0.13355535361268928</v>
      </c>
      <c r="M810" s="179">
        <f t="shared" si="506"/>
        <v>0.13746764170858802</v>
      </c>
      <c r="N810" s="179">
        <f t="shared" si="506"/>
        <v>0.1493018559437414</v>
      </c>
      <c r="O810" s="179">
        <f t="shared" si="506"/>
        <v>0.15511502107735864</v>
      </c>
      <c r="P810" s="179">
        <f t="shared" si="506"/>
        <v>0.158447592092305</v>
      </c>
      <c r="Q810" s="179">
        <f t="shared" si="506"/>
        <v>0.16352073531803074</v>
      </c>
      <c r="R810" s="179">
        <f t="shared" si="506"/>
        <v>0.16855975523685346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2.7841683665777144E-3</v>
      </c>
      <c r="F811" s="179">
        <f t="shared" si="506"/>
        <v>5.6251510917356348E-3</v>
      </c>
      <c r="G811" s="179">
        <f t="shared" si="506"/>
        <v>1.151085389928869E-2</v>
      </c>
      <c r="H811" s="179">
        <f t="shared" si="506"/>
        <v>2.4300870698259446E-2</v>
      </c>
      <c r="I811" s="179">
        <f t="shared" si="506"/>
        <v>4.7957506348467058E-2</v>
      </c>
      <c r="J811" s="179">
        <f t="shared" si="506"/>
        <v>7.6500894751847764E-2</v>
      </c>
      <c r="K811" s="179">
        <f t="shared" si="506"/>
        <v>8.5250599881781408E-2</v>
      </c>
      <c r="L811" s="179">
        <f t="shared" si="506"/>
        <v>7.4991155289493044E-2</v>
      </c>
      <c r="M811" s="179">
        <f t="shared" si="506"/>
        <v>7.5809300525043241E-2</v>
      </c>
      <c r="N811" s="179">
        <f t="shared" si="506"/>
        <v>8.420047728798577E-2</v>
      </c>
      <c r="O811" s="179">
        <f t="shared" si="506"/>
        <v>8.8351140233416336E-2</v>
      </c>
      <c r="P811" s="179">
        <f t="shared" si="506"/>
        <v>9.0496331844378969E-2</v>
      </c>
      <c r="Q811" s="179">
        <f t="shared" si="506"/>
        <v>9.3458878590566632E-2</v>
      </c>
      <c r="R811" s="179">
        <f t="shared" si="506"/>
        <v>9.6356641477020374E-2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5.5772412860115761E-4</v>
      </c>
      <c r="F812" s="179">
        <f t="shared" si="506"/>
        <v>1.1134311376078078E-3</v>
      </c>
      <c r="G812" s="179">
        <f t="shared" si="506"/>
        <v>2.2336837361605485E-3</v>
      </c>
      <c r="H812" s="179">
        <f t="shared" si="506"/>
        <v>4.6427049408143024E-3</v>
      </c>
      <c r="I812" s="179">
        <f t="shared" si="506"/>
        <v>9.6920832607369813E-3</v>
      </c>
      <c r="J812" s="179">
        <f t="shared" si="506"/>
        <v>1.9500356740470022E-2</v>
      </c>
      <c r="K812" s="179">
        <f t="shared" si="506"/>
        <v>3.132635780121603E-2</v>
      </c>
      <c r="L812" s="179">
        <f t="shared" si="506"/>
        <v>3.2685215820503315E-2</v>
      </c>
      <c r="M812" s="179">
        <f t="shared" si="506"/>
        <v>3.023891399808697E-2</v>
      </c>
      <c r="N812" s="179">
        <f t="shared" si="506"/>
        <v>3.2760380247358334E-2</v>
      </c>
      <c r="O812" s="179">
        <f t="shared" si="506"/>
        <v>3.5333632904267789E-2</v>
      </c>
      <c r="P812" s="179">
        <f t="shared" si="506"/>
        <v>3.6566222218416503E-2</v>
      </c>
      <c r="Q812" s="179">
        <f t="shared" si="506"/>
        <v>3.7867342701125552E-2</v>
      </c>
      <c r="R812" s="179">
        <f t="shared" si="506"/>
        <v>3.9070163009387267E-2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1.6499303560025172E-4</v>
      </c>
      <c r="F813" s="179">
        <f t="shared" si="506"/>
        <v>3.2718852581150432E-4</v>
      </c>
      <c r="G813" s="179">
        <f t="shared" si="506"/>
        <v>6.4779254138443057E-4</v>
      </c>
      <c r="H813" s="179">
        <f t="shared" si="506"/>
        <v>1.3176492347957841E-3</v>
      </c>
      <c r="I813" s="179">
        <f t="shared" si="506"/>
        <v>2.7135463913822181E-3</v>
      </c>
      <c r="J813" s="179">
        <f t="shared" si="506"/>
        <v>5.7693869186149849E-3</v>
      </c>
      <c r="K813" s="179">
        <f t="shared" si="506"/>
        <v>1.1638444417429098E-2</v>
      </c>
      <c r="L813" s="179">
        <f t="shared" si="506"/>
        <v>1.7882505982837103E-2</v>
      </c>
      <c r="M813" s="179">
        <f t="shared" si="506"/>
        <v>1.930794133237081E-2</v>
      </c>
      <c r="N813" s="179">
        <f t="shared" si="506"/>
        <v>1.8948227287557386E-2</v>
      </c>
      <c r="O813" s="179">
        <f t="shared" si="506"/>
        <v>2.0132079771726288E-2</v>
      </c>
      <c r="P813" s="179">
        <f t="shared" si="506"/>
        <v>2.1463522703688856E-2</v>
      </c>
      <c r="Q813" s="179">
        <f t="shared" si="506"/>
        <v>2.2459740990769344E-2</v>
      </c>
      <c r="R813" s="179">
        <f t="shared" si="506"/>
        <v>2.3240659976593428E-2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2.8464833873332961E-4</v>
      </c>
      <c r="F814" s="179">
        <f t="shared" si="509"/>
        <v>5.6247813195595782E-4</v>
      </c>
      <c r="G814" s="179">
        <f t="shared" si="509"/>
        <v>1.1053931942900362E-3</v>
      </c>
      <c r="H814" s="179">
        <f t="shared" si="509"/>
        <v>2.2157902475669193E-3</v>
      </c>
      <c r="I814" s="179">
        <f t="shared" si="509"/>
        <v>4.4691721025739654E-3</v>
      </c>
      <c r="J814" s="179">
        <f t="shared" si="509"/>
        <v>9.4026240114091098E-3</v>
      </c>
      <c r="K814" s="179">
        <f t="shared" si="509"/>
        <v>1.9975515317906579E-2</v>
      </c>
      <c r="L814" s="179">
        <f t="shared" si="509"/>
        <v>3.9959006009962633E-2</v>
      </c>
      <c r="M814" s="179">
        <f t="shared" si="509"/>
        <v>6.1537648062176944E-2</v>
      </c>
      <c r="N814" s="179">
        <f t="shared" si="509"/>
        <v>7.1690441985829648E-2</v>
      </c>
      <c r="O814" s="179">
        <f t="shared" si="509"/>
        <v>6.7255509278085837E-2</v>
      </c>
      <c r="P814" s="179">
        <f t="shared" si="509"/>
        <v>7.0995259844404954E-2</v>
      </c>
      <c r="Q814" s="179">
        <f t="shared" si="509"/>
        <v>7.6596001582083614E-2</v>
      </c>
      <c r="R814" s="179">
        <f t="shared" si="509"/>
        <v>8.0140142399516917E-2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1.1156989800372703E-4</v>
      </c>
      <c r="F815" s="179">
        <f t="shared" si="509"/>
        <v>2.2006765541368102E-4</v>
      </c>
      <c r="G815" s="179">
        <f t="shared" si="509"/>
        <v>4.3078522894816722E-4</v>
      </c>
      <c r="H815" s="179">
        <f t="shared" si="509"/>
        <v>8.563753446211614E-4</v>
      </c>
      <c r="I815" s="179">
        <f t="shared" si="509"/>
        <v>1.7027487584985535E-3</v>
      </c>
      <c r="J815" s="179">
        <f t="shared" si="509"/>
        <v>3.5186599125125381E-3</v>
      </c>
      <c r="K815" s="179">
        <f t="shared" si="509"/>
        <v>7.3911186653720018E-3</v>
      </c>
      <c r="L815" s="179">
        <f t="shared" si="509"/>
        <v>1.5717977496984968E-2</v>
      </c>
      <c r="M815" s="179">
        <f t="shared" si="509"/>
        <v>3.1355944788369956E-2</v>
      </c>
      <c r="N815" s="179">
        <f t="shared" si="509"/>
        <v>5.092598781941101E-2</v>
      </c>
      <c r="O815" s="179">
        <f t="shared" si="509"/>
        <v>5.8274548506874004E-2</v>
      </c>
      <c r="P815" s="179">
        <f t="shared" si="509"/>
        <v>5.3588251251088466E-2</v>
      </c>
      <c r="Q815" s="179">
        <f t="shared" si="509"/>
        <v>5.73175039886945E-2</v>
      </c>
      <c r="R815" s="179">
        <f t="shared" si="509"/>
        <v>6.1999043572695652E-2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1.1042748840537668E-5</v>
      </c>
      <c r="F816" s="179">
        <f t="shared" si="509"/>
        <v>2.1761430145085641E-5</v>
      </c>
      <c r="G816" s="179">
        <f t="shared" si="509"/>
        <v>4.2512363963468673E-5</v>
      </c>
      <c r="H816" s="179">
        <f t="shared" si="509"/>
        <v>8.4140316865352496E-5</v>
      </c>
      <c r="I816" s="179">
        <f t="shared" si="509"/>
        <v>1.6593660592121228E-4</v>
      </c>
      <c r="J816" s="179">
        <f t="shared" si="509"/>
        <v>3.3864470309148654E-4</v>
      </c>
      <c r="K816" s="179">
        <f t="shared" si="509"/>
        <v>6.9872274954307944E-4</v>
      </c>
      <c r="L816" s="179">
        <f t="shared" si="509"/>
        <v>1.4603885658406397E-3</v>
      </c>
      <c r="M816" s="179">
        <f t="shared" si="509"/>
        <v>3.1172615396463732E-3</v>
      </c>
      <c r="N816" s="179">
        <f t="shared" si="509"/>
        <v>6.2743963593443848E-3</v>
      </c>
      <c r="O816" s="179">
        <f t="shared" si="509"/>
        <v>1.0357498904917724E-2</v>
      </c>
      <c r="P816" s="179">
        <f t="shared" si="509"/>
        <v>1.1782109386577574E-2</v>
      </c>
      <c r="Q816" s="179">
        <f t="shared" si="509"/>
        <v>1.0863136880160766E-2</v>
      </c>
      <c r="R816" s="179">
        <f t="shared" si="509"/>
        <v>1.1694896532353805E-2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3.1790262008503065E-6</v>
      </c>
      <c r="F817" s="179">
        <f t="shared" si="509"/>
        <v>6.2618869547272015E-6</v>
      </c>
      <c r="G817" s="179">
        <f t="shared" si="509"/>
        <v>1.2220594593017392E-5</v>
      </c>
      <c r="H817" s="179">
        <f t="shared" si="509"/>
        <v>2.4132601503516194E-5</v>
      </c>
      <c r="I817" s="179">
        <f t="shared" si="509"/>
        <v>4.7388237974757245E-5</v>
      </c>
      <c r="J817" s="179">
        <f t="shared" si="509"/>
        <v>9.602578392617082E-5</v>
      </c>
      <c r="K817" s="179">
        <f t="shared" si="509"/>
        <v>1.9572323159019591E-4</v>
      </c>
      <c r="L817" s="179">
        <f t="shared" si="509"/>
        <v>3.9904637101271948E-4</v>
      </c>
      <c r="M817" s="179">
        <f t="shared" si="509"/>
        <v>8.4197559679668565E-4</v>
      </c>
      <c r="N817" s="179">
        <f t="shared" si="509"/>
        <v>1.7912990862940037E-3</v>
      </c>
      <c r="O817" s="179">
        <f t="shared" si="509"/>
        <v>3.64058212209798E-3</v>
      </c>
      <c r="P817" s="179">
        <f t="shared" si="509"/>
        <v>6.0329969729945119E-3</v>
      </c>
      <c r="Q817" s="179">
        <f t="shared" si="509"/>
        <v>6.9465807780674082E-3</v>
      </c>
      <c r="R817" s="179">
        <f t="shared" si="509"/>
        <v>6.3355493904277502E-3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0.10293022539202687</v>
      </c>
      <c r="F933" s="179" t="e">
        <f t="shared" si="605"/>
        <v>#DIV/0!</v>
      </c>
      <c r="G933" s="179">
        <f t="shared" si="605"/>
        <v>7.1747906460564601E-2</v>
      </c>
      <c r="H933" s="179">
        <f t="shared" si="605"/>
        <v>6.241589200996981E-2</v>
      </c>
      <c r="I933" s="179">
        <f t="shared" si="605"/>
        <v>5.8149573833387688E-2</v>
      </c>
      <c r="J933" s="179">
        <f t="shared" si="605"/>
        <v>5.6170384465915504E-2</v>
      </c>
      <c r="K933" s="179">
        <f t="shared" si="605"/>
        <v>5.5049723479591806E-2</v>
      </c>
      <c r="L933" s="179">
        <f t="shared" si="605"/>
        <v>5.4321102957716715E-2</v>
      </c>
      <c r="M933" s="179">
        <f t="shared" si="605"/>
        <v>5.4048548471880696E-2</v>
      </c>
      <c r="N933" s="179">
        <f t="shared" si="605"/>
        <v>5.3951195635290279E-2</v>
      </c>
      <c r="O933" s="179">
        <f t="shared" si="605"/>
        <v>5.3877558549454939E-2</v>
      </c>
      <c r="P933" s="179">
        <f t="shared" si="605"/>
        <v>5.3835046646059752E-2</v>
      </c>
      <c r="Q933" s="179">
        <f t="shared" si="605"/>
        <v>5.3813425033829736E-2</v>
      </c>
      <c r="R933" s="179">
        <f t="shared" si="605"/>
        <v>5.3801282606983657E-2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0.45365129089630318</v>
      </c>
      <c r="F934" s="179">
        <f t="shared" si="605"/>
        <v>0.46621508637357967</v>
      </c>
      <c r="G934" s="179" t="e">
        <f t="shared" si="605"/>
        <v>#DIV/0!</v>
      </c>
      <c r="H934" s="179">
        <f t="shared" si="605"/>
        <v>0.33373551975663918</v>
      </c>
      <c r="I934" s="179">
        <f t="shared" si="605"/>
        <v>0.29869215744529204</v>
      </c>
      <c r="J934" s="179">
        <f t="shared" si="605"/>
        <v>0.28165491199804776</v>
      </c>
      <c r="K934" s="179">
        <f t="shared" si="605"/>
        <v>0.27151578749901673</v>
      </c>
      <c r="L934" s="179">
        <f t="shared" si="605"/>
        <v>0.26471177852909678</v>
      </c>
      <c r="M934" s="179">
        <f t="shared" si="605"/>
        <v>0.26214210206744926</v>
      </c>
      <c r="N934" s="179">
        <f t="shared" si="605"/>
        <v>0.26121945080068337</v>
      </c>
      <c r="O934" s="179">
        <f t="shared" si="605"/>
        <v>0.26051703753262778</v>
      </c>
      <c r="P934" s="179">
        <f t="shared" si="605"/>
        <v>0.26011061452244599</v>
      </c>
      <c r="Q934" s="179">
        <f t="shared" si="605"/>
        <v>0.25990371160589859</v>
      </c>
      <c r="R934" s="179">
        <f t="shared" si="605"/>
        <v>0.25978745972265183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0.36062209254570299</v>
      </c>
      <c r="F935" s="179">
        <f t="shared" si="605"/>
        <v>0.36096378513517907</v>
      </c>
      <c r="G935" s="179">
        <f t="shared" si="605"/>
        <v>0.36464045829378944</v>
      </c>
      <c r="H935" s="179" t="e">
        <f t="shared" si="605"/>
        <v>#DIV/0!</v>
      </c>
      <c r="I935" s="179">
        <f t="shared" si="605"/>
        <v>0.27629434752778353</v>
      </c>
      <c r="J935" s="179">
        <f t="shared" si="605"/>
        <v>0.25254835491930677</v>
      </c>
      <c r="K935" s="179">
        <f t="shared" si="605"/>
        <v>0.23719054750244073</v>
      </c>
      <c r="L935" s="179">
        <f t="shared" si="605"/>
        <v>0.2262993011494063</v>
      </c>
      <c r="M935" s="179">
        <f t="shared" si="605"/>
        <v>0.22211604537354201</v>
      </c>
      <c r="N935" s="179">
        <f t="shared" si="605"/>
        <v>0.22059920435097929</v>
      </c>
      <c r="O935" s="179">
        <f t="shared" si="605"/>
        <v>0.21942949818373075</v>
      </c>
      <c r="P935" s="179">
        <f t="shared" si="605"/>
        <v>0.21874967018424069</v>
      </c>
      <c r="Q935" s="179">
        <f t="shared" si="605"/>
        <v>0.21840292548899518</v>
      </c>
      <c r="R935" s="179">
        <f t="shared" si="605"/>
        <v>0.21820790640557208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0.25563170786924211</v>
      </c>
      <c r="F936" s="179">
        <f t="shared" si="605"/>
        <v>0.24658002927045308</v>
      </c>
      <c r="G936" s="179">
        <f t="shared" si="605"/>
        <v>0.24548465323769902</v>
      </c>
      <c r="H936" s="179">
        <f t="shared" si="605"/>
        <v>0.24752143143174116</v>
      </c>
      <c r="I936" s="179" t="e">
        <f t="shared" si="605"/>
        <v>#DIV/0!</v>
      </c>
      <c r="J936" s="179">
        <f t="shared" si="605"/>
        <v>0.20090997431297666</v>
      </c>
      <c r="K936" s="179">
        <f t="shared" si="605"/>
        <v>0.18256806703731471</v>
      </c>
      <c r="L936" s="179">
        <f t="shared" si="605"/>
        <v>0.16834014328620506</v>
      </c>
      <c r="M936" s="179">
        <f t="shared" si="605"/>
        <v>0.16273516619434911</v>
      </c>
      <c r="N936" s="179">
        <f t="shared" si="605"/>
        <v>0.1606686203759819</v>
      </c>
      <c r="O936" s="179">
        <f t="shared" si="605"/>
        <v>0.15903588848137545</v>
      </c>
      <c r="P936" s="179">
        <f t="shared" si="605"/>
        <v>0.15807889941066608</v>
      </c>
      <c r="Q936" s="179">
        <f t="shared" si="605"/>
        <v>0.15758901956800805</v>
      </c>
      <c r="R936" s="179">
        <f t="shared" si="605"/>
        <v>0.15731296697301514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0.17347768825171872</v>
      </c>
      <c r="F937" s="179">
        <f t="shared" si="608"/>
        <v>0.16526827181074472</v>
      </c>
      <c r="G937" s="179">
        <f t="shared" si="608"/>
        <v>0.15873347664818768</v>
      </c>
      <c r="H937" s="179">
        <f t="shared" si="608"/>
        <v>0.15936211536749106</v>
      </c>
      <c r="I937" s="179">
        <f t="shared" si="608"/>
        <v>0.16402141006041096</v>
      </c>
      <c r="J937" s="179" t="e">
        <f t="shared" si="608"/>
        <v>#DIV/0!</v>
      </c>
      <c r="K937" s="179">
        <f t="shared" si="608"/>
        <v>0.13825971631145853</v>
      </c>
      <c r="L937" s="179">
        <f t="shared" si="608"/>
        <v>0.12139462416230315</v>
      </c>
      <c r="M937" s="179">
        <f t="shared" si="608"/>
        <v>0.11451034214208948</v>
      </c>
      <c r="N937" s="179">
        <f t="shared" si="608"/>
        <v>0.11190457209987084</v>
      </c>
      <c r="O937" s="179">
        <f t="shared" si="608"/>
        <v>0.10974687414995991</v>
      </c>
      <c r="P937" s="179">
        <f t="shared" si="608"/>
        <v>0.10846122565250513</v>
      </c>
      <c r="Q937" s="179">
        <f t="shared" si="608"/>
        <v>0.10779837878680835</v>
      </c>
      <c r="R937" s="179">
        <f t="shared" si="608"/>
        <v>0.10742341487993641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9.9066746204211686E-2</v>
      </c>
      <c r="F938" s="179">
        <f t="shared" si="608"/>
        <v>9.4070288496310966E-2</v>
      </c>
      <c r="G938" s="179">
        <f t="shared" si="608"/>
        <v>8.9252424861861371E-2</v>
      </c>
      <c r="H938" s="179">
        <f t="shared" si="608"/>
        <v>8.6590975056895211E-2</v>
      </c>
      <c r="I938" s="179">
        <f t="shared" si="608"/>
        <v>8.8909629173534718E-2</v>
      </c>
      <c r="J938" s="179">
        <f t="shared" si="608"/>
        <v>9.5713888504479094E-2</v>
      </c>
      <c r="K938" s="179" t="e">
        <f t="shared" si="608"/>
        <v>#DIV/0!</v>
      </c>
      <c r="L938" s="179">
        <f t="shared" si="608"/>
        <v>7.5732664741933159E-2</v>
      </c>
      <c r="M938" s="179">
        <f t="shared" si="608"/>
        <v>6.9155939577774023E-2</v>
      </c>
      <c r="N938" s="179">
        <f t="shared" si="608"/>
        <v>6.6578252209933908E-2</v>
      </c>
      <c r="O938" s="179">
        <f t="shared" si="608"/>
        <v>6.4250807408938987E-2</v>
      </c>
      <c r="P938" s="179">
        <f t="shared" si="608"/>
        <v>6.28214538404432E-2</v>
      </c>
      <c r="Q938" s="179">
        <f t="shared" si="608"/>
        <v>6.2074456417469559E-2</v>
      </c>
      <c r="R938" s="179">
        <f t="shared" si="608"/>
        <v>6.1648707506683602E-2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4.0167889600610927E-2</v>
      </c>
      <c r="F939" s="179">
        <f t="shared" si="608"/>
        <v>3.8110462283486232E-2</v>
      </c>
      <c r="G939" s="179">
        <f t="shared" si="608"/>
        <v>3.6041176324374931E-2</v>
      </c>
      <c r="H939" s="179">
        <f t="shared" si="608"/>
        <v>3.4539388125689977E-2</v>
      </c>
      <c r="I939" s="179">
        <f t="shared" si="608"/>
        <v>3.4340220822555355E-2</v>
      </c>
      <c r="J939" s="179">
        <f t="shared" si="608"/>
        <v>3.6666111910423613E-2</v>
      </c>
      <c r="K939" s="179">
        <f t="shared" si="608"/>
        <v>3.9456003946959146E-2</v>
      </c>
      <c r="L939" s="179" t="e">
        <f t="shared" si="608"/>
        <v>#DIV/0!</v>
      </c>
      <c r="M939" s="179">
        <f t="shared" si="608"/>
        <v>3.0529935846399219E-2</v>
      </c>
      <c r="N939" s="179">
        <f t="shared" si="608"/>
        <v>2.8925000701426201E-2</v>
      </c>
      <c r="O939" s="179">
        <f t="shared" si="608"/>
        <v>2.7224250776410473E-2</v>
      </c>
      <c r="P939" s="179">
        <f t="shared" si="608"/>
        <v>2.6123849342022869E-2</v>
      </c>
      <c r="Q939" s="179">
        <f t="shared" si="608"/>
        <v>2.5534557718430707E-2</v>
      </c>
      <c r="R939" s="179">
        <f t="shared" si="608"/>
        <v>2.5193883011361058E-2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2.3915138198252965E-2</v>
      </c>
      <c r="F940" s="179">
        <f t="shared" si="608"/>
        <v>2.2685482255054474E-2</v>
      </c>
      <c r="G940" s="179">
        <f t="shared" si="608"/>
        <v>2.1436047487705549E-2</v>
      </c>
      <c r="H940" s="179">
        <f t="shared" si="608"/>
        <v>2.047503571416474E-2</v>
      </c>
      <c r="I940" s="179">
        <f t="shared" si="608"/>
        <v>2.0118744174490954E-2</v>
      </c>
      <c r="J940" s="179">
        <f t="shared" si="608"/>
        <v>2.0775778796737979E-2</v>
      </c>
      <c r="K940" s="179">
        <f t="shared" si="608"/>
        <v>2.2123022656915535E-2</v>
      </c>
      <c r="L940" s="179">
        <f t="shared" si="608"/>
        <v>2.1850796723153737E-2</v>
      </c>
      <c r="M940" s="179" t="e">
        <f t="shared" si="608"/>
        <v>#DIV/0!</v>
      </c>
      <c r="N940" s="179">
        <f t="shared" si="608"/>
        <v>1.9173987087129869E-2</v>
      </c>
      <c r="O940" s="179">
        <f t="shared" si="608"/>
        <v>1.7482227254475895E-2</v>
      </c>
      <c r="P940" s="179">
        <f t="shared" si="608"/>
        <v>1.6287096699360081E-2</v>
      </c>
      <c r="Q940" s="179">
        <f t="shared" si="608"/>
        <v>1.562071892452907E-2</v>
      </c>
      <c r="R940" s="179">
        <f t="shared" si="608"/>
        <v>1.5225482544551383E-2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8.2781768248054194E-2</v>
      </c>
      <c r="F941" s="179">
        <f t="shared" si="611"/>
        <v>7.8521264625467602E-2</v>
      </c>
      <c r="G941" s="179">
        <f t="shared" si="611"/>
        <v>7.4181256255325054E-2</v>
      </c>
      <c r="H941" s="179">
        <f t="shared" si="611"/>
        <v>7.079610329931621E-2</v>
      </c>
      <c r="I941" s="179">
        <f t="shared" si="611"/>
        <v>6.9343305584342568E-2</v>
      </c>
      <c r="J941" s="179">
        <f t="shared" si="611"/>
        <v>7.0762686745084152E-2</v>
      </c>
      <c r="K941" s="179">
        <f t="shared" si="611"/>
        <v>7.2837152829720392E-2</v>
      </c>
      <c r="L941" s="179">
        <f t="shared" si="611"/>
        <v>7.2205325118539748E-2</v>
      </c>
      <c r="M941" s="179">
        <f t="shared" si="611"/>
        <v>7.4857663499359711E-2</v>
      </c>
      <c r="N941" s="179" t="e">
        <f t="shared" si="611"/>
        <v>#DIV/0!</v>
      </c>
      <c r="O941" s="179">
        <f t="shared" si="611"/>
        <v>6.8130198334856173E-2</v>
      </c>
      <c r="P941" s="179">
        <f t="shared" si="611"/>
        <v>6.1044430501684996E-2</v>
      </c>
      <c r="Q941" s="179">
        <f t="shared" si="611"/>
        <v>5.6830548906146423E-2</v>
      </c>
      <c r="R941" s="179">
        <f t="shared" si="611"/>
        <v>5.4222791126991299E-2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6.4998742734201795E-2</v>
      </c>
      <c r="F942" s="179">
        <f t="shared" si="611"/>
        <v>6.1652672694029187E-2</v>
      </c>
      <c r="G942" s="179">
        <f t="shared" si="611"/>
        <v>5.8242008103380094E-2</v>
      </c>
      <c r="H942" s="179">
        <f t="shared" si="611"/>
        <v>5.5572504394617285E-2</v>
      </c>
      <c r="I942" s="179">
        <f t="shared" si="611"/>
        <v>5.4388104880753081E-2</v>
      </c>
      <c r="J942" s="179">
        <f t="shared" si="611"/>
        <v>5.5324643197003948E-2</v>
      </c>
      <c r="K942" s="179">
        <f t="shared" si="611"/>
        <v>5.6273966988399336E-2</v>
      </c>
      <c r="L942" s="179">
        <f t="shared" si="611"/>
        <v>5.406973645807877E-2</v>
      </c>
      <c r="M942" s="179">
        <f t="shared" si="611"/>
        <v>5.6221436037715629E-2</v>
      </c>
      <c r="N942" s="179">
        <f t="shared" si="611"/>
        <v>6.4340603078550135E-2</v>
      </c>
      <c r="O942" s="179" t="e">
        <f t="shared" si="611"/>
        <v>#DIV/0!</v>
      </c>
      <c r="P942" s="179">
        <f t="shared" si="611"/>
        <v>5.4318789855970155E-2</v>
      </c>
      <c r="Q942" s="179">
        <f t="shared" si="611"/>
        <v>4.8632313124513028E-2</v>
      </c>
      <c r="R942" s="179">
        <f t="shared" si="611"/>
        <v>4.4862695218101496E-2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1.2877095774531885E-2</v>
      </c>
      <c r="F943" s="179">
        <f t="shared" si="611"/>
        <v>1.2214156190108209E-2</v>
      </c>
      <c r="G943" s="179">
        <f t="shared" si="611"/>
        <v>1.1538312146057696E-2</v>
      </c>
      <c r="H943" s="179">
        <f t="shared" si="611"/>
        <v>1.1008876653649236E-2</v>
      </c>
      <c r="I943" s="179">
        <f t="shared" si="611"/>
        <v>1.0772060973947818E-2</v>
      </c>
      <c r="J943" s="179">
        <f t="shared" si="611"/>
        <v>1.0948678155097237E-2</v>
      </c>
      <c r="K943" s="179">
        <f t="shared" si="611"/>
        <v>1.1101185424584192E-2</v>
      </c>
      <c r="L943" s="179">
        <f t="shared" si="611"/>
        <v>1.0540086503575265E-2</v>
      </c>
      <c r="M943" s="179">
        <f t="shared" si="611"/>
        <v>1.0627508959193082E-2</v>
      </c>
      <c r="N943" s="179">
        <f t="shared" si="611"/>
        <v>1.1986614367333726E-2</v>
      </c>
      <c r="O943" s="179">
        <f t="shared" si="611"/>
        <v>1.3315417405628849E-2</v>
      </c>
      <c r="P943" s="179" t="e">
        <f t="shared" si="611"/>
        <v>#DIV/0!</v>
      </c>
      <c r="Q943" s="179">
        <f t="shared" si="611"/>
        <v>1.1036844048841931E-2</v>
      </c>
      <c r="R943" s="179">
        <f t="shared" si="611"/>
        <v>9.7326263128586499E-3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7.3583385051502852E-3</v>
      </c>
      <c r="F944" s="179">
        <f t="shared" si="611"/>
        <v>6.9795103557725082E-3</v>
      </c>
      <c r="G944" s="179">
        <f t="shared" si="611"/>
        <v>6.5932929644004178E-3</v>
      </c>
      <c r="H944" s="179">
        <f t="shared" si="611"/>
        <v>6.2906771705829459E-3</v>
      </c>
      <c r="I944" s="179">
        <f t="shared" si="611"/>
        <v>6.1550452809424061E-3</v>
      </c>
      <c r="J944" s="179">
        <f t="shared" si="611"/>
        <v>6.2546978214351647E-3</v>
      </c>
      <c r="K944" s="179">
        <f t="shared" si="611"/>
        <v>6.336731651627743E-3</v>
      </c>
      <c r="L944" s="179">
        <f t="shared" si="611"/>
        <v>5.9970521710022125E-3</v>
      </c>
      <c r="M944" s="179">
        <f t="shared" si="611"/>
        <v>5.976026095022788E-3</v>
      </c>
      <c r="N944" s="179">
        <f t="shared" si="611"/>
        <v>6.5153774554406125E-3</v>
      </c>
      <c r="O944" s="179">
        <f t="shared" si="611"/>
        <v>7.1049630958257273E-3</v>
      </c>
      <c r="P944" s="179">
        <f t="shared" si="611"/>
        <v>7.8061366817507149E-3</v>
      </c>
      <c r="Q944" s="179" t="e">
        <f t="shared" si="611"/>
        <v>#DIV/0!</v>
      </c>
      <c r="R944" s="179">
        <f t="shared" si="611"/>
        <v>6.4128171558367293E-3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0.13200054387536686</v>
      </c>
      <c r="F1058" s="199">
        <f t="array" ref="F1058">IF(F33=MAX(IF(ISNUMBER($E$33:$DT$33),$E$33:$DT$33)),0,SUM(IF($D$805:$D$924&gt;=F33+1,IF($D$805:$D$924&lt;=MAX(IF(ISNUMBER($E$33:$DT$33),$E$33:$DT$33)),F$805:F$924))))</f>
        <v>9.1978094896540366E-2</v>
      </c>
      <c r="G1058" s="199">
        <f t="array" ref="G1058">IF(G33=MAX(IF(ISNUMBER($E$33:$DT$33),$E$33:$DT$33)),0,SUM(IF($D$805:$D$924&gt;=G33+1,IF($D$805:$D$924&lt;=MAX(IF(ISNUMBER($E$33:$DT$33),$E$33:$DT$33)),G$805:G$924))))</f>
        <v>5.8616088051108725E-2</v>
      </c>
      <c r="H1058" s="199">
        <f t="array" ref="H1058">IF(H33=MAX(IF(ISNUMBER($E$33:$DT$33),$E$33:$DT$33)),0,SUM(IF($D$805:$D$924&gt;=H33+1,IF($D$805:$D$924&lt;=MAX(IF(ISNUMBER($E$33:$DT$33),$E$33:$DT$33)),H$805:H$924))))</f>
        <v>3.344166338442648E-2</v>
      </c>
      <c r="I1058" s="199">
        <f t="array" ref="I1058">IF(I33=MAX(IF(ISNUMBER($E$33:$DT$33),$E$33:$DT$33)),0,SUM(IF($D$805:$D$924&gt;=I33+1,IF($D$805:$D$924&lt;=MAX(IF(ISNUMBER($E$33:$DT$33),$E$33:$DT$33)),I$805:I$924))))</f>
        <v>1.8790875357087684E-2</v>
      </c>
      <c r="J1058" s="199">
        <f t="array" ref="J1058">IF(J33=MAX(IF(ISNUMBER($E$33:$DT$33),$E$33:$DT$33)),0,SUM(IF($D$805:$D$924&gt;=J33+1,IF($D$805:$D$924&lt;=MAX(IF(ISNUMBER($E$33:$DT$33),$E$33:$DT$33)),J$805:J$924))))</f>
        <v>1.9125341329554291E-2</v>
      </c>
      <c r="K1058" s="199">
        <f t="array" ref="K1058">IF(K33=MAX(IF(ISNUMBER($E$33:$DT$33),$E$33:$DT$33)),0,SUM(IF($D$805:$D$924&gt;=K33+1,IF($D$805:$D$924&lt;=MAX(IF(ISNUMBER($E$33:$DT$33),$E$33:$DT$33)),K$805:K$924))))</f>
        <v>2.8261079964411857E-2</v>
      </c>
      <c r="L1058" s="199">
        <f t="array" ref="L1058">IF(L33=MAX(IF(ISNUMBER($E$33:$DT$33),$E$33:$DT$33)),0,SUM(IF($D$805:$D$924&gt;=L33+1,IF($D$805:$D$924&lt;=MAX(IF(ISNUMBER($E$33:$DT$33),$E$33:$DT$33)),L$805:L$924))))</f>
        <v>1.7577412433838327E-2</v>
      </c>
      <c r="M1058" s="199">
        <f t="array" ref="M1058">IF(M33=MAX(IF(ISNUMBER($E$33:$DT$33),$E$33:$DT$33)),0,SUM(IF($D$805:$D$924&gt;=M33+1,IF($D$805:$D$924&lt;=MAX(IF(ISNUMBER($E$33:$DT$33),$E$33:$DT$33)),M$805:M$924))))</f>
        <v>3.9592371364430591E-3</v>
      </c>
      <c r="N1058" s="199">
        <f t="array" ref="N1058">IF(N33=MAX(IF(ISNUMBER($E$33:$DT$33),$E$33:$DT$33)),0,SUM(IF($D$805:$D$924&gt;=N33+1,IF($D$805:$D$924&lt;=MAX(IF(ISNUMBER($E$33:$DT$33),$E$33:$DT$33)),N$805:N$924))))</f>
        <v>1.7912990862940037E-3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5.8149573833387688E-2</v>
      </c>
      <c r="J1065" s="199">
        <f t="array" ref="J1065">IF(J32=MIN($E$12:$DT$12),0,SUM(IF($D$932:$D$1051&gt;=MIN($E$12:$DT$12),IF($D$932:$D$1051&lt;=J32-1,J$932:J$1051))))</f>
        <v>0.33782529646396325</v>
      </c>
      <c r="K1065" s="199">
        <f t="array" ref="K1065">IF(K32=MIN($E$12:$DT$12),0,SUM(IF($D$932:$D$1051&gt;=MIN($E$12:$DT$12),IF($D$932:$D$1051&lt;=K32-1,K$932:K$1051))))</f>
        <v>0.56375605848104926</v>
      </c>
      <c r="L1065" s="199">
        <f t="array" ref="L1065">IF(L32=MIN($E$12:$DT$12),0,SUM(IF($D$932:$D$1051&gt;=MIN($E$12:$DT$12),IF($D$932:$D$1051&lt;=L32-1,L$932:L$1051))))</f>
        <v>0.7136723259224248</v>
      </c>
      <c r="M1065" s="199">
        <f t="array" ref="M1065">IF(M32=MIN($E$12:$DT$12),0,SUM(IF($D$932:$D$1051&gt;=MIN($E$12:$DT$12),IF($D$932:$D$1051&lt;=M32-1,M$932:M$1051))))</f>
        <v>0.81555220424931052</v>
      </c>
      <c r="N1065" s="199">
        <f t="array" ref="N1065">IF(N32=MIN($E$12:$DT$12),0,SUM(IF($D$932:$D$1051&gt;=MIN($E$12:$DT$12),IF($D$932:$D$1051&lt;=N32-1,N$932:N$1051))))</f>
        <v>0.87492129547273945</v>
      </c>
      <c r="O1065" s="199">
        <f t="array" ref="O1065">IF(O32=MIN($E$12:$DT$12),0,SUM(IF($D$932:$D$1051&gt;=MIN($E$12:$DT$12),IF($D$932:$D$1051&lt;=O32-1,O$932:O$1051))))</f>
        <v>0.89408191508249812</v>
      </c>
      <c r="P1065" s="199">
        <f t="array" ref="P1065">IF(P32=MIN($E$12:$DT$12),0,SUM(IF($D$932:$D$1051&gt;=MIN($E$12:$DT$12),IF($D$932:$D$1051&lt;=P32-1,P$932:P$1051))))</f>
        <v>0.90446785629774396</v>
      </c>
      <c r="Q1065" s="199">
        <f t="array" ref="Q1065">IF(Q32=MIN($E$12:$DT$12),0,SUM(IF($D$932:$D$1051&gt;=MIN($E$12:$DT$12),IF($D$932:$D$1051&lt;=Q32-1,Q$932:Q$1051))))</f>
        <v>0.95756774245011578</v>
      </c>
      <c r="R1065" s="199">
        <f t="array" ref="R1065">IF(R32=MIN($E$12:$DT$12),0,SUM(IF($D$932:$D$1051&gt;=MIN($E$12:$DT$12),IF($D$932:$D$1051&lt;=R32-1,R$932:R$1051))))</f>
        <v>0.99768658999584781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0.50741871392444904</v>
      </c>
      <c r="F1072" s="199">
        <f t="array" ref="F1072">(F$545)*SUM(IF($E$12:$DT$12&gt;=F32,IF($E$12:$DT$12&lt;=F33,$E$15:$DT$15)))</f>
        <v>0.81602078848409176</v>
      </c>
      <c r="G1072" s="199">
        <f t="array" ref="G1072">(G$545)*SUM(IF($E$12:$DT$12&gt;=G32,IF($E$12:$DT$12&lt;=G33,$E$15:$DT$15)))</f>
        <v>0.99860770599667092</v>
      </c>
      <c r="H1072" s="199">
        <f t="array" ref="H1072">(H$545)*SUM(IF($E$12:$DT$12&gt;=H32,IF($E$12:$DT$12&lt;=H33,$E$15:$DT$15)))</f>
        <v>1.1008619802500874</v>
      </c>
      <c r="I1072" s="199">
        <f t="array" ref="I1072">(I$545)*SUM(IF($E$12:$DT$12&gt;=I32,IF($E$12:$DT$12&lt;=I33,$E$15:$DT$15)))</f>
        <v>1.0871097211648251</v>
      </c>
      <c r="J1072" s="199">
        <f t="array" ref="J1072">(J$545)*SUM(IF($E$12:$DT$12&gt;=J32,IF($E$12:$DT$12&lt;=J33,$E$15:$DT$15)))</f>
        <v>0.78150467722504791</v>
      </c>
      <c r="K1072" s="199">
        <f t="array" ref="K1072">(K$545)*SUM(IF($E$12:$DT$12&gt;=K32,IF($E$12:$DT$12&lt;=K33,$E$15:$DT$15)))</f>
        <v>0.50833639434152011</v>
      </c>
      <c r="L1072" s="199">
        <f t="array" ref="L1072">(L$545)*SUM(IF($E$12:$DT$12&gt;=L32,IF($E$12:$DT$12&lt;=L33,$E$15:$DT$15)))</f>
        <v>0.34107396966891629</v>
      </c>
      <c r="M1072" s="199">
        <f t="array" ref="M1072">(M$545)*SUM(IF($E$12:$DT$12&gt;=M32,IF($E$12:$DT$12&lt;=M33,$E$15:$DT$15)))</f>
        <v>0.25100323732082053</v>
      </c>
      <c r="N1072" s="199">
        <f t="array" ref="N1072">(N$545)*SUM(IF($E$12:$DT$12&gt;=N32,IF($E$12:$DT$12&lt;=N33,$E$15:$DT$15)))</f>
        <v>0.19462627398375235</v>
      </c>
      <c r="O1072" s="199">
        <f t="array" ref="O1072">(O$545)*SUM(IF($E$12:$DT$12&gt;=O32,IF($E$12:$DT$12&lt;=O33,$E$15:$DT$15)))</f>
        <v>0.17207484606275061</v>
      </c>
      <c r="P1072" s="199">
        <f t="array" ref="P1072">(P$545)*SUM(IF($E$12:$DT$12&gt;=P32,IF($E$12:$DT$12&lt;=P33,$E$15:$DT$15)))</f>
        <v>0.15372847485344077</v>
      </c>
      <c r="Q1072" s="199">
        <f t="array" ref="Q1072">(Q$545)*SUM(IF($E$12:$DT$12&gt;=Q32,IF($E$12:$DT$12&lt;=Q33,$E$15:$DT$15)))</f>
        <v>8.046456067928083E-2</v>
      </c>
      <c r="R1072" s="199">
        <f t="array" ref="R1072">(R$545)*SUM(IF($E$12:$DT$12&gt;=R32,IF($E$12:$DT$12&lt;=R33,$E$15:$DT$15)))</f>
        <v>1.9690563797915454E-2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0.6394192577998159</v>
      </c>
      <c r="F1079" s="199">
        <f t="shared" si="705"/>
        <v>0.90799888338063217</v>
      </c>
      <c r="G1079" s="199">
        <f t="shared" si="705"/>
        <v>1.0572237940477796</v>
      </c>
      <c r="H1079" s="199">
        <f t="shared" si="705"/>
        <v>1.134303643634514</v>
      </c>
      <c r="I1079" s="199">
        <f t="shared" si="705"/>
        <v>1.1640501703553006</v>
      </c>
      <c r="J1079" s="199">
        <f t="shared" si="705"/>
        <v>1.1384553150185655</v>
      </c>
      <c r="K1079" s="199">
        <f t="shared" si="705"/>
        <v>1.1003535327869813</v>
      </c>
      <c r="L1079" s="199">
        <f t="shared" si="705"/>
        <v>1.0723237080251795</v>
      </c>
      <c r="M1079" s="199">
        <f t="shared" si="705"/>
        <v>1.0705146787065742</v>
      </c>
      <c r="N1079" s="199">
        <f t="shared" si="705"/>
        <v>1.0713388685427858</v>
      </c>
      <c r="O1079" s="199">
        <f t="shared" si="705"/>
        <v>1.0661567611452487</v>
      </c>
      <c r="P1079" s="199">
        <f t="shared" si="705"/>
        <v>1.0581963311511848</v>
      </c>
      <c r="Q1079" s="199">
        <f t="shared" si="705"/>
        <v>1.0380323031293965</v>
      </c>
      <c r="R1079" s="199">
        <f t="shared" si="705"/>
        <v>1.0173771537937633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1.1640501703553006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0.14093049812898345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0.80284090909090911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0.14337121212121215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3.575614264361749E-2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2021-06-17T14:13:14Z</dcterms:modified>
</cp:coreProperties>
</file>