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FP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8" i="13" l="1"/>
  <c r="D45" i="13"/>
  <c r="D47" i="13"/>
  <c r="C35" i="13" l="1"/>
  <c r="K34" i="13" l="1"/>
  <c r="J29" i="14"/>
  <c r="I31" i="14" l="1"/>
  <c r="J30" i="14"/>
  <c r="C26" i="14"/>
  <c r="C25" i="14"/>
  <c r="I26" i="14" s="1"/>
  <c r="C24" i="14"/>
  <c r="C23" i="14"/>
  <c r="C22" i="14"/>
  <c r="I23" i="14" s="1"/>
  <c r="C21" i="14"/>
  <c r="C20" i="14"/>
  <c r="C19" i="14"/>
  <c r="C18" i="14"/>
  <c r="C17" i="14"/>
  <c r="I18" i="14" s="1"/>
  <c r="C16" i="14"/>
  <c r="C15" i="14"/>
  <c r="C14" i="14"/>
  <c r="I15" i="14" s="1"/>
  <c r="C13" i="14"/>
  <c r="I13" i="14" s="1"/>
  <c r="C12" i="14"/>
  <c r="C11" i="14"/>
  <c r="I17" i="14" l="1"/>
  <c r="I25" i="14"/>
  <c r="I12" i="14"/>
  <c r="I20" i="14"/>
  <c r="I22" i="14"/>
  <c r="I14" i="14"/>
  <c r="I24" i="14"/>
  <c r="I16" i="14"/>
  <c r="I19" i="14"/>
  <c r="I21" i="14"/>
  <c r="K35" i="13" l="1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C26" i="2" l="1"/>
  <c r="K32" i="13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D7" i="14" s="1"/>
  <c r="C6" i="2"/>
  <c r="D6" i="14" s="1"/>
  <c r="C5" i="2"/>
  <c r="D5" i="14" s="1"/>
  <c r="C4" i="2"/>
  <c r="D4" i="14" s="1"/>
  <c r="C3" i="2"/>
  <c r="D3" i="14" s="1"/>
  <c r="D115" i="13"/>
  <c r="K111" i="13"/>
  <c r="C101" i="13"/>
  <c r="D93" i="13"/>
  <c r="K89" i="13"/>
  <c r="C79" i="13"/>
  <c r="C22" i="13"/>
  <c r="C23" i="2" s="1"/>
  <c r="D23" i="14" s="1"/>
  <c r="C20" i="13"/>
  <c r="C19" i="13"/>
  <c r="C18" i="13"/>
  <c r="C17" i="13"/>
  <c r="C16" i="13"/>
  <c r="C15" i="13"/>
  <c r="C14" i="13"/>
  <c r="D26" i="2" l="1"/>
  <c r="D26" i="14"/>
  <c r="C9" i="13"/>
  <c r="C9" i="2" s="1"/>
  <c r="D9" i="14" s="1"/>
  <c r="K45" i="13"/>
  <c r="K46" i="13" s="1"/>
  <c r="C11" i="13"/>
  <c r="C12" i="2" s="1"/>
  <c r="D12" i="14" s="1"/>
  <c r="C12" i="13"/>
  <c r="C13" i="2" s="1"/>
  <c r="D13" i="14" s="1"/>
  <c r="C13" i="13"/>
  <c r="C14" i="2" s="1"/>
  <c r="D14" i="14" s="1"/>
  <c r="K112" i="13"/>
  <c r="C22" i="2"/>
  <c r="D22" i="14" s="1"/>
  <c r="C11" i="2"/>
  <c r="D11" i="14" s="1"/>
  <c r="C19" i="2"/>
  <c r="D19" i="14" s="1"/>
  <c r="C16" i="2"/>
  <c r="D16" i="14" s="1"/>
  <c r="C20" i="2"/>
  <c r="D20" i="14" s="1"/>
  <c r="C17" i="2"/>
  <c r="D17" i="14" s="1"/>
  <c r="C18" i="2"/>
  <c r="D18" i="14" s="1"/>
  <c r="C21" i="2"/>
  <c r="D21" i="14" s="1"/>
  <c r="K90" i="13"/>
  <c r="C15" i="2"/>
  <c r="D15" i="14" s="1"/>
  <c r="F3" i="6"/>
  <c r="A16" i="6"/>
  <c r="E26" i="14" l="1"/>
  <c r="C25" i="2"/>
  <c r="C24" i="2"/>
  <c r="D24" i="14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E18" i="6" s="1"/>
  <c r="A3" i="6"/>
  <c r="D3" i="6" s="1"/>
  <c r="D25" i="2" l="1"/>
  <c r="D24" i="2" s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AV14" i="11"/>
  <c r="AU14" i="11"/>
  <c r="AT14" i="11"/>
  <c r="AS14" i="1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DS80" i="11" l="1"/>
  <c r="DS332" i="11" s="1"/>
  <c r="DS84" i="11"/>
  <c r="DS336" i="11" s="1"/>
  <c r="G25" i="14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23" i="2" l="1"/>
  <c r="D22" i="2" s="1"/>
  <c r="D21" i="2" l="1"/>
  <c r="D20" i="2" s="1"/>
  <c r="D19" i="2" s="1"/>
  <c r="D18" i="2" s="1"/>
  <c r="D17" i="2" s="1"/>
  <c r="D16" i="2" s="1"/>
  <c r="D15" i="2" s="1"/>
  <c r="D14" i="2" s="1"/>
  <c r="D13" i="2" s="1"/>
  <c r="D12" i="2" s="1"/>
  <c r="D11" i="2" l="1"/>
  <c r="C8" i="2"/>
  <c r="D8" i="14" s="1"/>
  <c r="E26" i="2" l="1"/>
  <c r="F26" i="2" s="1"/>
  <c r="E24" i="2"/>
  <c r="E25" i="2"/>
  <c r="E23" i="2"/>
  <c r="E11" i="2"/>
  <c r="E12" i="2"/>
  <c r="E22" i="2"/>
  <c r="E16" i="2"/>
  <c r="E14" i="2"/>
  <c r="E13" i="2"/>
  <c r="G20" i="10" s="1"/>
  <c r="E15" i="2"/>
  <c r="E17" i="2"/>
  <c r="E18" i="2"/>
  <c r="E19" i="2"/>
  <c r="E21" i="2"/>
  <c r="E20" i="2"/>
  <c r="F25" i="2" l="1"/>
  <c r="F24" i="2" s="1"/>
  <c r="L20" i="10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F23" i="2" l="1"/>
  <c r="B15" i="6" s="1"/>
  <c r="C16" i="6" s="1"/>
  <c r="F16" i="6" s="1"/>
  <c r="A6" i="5"/>
  <c r="F22" i="2" l="1"/>
  <c r="B14" i="6" s="1"/>
  <c r="C15" i="6" s="1"/>
  <c r="F15" i="6" s="1"/>
  <c r="A7" i="5"/>
  <c r="F21" i="2" l="1"/>
  <c r="B13" i="6" s="1"/>
  <c r="C14" i="6" s="1"/>
  <c r="F14" i="6" s="1"/>
  <c r="A8" i="5"/>
  <c r="F20" i="2" l="1"/>
  <c r="B12" i="6" s="1"/>
  <c r="C13" i="6" s="1"/>
  <c r="F13" i="6" s="1"/>
  <c r="A9" i="5"/>
  <c r="F19" i="2" l="1"/>
  <c r="B11" i="6" s="1"/>
  <c r="C12" i="6" s="1"/>
  <c r="F12" i="6" s="1"/>
  <c r="A10" i="5"/>
  <c r="F18" i="2" l="1"/>
  <c r="B10" i="6" s="1"/>
  <c r="C11" i="6" s="1"/>
  <c r="F11" i="6" s="1"/>
  <c r="A11" i="5"/>
  <c r="F17" i="2" l="1"/>
  <c r="B9" i="6" s="1"/>
  <c r="C10" i="6" s="1"/>
  <c r="F10" i="6" s="1"/>
  <c r="A12" i="5"/>
  <c r="F16" i="2" l="1"/>
  <c r="B8" i="6" s="1"/>
  <c r="C9" i="6" s="1"/>
  <c r="F9" i="6" s="1"/>
  <c r="A13" i="5"/>
  <c r="F15" i="2" l="1"/>
  <c r="B7" i="6" s="1"/>
  <c r="C8" i="6" s="1"/>
  <c r="F8" i="6" s="1"/>
  <c r="A14" i="5"/>
  <c r="F14" i="2" l="1"/>
  <c r="B6" i="6" s="1"/>
  <c r="C7" i="6" s="1"/>
  <c r="F7" i="6" s="1"/>
  <c r="A15" i="5"/>
  <c r="F13" i="2" l="1"/>
  <c r="B5" i="6" s="1"/>
  <c r="A16" i="5"/>
  <c r="C6" i="6" l="1"/>
  <c r="F6" i="6" s="1"/>
  <c r="F12" i="2"/>
  <c r="B4" i="6" s="1"/>
  <c r="C5" i="6" s="1"/>
  <c r="F5" i="6" s="1"/>
  <c r="A17" i="5"/>
  <c r="A18" i="5" l="1"/>
  <c r="F11" i="2"/>
  <c r="B3" i="6" s="1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33" i="2" l="1"/>
  <c r="C48" i="2"/>
  <c r="C34" i="2"/>
  <c r="C50" i="2"/>
  <c r="C51" i="2"/>
  <c r="C47" i="2"/>
  <c r="C31" i="2"/>
  <c r="C35" i="2"/>
  <c r="C30" i="2"/>
  <c r="N11" i="14" s="1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839" i="1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832" i="1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844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861" i="1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636" i="11"/>
  <c r="BS604" i="11"/>
  <c r="BS572" i="11"/>
  <c r="BS825" i="11" s="1"/>
  <c r="BS663" i="11"/>
  <c r="BS916" i="11" s="1"/>
  <c r="BS631" i="11"/>
  <c r="BS884" i="11" s="1"/>
  <c r="BS599" i="11"/>
  <c r="BS852" i="11" s="1"/>
  <c r="BS567" i="1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921" i="11"/>
  <c r="BS889" i="11"/>
  <c r="BS857" i="11"/>
  <c r="BS820" i="1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632" i="1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917" i="11"/>
  <c r="DO885" i="1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567" i="1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852" i="11"/>
  <c r="DA820" i="1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847" i="1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843" i="1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888" i="1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  <c r="N13" i="14" l="1"/>
  <c r="N15" i="14" s="1"/>
</calcChain>
</file>

<file path=xl/sharedStrings.xml><?xml version="1.0" encoding="utf-8"?>
<sst xmlns="http://schemas.openxmlformats.org/spreadsheetml/2006/main" count="395" uniqueCount="225">
  <si>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</si>
  <si>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</si>
  <si>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</si>
  <si>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</si>
  <si>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</si>
  <si>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</si>
  <si>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</si>
  <si>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</si>
  <si>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</si>
  <si>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</si>
  <si>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</si>
  <si>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</si>
  <si>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</si>
  <si>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</si>
  <si>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</si>
  <si>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</si>
  <si>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</si>
  <si>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</si>
  <si>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</si>
  <si>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</si>
  <si>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</si>
  <si>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</si>
  <si>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</si>
  <si>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</si>
  <si>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</si>
  <si>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</si>
  <si>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</si>
  <si>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</si>
  <si>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</si>
  <si>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</si>
  <si>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</si>
  <si>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</si>
  <si>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</si>
  <si>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</si>
  <si>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</si>
  <si>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</si>
  <si>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</si>
  <si>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</si>
  <si>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</si>
  <si>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</si>
  <si>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</si>
  <si>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</si>
  <si>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</si>
  <si>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</si>
  <si>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</si>
  <si>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</si>
  <si>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</si>
  <si>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</si>
  <si>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</si>
  <si>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</si>
  <si>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</si>
  <si>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</si>
  <si>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</si>
  <si>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</si>
  <si>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</si>
  <si>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</si>
  <si>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</si>
  <si>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</si>
  <si>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</si>
  <si>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</si>
  <si>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</si>
  <si>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</si>
  <si>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</si>
  <si>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</si>
  <si>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</si>
  <si>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</si>
  <si>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</si>
  <si>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</si>
  <si>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</si>
  <si>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</si>
  <si>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</si>
  <si>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</si>
  <si>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</si>
  <si>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</si>
  <si>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</si>
  <si>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</si>
  <si>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</si>
  <si>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</si>
  <si>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</si>
  <si>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</si>
  <si>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</si>
  <si>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</si>
  <si>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</si>
  <si>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</si>
  <si>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</si>
  <si>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</si>
  <si>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</si>
  <si>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</si>
  <si>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</si>
  <si>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</si>
  <si>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</si>
  <si>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</si>
  <si>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</si>
  <si>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</si>
  <si>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</si>
  <si>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</si>
  <si>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</si>
  <si>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</si>
  <si>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</si>
  <si>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</si>
  <si>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</si>
  <si>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</si>
  <si>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</si>
  <si>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</si>
  <si>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</si>
  <si>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</si>
  <si>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</si>
  <si>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</si>
  <si>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</si>
  <si>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</si>
  <si>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</si>
  <si>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</si>
  <si>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</si>
  <si>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</si>
  <si>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</si>
  <si>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</si>
  <si>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</si>
  <si>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</si>
  <si>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</si>
  <si>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</si>
  <si>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</si>
  <si>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</si>
  <si>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</si>
  <si>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</si>
  <si>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</si>
  <si>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</si>
  <si>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</si>
  <si>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</si>
  <si>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</si>
  <si>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</si>
  <si>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</si>
  <si>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</si>
  <si>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</si>
  <si>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</si>
  <si>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</si>
  <si>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</si>
  <si>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</si>
  <si>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</si>
  <si>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</si>
  <si>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</si>
  <si>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</si>
  <si>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</si>
  <si>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</si>
  <si>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</si>
  <si>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</si>
  <si>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</si>
  <si>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</si>
  <si>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</si>
  <si>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</si>
  <si>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</si>
  <si>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</si>
  <si>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</si>
  <si>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</si>
  <si>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</si>
  <si>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</si>
  <si>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</si>
  <si>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</si>
  <si>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</si>
  <si>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</si>
  <si>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</si>
  <si>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</si>
  <si>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</si>
  <si>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</si>
  <si>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</si>
  <si>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</si>
  <si>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</si>
  <si>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</si>
  <si>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</si>
  <si>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</si>
  <si>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</si>
  <si>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</si>
  <si>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</si>
  <si>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</si>
  <si>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</si>
  <si>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</si>
  <si>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</si>
  <si>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</si>
  <si>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</si>
  <si>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</si>
  <si>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</si>
  <si>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</si>
  <si>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</si>
  <si>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</si>
  <si>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</si>
  <si>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</si>
  <si>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</si>
  <si>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</si>
  <si>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</si>
  <si>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</si>
  <si>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</si>
  <si>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</si>
  <si>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</si>
  <si>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</si>
  <si>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</si>
  <si>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</si>
  <si>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</si>
  <si>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</si>
  <si>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</si>
  <si>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</si>
  <si>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</si>
  <si>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</si>
  <si>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</si>
  <si>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</si>
  <si>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</si>
  <si>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</si>
  <si>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</si>
  <si>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</si>
  <si>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</si>
  <si>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</si>
  <si>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</si>
  <si>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</si>
  <si>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</si>
  <si>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</si>
  <si>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</si>
  <si>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</si>
  <si>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</si>
  <si>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</si>
  <si>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</si>
  <si>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</si>
  <si>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</si>
  <si>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</si>
  <si>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</si>
  <si>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</si>
  <si>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</si>
  <si>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MS1 FP1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</si>
</sst>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4">
    <xf numFmtId="0" fontId="0" fillId="0" borderId="0"/>
    <xf numFmtId="9" fontId="5" fillId="0" borderId="0" applyFont="0" applyFill="0" applyBorder="0" applyAlignment="0" applyProtection="0"/>
    <xf numFmtId="0" fontId="7" fillId="0" borderId="0"/>
    <xf numFmtId="0" fontId="5" fillId="0" borderId="0"/>
    <xf numFmtId="0" fontId="4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3" fillId="0" borderId="0"/>
    <xf numFmtId="0" fontId="2" fillId="0" borderId="0"/>
    <xf numFmtId="0" fontId="1" fillId="0" borderId="0"/>
    <xf numFmtId="0" fontId="1" fillId="0" borderId="0"/>
    <xf numFmtId="0" fontId="1" fillId="0" borderId="0"/>
  </cellStyleXfs>
  <cellXfs count="483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1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7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7" fillId="5" borderId="16" xfId="0" applyFont="1" applyFill="1" applyBorder="1" applyAlignment="1">
      <alignment horizontal="center"/>
    </xf>
    <xf numFmtId="0" fontId="7" fillId="5" borderId="17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5" borderId="22" xfId="0" applyFont="1" applyFill="1" applyBorder="1" applyAlignment="1">
      <alignment horizontal="center"/>
    </xf>
    <xf numFmtId="0" fontId="13" fillId="10" borderId="43" xfId="0" applyFont="1" applyFill="1" applyBorder="1" applyAlignment="1">
      <alignment horizontal="center"/>
    </xf>
    <xf numFmtId="0" fontId="13" fillId="8" borderId="43" xfId="0" applyFont="1" applyFill="1" applyBorder="1" applyAlignment="1">
      <alignment horizontal="center"/>
    </xf>
    <xf numFmtId="0" fontId="17" fillId="10" borderId="43" xfId="0" applyFont="1" applyFill="1" applyBorder="1" applyAlignment="1">
      <alignment horizontal="center"/>
    </xf>
    <xf numFmtId="0" fontId="17" fillId="8" borderId="43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left"/>
    </xf>
    <xf numFmtId="0" fontId="7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20" fillId="0" borderId="0" xfId="0" applyFont="1"/>
    <xf numFmtId="0" fontId="21" fillId="0" borderId="22" xfId="0" applyFont="1" applyBorder="1" applyAlignment="1">
      <alignment horizontal="center"/>
    </xf>
    <xf numFmtId="0" fontId="21" fillId="0" borderId="0" xfId="0" applyFont="1"/>
    <xf numFmtId="0" fontId="21" fillId="0" borderId="0" xfId="0" applyFont="1" applyAlignment="1">
      <alignment horizontal="center"/>
    </xf>
    <xf numFmtId="0" fontId="0" fillId="0" borderId="0" xfId="0" applyAlignment="1"/>
    <xf numFmtId="0" fontId="22" fillId="0" borderId="0" xfId="2" applyFont="1"/>
    <xf numFmtId="0" fontId="7" fillId="0" borderId="0" xfId="2"/>
    <xf numFmtId="0" fontId="22" fillId="0" borderId="0" xfId="2" applyFont="1" applyAlignment="1">
      <alignment horizontal="center"/>
    </xf>
    <xf numFmtId="0" fontId="14" fillId="0" borderId="0" xfId="2" applyFont="1" applyAlignment="1">
      <alignment horizontal="center"/>
    </xf>
    <xf numFmtId="0" fontId="23" fillId="0" borderId="0" xfId="2" applyFont="1" applyAlignment="1">
      <alignment horizontal="center"/>
    </xf>
    <xf numFmtId="0" fontId="10" fillId="0" borderId="0" xfId="2" applyFont="1"/>
    <xf numFmtId="0" fontId="9" fillId="0" borderId="0" xfId="2" applyFont="1"/>
    <xf numFmtId="0" fontId="7" fillId="0" borderId="0" xfId="2" applyFont="1"/>
    <xf numFmtId="0" fontId="24" fillId="0" borderId="0" xfId="2" applyFont="1" applyBorder="1"/>
    <xf numFmtId="2" fontId="25" fillId="0" borderId="0" xfId="2" applyNumberFormat="1" applyFont="1" applyBorder="1"/>
    <xf numFmtId="0" fontId="25" fillId="0" borderId="0" xfId="2" applyFont="1"/>
    <xf numFmtId="0" fontId="10" fillId="0" borderId="0" xfId="2" applyFont="1" applyBorder="1"/>
    <xf numFmtId="2" fontId="25" fillId="0" borderId="0" xfId="2" applyNumberFormat="1" applyFont="1"/>
    <xf numFmtId="0" fontId="6" fillId="0" borderId="43" xfId="2" applyFont="1" applyBorder="1"/>
    <xf numFmtId="0" fontId="24" fillId="0" borderId="43" xfId="2" applyFont="1" applyBorder="1"/>
    <xf numFmtId="0" fontId="24" fillId="0" borderId="43" xfId="2" applyFont="1" applyBorder="1" applyAlignment="1">
      <alignment horizontal="center"/>
    </xf>
    <xf numFmtId="0" fontId="24" fillId="0" borderId="0" xfId="2" applyFont="1" applyBorder="1" applyAlignment="1">
      <alignment horizontal="center"/>
    </xf>
    <xf numFmtId="2" fontId="10" fillId="0" borderId="0" xfId="2" applyNumberFormat="1" applyFont="1"/>
    <xf numFmtId="0" fontId="26" fillId="0" borderId="0" xfId="2" applyFont="1" applyBorder="1"/>
    <xf numFmtId="0" fontId="27" fillId="0" borderId="0" xfId="2" applyFont="1"/>
    <xf numFmtId="0" fontId="9" fillId="0" borderId="0" xfId="2" applyFont="1" applyAlignment="1">
      <alignment horizontal="center"/>
    </xf>
    <xf numFmtId="0" fontId="10" fillId="12" borderId="34" xfId="2" applyFont="1" applyFill="1" applyBorder="1"/>
    <xf numFmtId="0" fontId="10" fillId="12" borderId="29" xfId="2" applyFont="1" applyFill="1" applyBorder="1"/>
    <xf numFmtId="0" fontId="10" fillId="12" borderId="21" xfId="2" applyFont="1" applyFill="1" applyBorder="1"/>
    <xf numFmtId="2" fontId="9" fillId="13" borderId="6" xfId="2" applyNumberFormat="1" applyFont="1" applyFill="1" applyBorder="1" applyAlignment="1">
      <alignment horizontal="center"/>
    </xf>
    <xf numFmtId="165" fontId="9" fillId="0" borderId="6" xfId="2" applyNumberFormat="1" applyFont="1" applyFill="1" applyBorder="1" applyAlignment="1">
      <alignment horizontal="center"/>
    </xf>
    <xf numFmtId="0" fontId="10" fillId="12" borderId="46" xfId="2" applyFont="1" applyFill="1" applyBorder="1"/>
    <xf numFmtId="0" fontId="10" fillId="12" borderId="38" xfId="2" applyFont="1" applyFill="1" applyBorder="1"/>
    <xf numFmtId="0" fontId="9" fillId="12" borderId="46" xfId="2" applyFont="1" applyFill="1" applyBorder="1" applyAlignment="1">
      <alignment horizontal="center"/>
    </xf>
    <xf numFmtId="0" fontId="9" fillId="12" borderId="38" xfId="2" applyFont="1" applyFill="1" applyBorder="1" applyAlignment="1">
      <alignment horizontal="center"/>
    </xf>
    <xf numFmtId="0" fontId="9" fillId="12" borderId="47" xfId="2" applyFont="1" applyFill="1" applyBorder="1" applyAlignment="1">
      <alignment horizontal="center"/>
    </xf>
    <xf numFmtId="0" fontId="10" fillId="12" borderId="48" xfId="2" applyFont="1" applyFill="1" applyBorder="1"/>
    <xf numFmtId="0" fontId="10" fillId="12" borderId="0" xfId="2" applyFont="1" applyFill="1" applyBorder="1"/>
    <xf numFmtId="1" fontId="27" fillId="13" borderId="46" xfId="2" applyNumberFormat="1" applyFont="1" applyFill="1" applyBorder="1" applyAlignment="1">
      <alignment horizontal="center"/>
    </xf>
    <xf numFmtId="1" fontId="27" fillId="13" borderId="38" xfId="2" applyNumberFormat="1" applyFont="1" applyFill="1" applyBorder="1" applyAlignment="1">
      <alignment horizontal="center"/>
    </xf>
    <xf numFmtId="167" fontId="27" fillId="13" borderId="38" xfId="2" applyNumberFormat="1" applyFont="1" applyFill="1" applyBorder="1" applyAlignment="1">
      <alignment horizontal="center"/>
    </xf>
    <xf numFmtId="2" fontId="27" fillId="13" borderId="38" xfId="2" applyNumberFormat="1" applyFont="1" applyFill="1" applyBorder="1" applyAlignment="1">
      <alignment horizontal="center"/>
    </xf>
    <xf numFmtId="2" fontId="9" fillId="13" borderId="38" xfId="2" applyNumberFormat="1" applyFont="1" applyFill="1" applyBorder="1"/>
    <xf numFmtId="0" fontId="9" fillId="13" borderId="38" xfId="2" applyFont="1" applyFill="1" applyBorder="1"/>
    <xf numFmtId="0" fontId="9" fillId="13" borderId="47" xfId="2" applyFont="1" applyFill="1" applyBorder="1"/>
    <xf numFmtId="0" fontId="10" fillId="12" borderId="49" xfId="2" applyFont="1" applyFill="1" applyBorder="1"/>
    <xf numFmtId="0" fontId="10" fillId="12" borderId="43" xfId="2" applyFont="1" applyFill="1" applyBorder="1"/>
    <xf numFmtId="2" fontId="9" fillId="13" borderId="49" xfId="2" applyNumberFormat="1" applyFont="1" applyFill="1" applyBorder="1" applyAlignment="1">
      <alignment horizontal="center"/>
    </xf>
    <xf numFmtId="2" fontId="9" fillId="13" borderId="43" xfId="2" applyNumberFormat="1" applyFont="1" applyFill="1" applyBorder="1" applyAlignment="1">
      <alignment horizontal="center"/>
    </xf>
    <xf numFmtId="2" fontId="9" fillId="13" borderId="43" xfId="2" applyNumberFormat="1" applyFont="1" applyFill="1" applyBorder="1"/>
    <xf numFmtId="0" fontId="9" fillId="13" borderId="43" xfId="2" applyFont="1" applyFill="1" applyBorder="1"/>
    <xf numFmtId="0" fontId="9" fillId="13" borderId="50" xfId="2" applyFont="1" applyFill="1" applyBorder="1"/>
    <xf numFmtId="0" fontId="9" fillId="0" borderId="0" xfId="2" applyFont="1" applyFill="1" applyBorder="1"/>
    <xf numFmtId="2" fontId="28" fillId="0" borderId="0" xfId="2" applyNumberFormat="1" applyFont="1" applyFill="1" applyBorder="1" applyAlignment="1">
      <alignment horizontal="center"/>
    </xf>
    <xf numFmtId="170" fontId="9" fillId="0" borderId="0" xfId="2" applyNumberFormat="1" applyFont="1" applyFill="1" applyBorder="1"/>
    <xf numFmtId="167" fontId="7" fillId="0" borderId="0" xfId="2" applyNumberFormat="1"/>
    <xf numFmtId="0" fontId="7" fillId="0" borderId="0" xfId="2" quotePrefix="1"/>
    <xf numFmtId="0" fontId="29" fillId="0" borderId="0" xfId="2" applyFont="1"/>
    <xf numFmtId="0" fontId="30" fillId="0" borderId="0" xfId="2" applyFont="1"/>
    <xf numFmtId="0" fontId="27" fillId="0" borderId="0" xfId="2" applyFont="1" applyAlignment="1">
      <alignment horizontal="left"/>
    </xf>
    <xf numFmtId="0" fontId="32" fillId="0" borderId="0" xfId="2" applyFont="1" applyAlignment="1">
      <alignment horizontal="left"/>
    </xf>
    <xf numFmtId="0" fontId="33" fillId="0" borderId="0" xfId="2" applyFont="1" applyAlignment="1">
      <alignment horizontal="center"/>
    </xf>
    <xf numFmtId="0" fontId="33" fillId="0" borderId="0" xfId="2" applyFont="1"/>
    <xf numFmtId="2" fontId="9" fillId="0" borderId="0" xfId="2" applyNumberFormat="1" applyFont="1" applyAlignment="1">
      <alignment horizontal="center"/>
    </xf>
    <xf numFmtId="0" fontId="36" fillId="0" borderId="0" xfId="2" applyFont="1"/>
    <xf numFmtId="1" fontId="36" fillId="0" borderId="0" xfId="2" applyNumberFormat="1" applyFont="1" applyAlignment="1">
      <alignment horizontal="center"/>
    </xf>
    <xf numFmtId="2" fontId="36" fillId="0" borderId="0" xfId="2" applyNumberFormat="1" applyFont="1" applyAlignment="1">
      <alignment horizontal="center"/>
    </xf>
    <xf numFmtId="171" fontId="36" fillId="0" borderId="0" xfId="2" applyNumberFormat="1" applyFont="1" applyAlignment="1">
      <alignment horizontal="center"/>
    </xf>
    <xf numFmtId="0" fontId="6" fillId="0" borderId="0" xfId="2" applyFont="1"/>
    <xf numFmtId="0" fontId="10" fillId="12" borderId="34" xfId="2" applyFont="1" applyFill="1" applyBorder="1" applyAlignment="1">
      <alignment horizontal="left"/>
    </xf>
    <xf numFmtId="0" fontId="9" fillId="12" borderId="29" xfId="2" applyFont="1" applyFill="1" applyBorder="1" applyAlignment="1">
      <alignment horizontal="center"/>
    </xf>
    <xf numFmtId="0" fontId="9" fillId="12" borderId="21" xfId="2" applyFont="1" applyFill="1" applyBorder="1"/>
    <xf numFmtId="0" fontId="9" fillId="12" borderId="48" xfId="2" applyFont="1" applyFill="1" applyBorder="1"/>
    <xf numFmtId="0" fontId="9" fillId="12" borderId="0" xfId="2" applyFont="1" applyFill="1" applyBorder="1"/>
    <xf numFmtId="0" fontId="9" fillId="0" borderId="46" xfId="2" applyFont="1" applyFill="1" applyBorder="1" applyAlignment="1">
      <alignment horizontal="center"/>
    </xf>
    <xf numFmtId="0" fontId="9" fillId="0" borderId="38" xfId="2" applyFont="1" applyFill="1" applyBorder="1" applyAlignment="1">
      <alignment horizontal="center"/>
    </xf>
    <xf numFmtId="0" fontId="9" fillId="0" borderId="47" xfId="2" applyFont="1" applyFill="1" applyBorder="1" applyAlignment="1">
      <alignment horizontal="center"/>
    </xf>
    <xf numFmtId="0" fontId="9" fillId="0" borderId="48" xfId="2" applyNumberFormat="1" applyFont="1" applyFill="1" applyBorder="1" applyAlignment="1">
      <alignment horizontal="center"/>
    </xf>
    <xf numFmtId="0" fontId="9" fillId="0" borderId="0" xfId="2" applyNumberFormat="1" applyFont="1" applyFill="1" applyBorder="1" applyAlignment="1">
      <alignment horizontal="center"/>
    </xf>
    <xf numFmtId="0" fontId="9" fillId="0" borderId="36" xfId="2" applyNumberFormat="1" applyFont="1" applyFill="1" applyBorder="1" applyAlignment="1">
      <alignment horizontal="center"/>
    </xf>
    <xf numFmtId="170" fontId="9" fillId="0" borderId="0" xfId="2" applyNumberFormat="1" applyFont="1"/>
    <xf numFmtId="2" fontId="9" fillId="0" borderId="48" xfId="2" applyNumberFormat="1" applyFont="1" applyFill="1" applyBorder="1" applyAlignment="1">
      <alignment horizontal="center"/>
    </xf>
    <xf numFmtId="2" fontId="9" fillId="0" borderId="0" xfId="2" applyNumberFormat="1" applyFont="1" applyFill="1" applyBorder="1" applyAlignment="1">
      <alignment horizontal="center"/>
    </xf>
    <xf numFmtId="2" fontId="9" fillId="0" borderId="36" xfId="2" applyNumberFormat="1" applyFont="1" applyFill="1" applyBorder="1" applyAlignment="1">
      <alignment horizontal="center"/>
    </xf>
    <xf numFmtId="2" fontId="28" fillId="0" borderId="49" xfId="2" applyNumberFormat="1" applyFont="1" applyFill="1" applyBorder="1" applyAlignment="1">
      <alignment horizontal="center"/>
    </xf>
    <xf numFmtId="2" fontId="28" fillId="0" borderId="43" xfId="2" applyNumberFormat="1" applyFont="1" applyFill="1" applyBorder="1" applyAlignment="1">
      <alignment horizontal="center"/>
    </xf>
    <xf numFmtId="2" fontId="9" fillId="0" borderId="43" xfId="2" applyNumberFormat="1" applyFont="1" applyFill="1" applyBorder="1" applyAlignment="1">
      <alignment horizontal="center"/>
    </xf>
    <xf numFmtId="2" fontId="28" fillId="0" borderId="50" xfId="2" applyNumberFormat="1" applyFont="1" applyFill="1" applyBorder="1" applyAlignment="1">
      <alignment horizontal="center"/>
    </xf>
    <xf numFmtId="0" fontId="27" fillId="12" borderId="46" xfId="2" applyFont="1" applyFill="1" applyBorder="1"/>
    <xf numFmtId="0" fontId="27" fillId="12" borderId="38" xfId="2" applyFont="1" applyFill="1" applyBorder="1"/>
    <xf numFmtId="0" fontId="27" fillId="12" borderId="47" xfId="2" applyFont="1" applyFill="1" applyBorder="1"/>
    <xf numFmtId="0" fontId="27" fillId="12" borderId="0" xfId="2" applyFont="1" applyFill="1" applyBorder="1"/>
    <xf numFmtId="2" fontId="28" fillId="12" borderId="0" xfId="2" applyNumberFormat="1" applyFont="1" applyFill="1" applyBorder="1" applyAlignment="1">
      <alignment horizontal="center"/>
    </xf>
    <xf numFmtId="2" fontId="9" fillId="12" borderId="0" xfId="2" applyNumberFormat="1" applyFont="1" applyFill="1" applyBorder="1" applyAlignment="1">
      <alignment horizontal="center"/>
    </xf>
    <xf numFmtId="2" fontId="28" fillId="12" borderId="36" xfId="2" applyNumberFormat="1" applyFont="1" applyFill="1" applyBorder="1" applyAlignment="1">
      <alignment horizontal="center"/>
    </xf>
    <xf numFmtId="0" fontId="9" fillId="12" borderId="49" xfId="2" applyFont="1" applyFill="1" applyBorder="1"/>
    <xf numFmtId="0" fontId="9" fillId="12" borderId="43" xfId="2" applyFont="1" applyFill="1" applyBorder="1"/>
    <xf numFmtId="0" fontId="9" fillId="12" borderId="50" xfId="2" applyFont="1" applyFill="1" applyBorder="1"/>
    <xf numFmtId="2" fontId="28" fillId="12" borderId="43" xfId="2" applyNumberFormat="1" applyFont="1" applyFill="1" applyBorder="1" applyAlignment="1">
      <alignment horizontal="center"/>
    </xf>
    <xf numFmtId="2" fontId="9" fillId="12" borderId="43" xfId="2" applyNumberFormat="1" applyFont="1" applyFill="1" applyBorder="1" applyAlignment="1">
      <alignment horizontal="center"/>
    </xf>
    <xf numFmtId="2" fontId="28" fillId="12" borderId="50" xfId="2" applyNumberFormat="1" applyFont="1" applyFill="1" applyBorder="1" applyAlignment="1">
      <alignment horizontal="center"/>
    </xf>
    <xf numFmtId="2" fontId="9" fillId="0" borderId="0" xfId="2" applyNumberFormat="1" applyFont="1" applyFill="1" applyBorder="1"/>
    <xf numFmtId="2" fontId="28" fillId="12" borderId="29" xfId="2" applyNumberFormat="1" applyFont="1" applyFill="1" applyBorder="1" applyAlignment="1">
      <alignment horizontal="center"/>
    </xf>
    <xf numFmtId="0" fontId="9" fillId="12" borderId="29" xfId="2" applyFont="1" applyFill="1" applyBorder="1"/>
    <xf numFmtId="2" fontId="9" fillId="12" borderId="21" xfId="2" applyNumberFormat="1" applyFont="1" applyFill="1" applyBorder="1"/>
    <xf numFmtId="2" fontId="9" fillId="0" borderId="46" xfId="2" applyNumberFormat="1" applyFont="1" applyFill="1" applyBorder="1" applyAlignment="1">
      <alignment horizontal="center"/>
    </xf>
    <xf numFmtId="2" fontId="28" fillId="0" borderId="38" xfId="2" applyNumberFormat="1" applyFont="1" applyFill="1" applyBorder="1" applyAlignment="1">
      <alignment horizontal="center"/>
    </xf>
    <xf numFmtId="2" fontId="28" fillId="0" borderId="47" xfId="2" applyNumberFormat="1" applyFont="1" applyFill="1" applyBorder="1" applyAlignment="1">
      <alignment horizontal="center"/>
    </xf>
    <xf numFmtId="2" fontId="9" fillId="12" borderId="36" xfId="2" applyNumberFormat="1" applyFont="1" applyFill="1" applyBorder="1"/>
    <xf numFmtId="2" fontId="28" fillId="0" borderId="48" xfId="2" applyNumberFormat="1" applyFont="1" applyFill="1" applyBorder="1" applyAlignment="1">
      <alignment horizontal="center"/>
    </xf>
    <xf numFmtId="2" fontId="28" fillId="0" borderId="36" xfId="2" applyNumberFormat="1" applyFont="1" applyFill="1" applyBorder="1" applyAlignment="1">
      <alignment horizontal="center"/>
    </xf>
    <xf numFmtId="0" fontId="9" fillId="12" borderId="48" xfId="2" quotePrefix="1" applyFont="1" applyFill="1" applyBorder="1"/>
    <xf numFmtId="0" fontId="9" fillId="12" borderId="49" xfId="2" quotePrefix="1" applyFont="1" applyFill="1" applyBorder="1"/>
    <xf numFmtId="2" fontId="9" fillId="12" borderId="50" xfId="2" applyNumberFormat="1" applyFont="1" applyFill="1" applyBorder="1"/>
    <xf numFmtId="0" fontId="9" fillId="12" borderId="38" xfId="2" applyFont="1" applyFill="1" applyBorder="1"/>
    <xf numFmtId="0" fontId="9" fillId="12" borderId="47" xfId="2" applyFont="1" applyFill="1" applyBorder="1"/>
    <xf numFmtId="2" fontId="28" fillId="12" borderId="38" xfId="2" applyNumberFormat="1" applyFont="1" applyFill="1" applyBorder="1" applyAlignment="1">
      <alignment horizontal="center"/>
    </xf>
    <xf numFmtId="2" fontId="9" fillId="12" borderId="38" xfId="2" applyNumberFormat="1" applyFont="1" applyFill="1" applyBorder="1" applyAlignment="1">
      <alignment horizontal="center"/>
    </xf>
    <xf numFmtId="2" fontId="28" fillId="12" borderId="47" xfId="2" applyNumberFormat="1" applyFont="1" applyFill="1" applyBorder="1" applyAlignment="1">
      <alignment horizontal="center"/>
    </xf>
    <xf numFmtId="0" fontId="9" fillId="12" borderId="36" xfId="2" applyFont="1" applyFill="1" applyBorder="1"/>
    <xf numFmtId="2" fontId="39" fillId="12" borderId="43" xfId="2" applyNumberFormat="1" applyFont="1" applyFill="1" applyBorder="1" applyAlignment="1">
      <alignment horizontal="left"/>
    </xf>
    <xf numFmtId="0" fontId="6" fillId="0" borderId="0" xfId="2" applyFont="1" applyFill="1" applyBorder="1"/>
    <xf numFmtId="166" fontId="40" fillId="0" borderId="0" xfId="2" applyNumberFormat="1" applyFont="1"/>
    <xf numFmtId="0" fontId="9" fillId="12" borderId="34" xfId="2" applyFont="1" applyFill="1" applyBorder="1"/>
    <xf numFmtId="0" fontId="41" fillId="12" borderId="48" xfId="2" applyFont="1" applyFill="1" applyBorder="1"/>
    <xf numFmtId="1" fontId="9" fillId="0" borderId="46" xfId="2" applyNumberFormat="1" applyFont="1" applyFill="1" applyBorder="1" applyAlignment="1">
      <alignment horizontal="center"/>
    </xf>
    <xf numFmtId="1" fontId="9" fillId="0" borderId="38" xfId="2" applyNumberFormat="1" applyFont="1" applyFill="1" applyBorder="1" applyAlignment="1">
      <alignment horizontal="center"/>
    </xf>
    <xf numFmtId="1" fontId="9" fillId="0" borderId="47" xfId="2" applyNumberFormat="1" applyFont="1" applyFill="1" applyBorder="1" applyAlignment="1">
      <alignment horizontal="center"/>
    </xf>
    <xf numFmtId="2" fontId="41" fillId="12" borderId="49" xfId="2" applyNumberFormat="1" applyFont="1" applyFill="1" applyBorder="1" applyAlignment="1">
      <alignment horizontal="left"/>
    </xf>
    <xf numFmtId="1" fontId="9" fillId="0" borderId="49" xfId="2" applyNumberFormat="1" applyFont="1" applyBorder="1" applyAlignment="1">
      <alignment horizontal="center"/>
    </xf>
    <xf numFmtId="1" fontId="9" fillId="0" borderId="43" xfId="2" applyNumberFormat="1" applyFont="1" applyBorder="1" applyAlignment="1">
      <alignment horizontal="center"/>
    </xf>
    <xf numFmtId="1" fontId="9" fillId="0" borderId="50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27" fillId="0" borderId="0" xfId="2" applyFont="1" applyFill="1" applyBorder="1"/>
    <xf numFmtId="1" fontId="9" fillId="0" borderId="0" xfId="2" applyNumberFormat="1" applyFont="1" applyFill="1" applyBorder="1" applyAlignment="1">
      <alignment horizontal="center"/>
    </xf>
    <xf numFmtId="167" fontId="9" fillId="0" borderId="46" xfId="2" applyNumberFormat="1" applyFont="1" applyFill="1" applyBorder="1" applyAlignment="1">
      <alignment horizontal="center"/>
    </xf>
    <xf numFmtId="167" fontId="9" fillId="0" borderId="38" xfId="2" applyNumberFormat="1" applyFont="1" applyFill="1" applyBorder="1" applyAlignment="1">
      <alignment horizontal="center"/>
    </xf>
    <xf numFmtId="167" fontId="9" fillId="0" borderId="47" xfId="2" applyNumberFormat="1" applyFont="1" applyFill="1" applyBorder="1" applyAlignment="1">
      <alignment horizontal="center"/>
    </xf>
    <xf numFmtId="167" fontId="9" fillId="0" borderId="48" xfId="2" applyNumberFormat="1" applyFont="1" applyBorder="1" applyAlignment="1">
      <alignment horizontal="center"/>
    </xf>
    <xf numFmtId="167" fontId="9" fillId="0" borderId="0" xfId="2" applyNumberFormat="1" applyFont="1" applyBorder="1" applyAlignment="1">
      <alignment horizontal="center"/>
    </xf>
    <xf numFmtId="167" fontId="9" fillId="0" borderId="0" xfId="2" applyNumberFormat="1" applyFont="1" applyFill="1" applyBorder="1" applyAlignment="1">
      <alignment horizontal="center"/>
    </xf>
    <xf numFmtId="167" fontId="9" fillId="0" borderId="36" xfId="2" applyNumberFormat="1" applyFont="1" applyFill="1" applyBorder="1" applyAlignment="1">
      <alignment horizontal="center"/>
    </xf>
    <xf numFmtId="167" fontId="9" fillId="0" borderId="49" xfId="2" applyNumberFormat="1" applyFont="1" applyBorder="1" applyAlignment="1">
      <alignment horizontal="center"/>
    </xf>
    <xf numFmtId="167" fontId="9" fillId="0" borderId="43" xfId="2" applyNumberFormat="1" applyFont="1" applyBorder="1" applyAlignment="1">
      <alignment horizontal="center"/>
    </xf>
    <xf numFmtId="167" fontId="9" fillId="0" borderId="50" xfId="2" applyNumberFormat="1" applyFont="1" applyFill="1" applyBorder="1" applyAlignment="1">
      <alignment horizontal="center"/>
    </xf>
    <xf numFmtId="0" fontId="9" fillId="0" borderId="0" xfId="2" applyFont="1" applyBorder="1"/>
    <xf numFmtId="0" fontId="9" fillId="0" borderId="0" xfId="2" applyFont="1" applyBorder="1" applyAlignment="1">
      <alignment horizontal="center"/>
    </xf>
    <xf numFmtId="2" fontId="9" fillId="0" borderId="0" xfId="2" applyNumberFormat="1" applyFont="1"/>
    <xf numFmtId="0" fontId="27" fillId="12" borderId="23" xfId="2" applyFont="1" applyFill="1" applyBorder="1"/>
    <xf numFmtId="2" fontId="39" fillId="12" borderId="49" xfId="2" applyNumberFormat="1" applyFont="1" applyFill="1" applyBorder="1" applyAlignment="1">
      <alignment horizontal="left"/>
    </xf>
    <xf numFmtId="0" fontId="9" fillId="0" borderId="0" xfId="2" applyFont="1" applyFill="1"/>
    <xf numFmtId="2" fontId="12" fillId="0" borderId="0" xfId="2" quotePrefix="1" applyNumberFormat="1" applyFont="1" applyFill="1" applyBorder="1" applyAlignment="1">
      <alignment horizontal="right"/>
    </xf>
    <xf numFmtId="1" fontId="12" fillId="0" borderId="0" xfId="2" applyNumberFormat="1" applyFont="1" applyFill="1" applyBorder="1" applyAlignment="1">
      <alignment horizontal="center"/>
    </xf>
    <xf numFmtId="167" fontId="9" fillId="0" borderId="48" xfId="2" applyNumberFormat="1" applyFont="1" applyFill="1" applyBorder="1" applyAlignment="1">
      <alignment horizontal="center"/>
    </xf>
    <xf numFmtId="167" fontId="9" fillId="0" borderId="49" xfId="2" applyNumberFormat="1" applyFont="1" applyFill="1" applyBorder="1" applyAlignment="1">
      <alignment horizontal="center"/>
    </xf>
    <xf numFmtId="167" fontId="9" fillId="0" borderId="43" xfId="2" applyNumberFormat="1" applyFont="1" applyFill="1" applyBorder="1" applyAlignment="1">
      <alignment horizontal="center"/>
    </xf>
    <xf numFmtId="166" fontId="9" fillId="0" borderId="0" xfId="2" applyNumberFormat="1" applyFont="1" applyAlignment="1">
      <alignment horizontal="left"/>
    </xf>
    <xf numFmtId="172" fontId="9" fillId="0" borderId="0" xfId="2" applyNumberFormat="1" applyFont="1"/>
    <xf numFmtId="167" fontId="9" fillId="0" borderId="0" xfId="2" applyNumberFormat="1" applyFont="1" applyBorder="1"/>
    <xf numFmtId="167" fontId="9" fillId="0" borderId="34" xfId="2" applyNumberFormat="1" applyFont="1" applyFill="1" applyBorder="1" applyAlignment="1">
      <alignment horizontal="center"/>
    </xf>
    <xf numFmtId="167" fontId="9" fillId="0" borderId="29" xfId="2" applyNumberFormat="1" applyFont="1" applyFill="1" applyBorder="1" applyAlignment="1">
      <alignment horizontal="center"/>
    </xf>
    <xf numFmtId="167" fontId="9" fillId="0" borderId="21" xfId="2" applyNumberFormat="1" applyFont="1" applyFill="1" applyBorder="1" applyAlignment="1">
      <alignment horizontal="center"/>
    </xf>
    <xf numFmtId="169" fontId="9" fillId="0" borderId="0" xfId="2" applyNumberFormat="1" applyFont="1"/>
    <xf numFmtId="171" fontId="9" fillId="0" borderId="0" xfId="2" applyNumberFormat="1" applyFont="1"/>
    <xf numFmtId="167" fontId="9" fillId="12" borderId="38" xfId="2" applyNumberFormat="1" applyFont="1" applyFill="1" applyBorder="1" applyAlignment="1">
      <alignment horizontal="center"/>
    </xf>
    <xf numFmtId="167" fontId="9" fillId="13" borderId="23" xfId="2" applyNumberFormat="1" applyFont="1" applyFill="1" applyBorder="1"/>
    <xf numFmtId="167" fontId="9" fillId="12" borderId="0" xfId="2" applyNumberFormat="1" applyFont="1" applyFill="1" applyBorder="1" applyAlignment="1">
      <alignment horizontal="center"/>
    </xf>
    <xf numFmtId="2" fontId="9" fillId="13" borderId="37" xfId="2" applyNumberFormat="1" applyFont="1" applyFill="1" applyBorder="1"/>
    <xf numFmtId="0" fontId="9" fillId="13" borderId="37" xfId="2" applyFont="1" applyFill="1" applyBorder="1"/>
    <xf numFmtId="167" fontId="9" fillId="12" borderId="43" xfId="2" applyNumberFormat="1" applyFont="1" applyFill="1" applyBorder="1" applyAlignment="1">
      <alignment horizontal="center"/>
    </xf>
    <xf numFmtId="2" fontId="9" fillId="13" borderId="39" xfId="2" applyNumberFormat="1" applyFont="1" applyFill="1" applyBorder="1"/>
    <xf numFmtId="167" fontId="9" fillId="12" borderId="29" xfId="2" applyNumberFormat="1" applyFont="1" applyFill="1" applyBorder="1" applyAlignment="1">
      <alignment horizontal="center"/>
    </xf>
    <xf numFmtId="2" fontId="9" fillId="13" borderId="6" xfId="2" applyNumberFormat="1" applyFont="1" applyFill="1" applyBorder="1"/>
    <xf numFmtId="0" fontId="46" fillId="14" borderId="46" xfId="2" applyFont="1" applyFill="1" applyBorder="1"/>
    <xf numFmtId="0" fontId="46" fillId="14" borderId="47" xfId="2" applyFont="1" applyFill="1" applyBorder="1"/>
    <xf numFmtId="2" fontId="46" fillId="14" borderId="48" xfId="2" applyNumberFormat="1" applyFont="1" applyFill="1" applyBorder="1"/>
    <xf numFmtId="0" fontId="46" fillId="14" borderId="36" xfId="2" applyFont="1" applyFill="1" applyBorder="1"/>
    <xf numFmtId="2" fontId="46" fillId="14" borderId="49" xfId="2" applyNumberFormat="1" applyFont="1" applyFill="1" applyBorder="1"/>
    <xf numFmtId="0" fontId="46" fillId="14" borderId="50" xfId="2" applyFont="1" applyFill="1" applyBorder="1"/>
    <xf numFmtId="166" fontId="9" fillId="0" borderId="0" xfId="2" applyNumberFormat="1" applyFont="1" applyAlignment="1">
      <alignment horizontal="center"/>
    </xf>
    <xf numFmtId="169" fontId="27" fillId="13" borderId="38" xfId="2" applyNumberFormat="1" applyFont="1" applyFill="1" applyBorder="1" applyAlignment="1">
      <alignment horizontal="center"/>
    </xf>
    <xf numFmtId="165" fontId="27" fillId="13" borderId="38" xfId="2" applyNumberFormat="1" applyFont="1" applyFill="1" applyBorder="1" applyAlignment="1">
      <alignment horizontal="center"/>
    </xf>
    <xf numFmtId="166" fontId="27" fillId="13" borderId="38" xfId="2" applyNumberFormat="1" applyFont="1" applyFill="1" applyBorder="1" applyAlignment="1">
      <alignment horizontal="center"/>
    </xf>
    <xf numFmtId="2" fontId="7" fillId="0" borderId="0" xfId="2" applyNumberFormat="1"/>
    <xf numFmtId="0" fontId="7" fillId="0" borderId="0" xfId="2" applyFill="1"/>
    <xf numFmtId="0" fontId="7" fillId="5" borderId="18" xfId="0" applyFont="1" applyFill="1" applyBorder="1" applyAlignment="1">
      <alignment horizontal="center"/>
    </xf>
    <xf numFmtId="0" fontId="7" fillId="0" borderId="20" xfId="0" applyFont="1" applyFill="1" applyBorder="1"/>
    <xf numFmtId="0" fontId="7" fillId="9" borderId="4" xfId="0" applyFont="1" applyFill="1" applyBorder="1" applyAlignment="1">
      <alignment horizontal="center" vertical="center"/>
    </xf>
    <xf numFmtId="0" fontId="7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7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7" fillId="10" borderId="16" xfId="0" applyFont="1" applyFill="1" applyBorder="1" applyAlignment="1">
      <alignment horizontal="center" wrapText="1"/>
    </xf>
    <xf numFmtId="0" fontId="7" fillId="11" borderId="27" xfId="0" applyFont="1" applyFill="1" applyBorder="1" applyAlignment="1">
      <alignment horizontal="center" wrapText="1"/>
    </xf>
    <xf numFmtId="0" fontId="7" fillId="10" borderId="27" xfId="0" applyFont="1" applyFill="1" applyBorder="1" applyAlignment="1">
      <alignment horizontal="center" wrapText="1"/>
    </xf>
    <xf numFmtId="0" fontId="7" fillId="11" borderId="7" xfId="0" applyFont="1" applyFill="1" applyBorder="1" applyAlignment="1">
      <alignment horizontal="center" wrapText="1"/>
    </xf>
    <xf numFmtId="0" fontId="21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5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9" fillId="0" borderId="0" xfId="3" applyFont="1" applyFill="1" applyBorder="1"/>
    <xf numFmtId="0" fontId="9" fillId="0" borderId="0" xfId="3" applyFont="1" applyFill="1" applyBorder="1" applyAlignment="1">
      <alignment horizontal="center"/>
    </xf>
    <xf numFmtId="0" fontId="10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right"/>
    </xf>
    <xf numFmtId="0" fontId="6" fillId="0" borderId="16" xfId="3" applyFont="1" applyBorder="1" applyAlignment="1">
      <alignment horizontal="center"/>
    </xf>
    <xf numFmtId="0" fontId="6" fillId="0" borderId="7" xfId="3" applyFont="1" applyBorder="1" applyAlignment="1">
      <alignment horizontal="center"/>
    </xf>
    <xf numFmtId="0" fontId="6" fillId="0" borderId="15" xfId="3" applyFont="1" applyBorder="1" applyAlignment="1">
      <alignment horizontal="center"/>
    </xf>
    <xf numFmtId="0" fontId="6" fillId="0" borderId="8" xfId="3" applyFont="1" applyBorder="1" applyAlignment="1">
      <alignment horizontal="center"/>
    </xf>
    <xf numFmtId="165" fontId="9" fillId="0" borderId="0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0" fontId="5" fillId="2" borderId="16" xfId="3" applyFont="1" applyFill="1" applyBorder="1" applyAlignment="1">
      <alignment horizontal="right"/>
    </xf>
    <xf numFmtId="0" fontId="5" fillId="2" borderId="24" xfId="3" applyFont="1" applyFill="1" applyBorder="1" applyAlignment="1">
      <alignment horizontal="right"/>
    </xf>
    <xf numFmtId="0" fontId="8" fillId="2" borderId="17" xfId="3" applyFont="1" applyFill="1" applyBorder="1" applyAlignment="1">
      <alignment horizontal="right"/>
    </xf>
    <xf numFmtId="0" fontId="5" fillId="2" borderId="17" xfId="3" applyFont="1" applyFill="1" applyBorder="1" applyAlignment="1">
      <alignment horizontal="right"/>
    </xf>
    <xf numFmtId="14" fontId="5" fillId="2" borderId="14" xfId="3" applyNumberFormat="1" applyFill="1" applyBorder="1" applyAlignment="1">
      <alignment horizontal="center"/>
    </xf>
    <xf numFmtId="0" fontId="5" fillId="2" borderId="18" xfId="3" applyFont="1" applyFill="1" applyBorder="1" applyAlignment="1">
      <alignment horizontal="right"/>
    </xf>
    <xf numFmtId="165" fontId="5" fillId="2" borderId="19" xfId="3" applyNumberFormat="1" applyFont="1" applyFill="1" applyBorder="1" applyAlignment="1">
      <alignment horizontal="center"/>
    </xf>
    <xf numFmtId="165" fontId="9" fillId="7" borderId="1" xfId="3" applyNumberFormat="1" applyFont="1" applyFill="1" applyBorder="1" applyAlignment="1">
      <alignment horizontal="center"/>
    </xf>
    <xf numFmtId="165" fontId="9" fillId="6" borderId="26" xfId="3" applyNumberFormat="1" applyFont="1" applyFill="1" applyBorder="1" applyAlignment="1">
      <alignment horizontal="center"/>
    </xf>
    <xf numFmtId="165" fontId="9" fillId="7" borderId="4" xfId="3" applyNumberFormat="1" applyFont="1" applyFill="1" applyBorder="1" applyAlignment="1">
      <alignment horizontal="center"/>
    </xf>
    <xf numFmtId="165" fontId="9" fillId="7" borderId="26" xfId="3" applyNumberFormat="1" applyFont="1" applyFill="1" applyBorder="1" applyAlignment="1">
      <alignment horizontal="center"/>
    </xf>
    <xf numFmtId="165" fontId="9" fillId="6" borderId="3" xfId="3" applyNumberFormat="1" applyFont="1" applyFill="1" applyBorder="1" applyAlignment="1">
      <alignment horizontal="center"/>
    </xf>
    <xf numFmtId="165" fontId="9" fillId="6" borderId="4" xfId="3" applyNumberFormat="1" applyFont="1" applyFill="1" applyBorder="1" applyAlignment="1">
      <alignment horizontal="center"/>
    </xf>
    <xf numFmtId="167" fontId="10" fillId="0" borderId="0" xfId="3" applyNumberFormat="1" applyFont="1" applyFill="1" applyBorder="1" applyAlignment="1">
      <alignment horizontal="center"/>
    </xf>
    <xf numFmtId="165" fontId="9" fillId="0" borderId="0" xfId="3" applyNumberFormat="1" applyFont="1" applyFill="1" applyBorder="1"/>
    <xf numFmtId="9" fontId="9" fillId="0" borderId="0" xfId="1" applyFont="1" applyFill="1" applyBorder="1"/>
    <xf numFmtId="165" fontId="9" fillId="5" borderId="25" xfId="3" applyNumberFormat="1" applyFont="1" applyFill="1" applyBorder="1" applyAlignment="1">
      <alignment horizontal="center"/>
    </xf>
    <xf numFmtId="165" fontId="9" fillId="5" borderId="4" xfId="3" applyNumberFormat="1" applyFont="1" applyFill="1" applyBorder="1" applyAlignment="1">
      <alignment horizontal="center"/>
    </xf>
    <xf numFmtId="165" fontId="9" fillId="5" borderId="5" xfId="3" applyNumberFormat="1" applyFont="1" applyFill="1" applyBorder="1" applyAlignment="1">
      <alignment horizontal="center"/>
    </xf>
    <xf numFmtId="166" fontId="9" fillId="5" borderId="26" xfId="3" applyNumberFormat="1" applyFont="1" applyFill="1" applyBorder="1" applyAlignment="1">
      <alignment horizontal="center"/>
    </xf>
    <xf numFmtId="169" fontId="9" fillId="5" borderId="26" xfId="3" applyNumberFormat="1" applyFont="1" applyFill="1" applyBorder="1" applyAlignment="1">
      <alignment horizontal="center"/>
    </xf>
    <xf numFmtId="165" fontId="9" fillId="0" borderId="0" xfId="3" applyNumberFormat="1" applyFont="1" applyBorder="1" applyAlignment="1">
      <alignment horizontal="center"/>
    </xf>
    <xf numFmtId="0" fontId="10" fillId="0" borderId="0" xfId="3" applyFont="1" applyFill="1" applyBorder="1"/>
    <xf numFmtId="14" fontId="9" fillId="0" borderId="0" xfId="3" applyNumberFormat="1" applyFont="1" applyFill="1" applyBorder="1" applyAlignment="1">
      <alignment horizontal="center"/>
    </xf>
    <xf numFmtId="165" fontId="9" fillId="0" borderId="6" xfId="3" applyNumberFormat="1" applyFont="1" applyFill="1" applyBorder="1" applyAlignment="1">
      <alignment horizontal="center"/>
    </xf>
    <xf numFmtId="167" fontId="9" fillId="3" borderId="6" xfId="3" applyNumberFormat="1" applyFont="1" applyFill="1" applyBorder="1" applyAlignment="1">
      <alignment horizontal="center"/>
    </xf>
    <xf numFmtId="167" fontId="9" fillId="4" borderId="6" xfId="3" applyNumberFormat="1" applyFont="1" applyFill="1" applyBorder="1" applyAlignment="1">
      <alignment horizontal="center"/>
    </xf>
    <xf numFmtId="165" fontId="9" fillId="2" borderId="6" xfId="3" applyNumberFormat="1" applyFont="1" applyFill="1" applyBorder="1" applyAlignment="1">
      <alignment horizontal="center"/>
    </xf>
    <xf numFmtId="0" fontId="10" fillId="0" borderId="20" xfId="3" applyFont="1" applyFill="1" applyBorder="1" applyAlignment="1">
      <alignment horizontal="center"/>
    </xf>
    <xf numFmtId="165" fontId="9" fillId="0" borderId="21" xfId="3" applyNumberFormat="1" applyFont="1" applyFill="1" applyBorder="1" applyAlignment="1">
      <alignment horizontal="center"/>
    </xf>
    <xf numFmtId="14" fontId="9" fillId="0" borderId="20" xfId="3" applyNumberFormat="1" applyFont="1" applyFill="1" applyBorder="1" applyAlignment="1">
      <alignment horizontal="center"/>
    </xf>
    <xf numFmtId="0" fontId="9" fillId="0" borderId="22" xfId="3" applyFont="1" applyFill="1" applyBorder="1" applyAlignment="1">
      <alignment horizontal="center"/>
    </xf>
    <xf numFmtId="0" fontId="9" fillId="3" borderId="6" xfId="3" applyFont="1" applyFill="1" applyBorder="1" applyAlignment="1">
      <alignment horizontal="center"/>
    </xf>
    <xf numFmtId="0" fontId="9" fillId="16" borderId="0" xfId="3" applyFont="1" applyFill="1" applyBorder="1"/>
    <xf numFmtId="0" fontId="9" fillId="0" borderId="20" xfId="3" applyFont="1" applyFill="1" applyBorder="1"/>
    <xf numFmtId="0" fontId="9" fillId="0" borderId="44" xfId="3" applyFont="1" applyFill="1" applyBorder="1"/>
    <xf numFmtId="0" fontId="9" fillId="15" borderId="23" xfId="3" applyFont="1" applyFill="1" applyBorder="1"/>
    <xf numFmtId="10" fontId="9" fillId="0" borderId="0" xfId="3" applyNumberFormat="1" applyFont="1" applyFill="1" applyBorder="1"/>
    <xf numFmtId="2" fontId="4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2" fillId="0" borderId="0" xfId="10"/>
    <xf numFmtId="0" fontId="2" fillId="0" borderId="53" xfId="10" applyBorder="1"/>
    <xf numFmtId="0" fontId="2" fillId="0" borderId="0" xfId="10" applyBorder="1"/>
    <xf numFmtId="0" fontId="5" fillId="2" borderId="54" xfId="3" applyFont="1" applyFill="1" applyBorder="1" applyAlignment="1">
      <alignment horizontal="right"/>
    </xf>
    <xf numFmtId="168" fontId="5" fillId="2" borderId="19" xfId="3" applyNumberFormat="1" applyFont="1" applyFill="1" applyBorder="1" applyAlignment="1">
      <alignment horizontal="center"/>
    </xf>
    <xf numFmtId="0" fontId="5" fillId="0" borderId="0" xfId="3"/>
    <xf numFmtId="0" fontId="6" fillId="5" borderId="1" xfId="3" applyFont="1" applyFill="1" applyBorder="1" applyAlignment="1">
      <alignment horizontal="center"/>
    </xf>
    <xf numFmtId="0" fontId="6" fillId="5" borderId="12" xfId="3" applyFont="1" applyFill="1" applyBorder="1" applyAlignment="1">
      <alignment horizontal="center"/>
    </xf>
    <xf numFmtId="0" fontId="6" fillId="0" borderId="0" xfId="3" applyFont="1" applyFill="1" applyBorder="1" applyAlignment="1">
      <alignment horizontal="center"/>
    </xf>
    <xf numFmtId="0" fontId="6" fillId="5" borderId="22" xfId="3" applyFont="1" applyFill="1" applyBorder="1" applyAlignment="1">
      <alignment horizontal="center"/>
    </xf>
    <xf numFmtId="0" fontId="6" fillId="5" borderId="30" xfId="3" applyFont="1" applyFill="1" applyBorder="1" applyAlignment="1">
      <alignment horizontal="center"/>
    </xf>
    <xf numFmtId="0" fontId="5" fillId="5" borderId="16" xfId="3" applyFill="1" applyBorder="1" applyAlignment="1">
      <alignment horizontal="center"/>
    </xf>
    <xf numFmtId="0" fontId="5" fillId="5" borderId="33" xfId="3" applyFill="1" applyBorder="1" applyAlignment="1">
      <alignment horizontal="center"/>
    </xf>
    <xf numFmtId="14" fontId="5" fillId="0" borderId="0" xfId="3" applyNumberFormat="1" applyFill="1" applyBorder="1" applyAlignment="1">
      <alignment horizontal="center"/>
    </xf>
    <xf numFmtId="0" fontId="5" fillId="5" borderId="17" xfId="3" applyFill="1" applyBorder="1" applyAlignment="1">
      <alignment horizontal="center"/>
    </xf>
    <xf numFmtId="0" fontId="5" fillId="5" borderId="29" xfId="3" applyFill="1" applyBorder="1" applyAlignment="1">
      <alignment horizontal="center"/>
    </xf>
    <xf numFmtId="168" fontId="5" fillId="0" borderId="0" xfId="3" applyNumberFormat="1" applyFill="1" applyBorder="1" applyAlignment="1">
      <alignment horizontal="center"/>
    </xf>
    <xf numFmtId="0" fontId="5" fillId="0" borderId="0" xfId="3" applyFill="1" applyBorder="1" applyAlignment="1">
      <alignment horizontal="center"/>
    </xf>
    <xf numFmtId="0" fontId="8" fillId="0" borderId="0" xfId="3" applyFont="1" applyFill="1" applyBorder="1" applyAlignment="1">
      <alignment horizontal="center"/>
    </xf>
    <xf numFmtId="164" fontId="5" fillId="0" borderId="0" xfId="3" applyNumberFormat="1" applyFill="1" applyBorder="1" applyAlignment="1">
      <alignment horizontal="center"/>
    </xf>
    <xf numFmtId="0" fontId="5" fillId="5" borderId="18" xfId="3" applyFill="1" applyBorder="1" applyAlignment="1">
      <alignment horizontal="center"/>
    </xf>
    <xf numFmtId="0" fontId="5" fillId="5" borderId="38" xfId="3" applyFill="1" applyBorder="1" applyAlignment="1">
      <alignment horizontal="center"/>
    </xf>
    <xf numFmtId="0" fontId="5" fillId="0" borderId="44" xfId="3" applyBorder="1"/>
    <xf numFmtId="0" fontId="5" fillId="0" borderId="44" xfId="3" applyBorder="1" applyAlignment="1">
      <alignment horizontal="center"/>
    </xf>
    <xf numFmtId="0" fontId="5" fillId="0" borderId="45" xfId="3" applyBorder="1" applyAlignment="1">
      <alignment horizontal="center"/>
    </xf>
    <xf numFmtId="0" fontId="5" fillId="10" borderId="55" xfId="3" applyFill="1" applyBorder="1" applyAlignment="1">
      <alignment horizontal="center" wrapText="1"/>
    </xf>
    <xf numFmtId="0" fontId="5" fillId="11" borderId="56" xfId="3" applyFill="1" applyBorder="1" applyAlignment="1">
      <alignment horizontal="center" wrapText="1"/>
    </xf>
    <xf numFmtId="0" fontId="5" fillId="10" borderId="56" xfId="3" applyFill="1" applyBorder="1" applyAlignment="1">
      <alignment horizontal="center" wrapText="1"/>
    </xf>
    <xf numFmtId="0" fontId="5" fillId="11" borderId="57" xfId="3" applyFill="1" applyBorder="1" applyAlignment="1">
      <alignment horizontal="center" wrapText="1"/>
    </xf>
    <xf numFmtId="0" fontId="5" fillId="0" borderId="0" xfId="3" applyFill="1" applyBorder="1" applyAlignment="1">
      <alignment horizontal="center" wrapText="1"/>
    </xf>
    <xf numFmtId="0" fontId="5" fillId="0" borderId="0" xfId="3" applyFill="1" applyAlignment="1">
      <alignment wrapText="1"/>
    </xf>
    <xf numFmtId="167" fontId="5" fillId="8" borderId="32" xfId="3" applyNumberFormat="1" applyFill="1" applyBorder="1" applyAlignment="1">
      <alignment horizontal="center"/>
    </xf>
    <xf numFmtId="167" fontId="5" fillId="8" borderId="9" xfId="3" applyNumberFormat="1" applyFill="1" applyBorder="1" applyAlignment="1">
      <alignment horizontal="center"/>
    </xf>
    <xf numFmtId="167" fontId="5" fillId="10" borderId="50" xfId="3" applyNumberFormat="1" applyFill="1" applyBorder="1" applyAlignment="1">
      <alignment horizontal="center" vertical="center"/>
    </xf>
    <xf numFmtId="167" fontId="5" fillId="11" borderId="39" xfId="3" applyNumberFormat="1" applyFill="1" applyBorder="1" applyAlignment="1">
      <alignment horizontal="center" vertical="center"/>
    </xf>
    <xf numFmtId="10" fontId="5" fillId="10" borderId="39" xfId="1" applyNumberFormat="1" applyFill="1" applyBorder="1" applyAlignment="1">
      <alignment horizontal="center" vertical="center"/>
    </xf>
    <xf numFmtId="10" fontId="5" fillId="11" borderId="51" xfId="1" applyNumberFormat="1" applyFill="1" applyBorder="1" applyAlignment="1">
      <alignment horizontal="center" vertical="center"/>
    </xf>
    <xf numFmtId="2" fontId="5" fillId="0" borderId="0" xfId="3" applyNumberFormat="1" applyFill="1" applyBorder="1" applyAlignment="1">
      <alignment horizontal="center" vertical="center"/>
    </xf>
    <xf numFmtId="166" fontId="5" fillId="0" borderId="0" xfId="3" applyNumberFormat="1"/>
    <xf numFmtId="167" fontId="5" fillId="8" borderId="58" xfId="3" applyNumberFormat="1" applyFill="1" applyBorder="1" applyAlignment="1">
      <alignment horizontal="center"/>
    </xf>
    <xf numFmtId="167" fontId="5" fillId="8" borderId="59" xfId="3" applyNumberFormat="1" applyFill="1" applyBorder="1" applyAlignment="1">
      <alignment horizontal="center"/>
    </xf>
    <xf numFmtId="167" fontId="5" fillId="11" borderId="6" xfId="3" applyNumberFormat="1" applyFill="1" applyBorder="1" applyAlignment="1">
      <alignment horizontal="center" vertical="center"/>
    </xf>
    <xf numFmtId="10" fontId="5" fillId="11" borderId="14" xfId="1" applyNumberFormat="1" applyFill="1" applyBorder="1" applyAlignment="1">
      <alignment horizontal="center" vertical="center"/>
    </xf>
    <xf numFmtId="167" fontId="5" fillId="9" borderId="58" xfId="3" applyNumberFormat="1" applyFill="1" applyBorder="1" applyAlignment="1">
      <alignment horizontal="center"/>
    </xf>
    <xf numFmtId="167" fontId="5" fillId="9" borderId="59" xfId="3" applyNumberFormat="1" applyFill="1" applyBorder="1" applyAlignment="1">
      <alignment horizontal="center"/>
    </xf>
    <xf numFmtId="165" fontId="5" fillId="8" borderId="58" xfId="3" applyNumberFormat="1" applyFill="1" applyBorder="1" applyAlignment="1">
      <alignment horizontal="center"/>
    </xf>
    <xf numFmtId="165" fontId="5" fillId="8" borderId="59" xfId="3" applyNumberFormat="1" applyFill="1" applyBorder="1" applyAlignment="1">
      <alignment horizontal="center"/>
    </xf>
    <xf numFmtId="0" fontId="5" fillId="9" borderId="58" xfId="3" applyFill="1" applyBorder="1" applyAlignment="1">
      <alignment horizontal="center" vertical="center"/>
    </xf>
    <xf numFmtId="165" fontId="5" fillId="9" borderId="58" xfId="3" applyNumberFormat="1" applyFill="1" applyBorder="1" applyAlignment="1">
      <alignment horizontal="center"/>
    </xf>
    <xf numFmtId="165" fontId="5" fillId="9" borderId="59" xfId="3" applyNumberFormat="1" applyFill="1" applyBorder="1" applyAlignment="1">
      <alignment horizontal="center"/>
    </xf>
    <xf numFmtId="166" fontId="5" fillId="9" borderId="58" xfId="3" applyNumberFormat="1" applyFill="1" applyBorder="1" applyAlignment="1">
      <alignment horizontal="center"/>
    </xf>
    <xf numFmtId="166" fontId="5" fillId="9" borderId="10" xfId="3" applyNumberFormat="1" applyFill="1" applyBorder="1" applyAlignment="1">
      <alignment horizontal="center"/>
    </xf>
    <xf numFmtId="0" fontId="5" fillId="8" borderId="61" xfId="3" applyFill="1" applyBorder="1" applyAlignment="1">
      <alignment horizontal="center" vertical="center"/>
    </xf>
    <xf numFmtId="169" fontId="5" fillId="8" borderId="61" xfId="3" applyNumberFormat="1" applyFill="1" applyBorder="1" applyAlignment="1">
      <alignment horizontal="center"/>
    </xf>
    <xf numFmtId="169" fontId="5" fillId="8" borderId="62" xfId="3" applyNumberFormat="1" applyFill="1" applyBorder="1" applyAlignment="1">
      <alignment horizontal="center"/>
    </xf>
    <xf numFmtId="167" fontId="5" fillId="10" borderId="63" xfId="3" applyNumberFormat="1" applyFill="1" applyBorder="1" applyAlignment="1">
      <alignment horizontal="center" vertical="center"/>
    </xf>
    <xf numFmtId="167" fontId="5" fillId="11" borderId="28" xfId="3" applyNumberFormat="1" applyFill="1" applyBorder="1" applyAlignment="1">
      <alignment horizontal="center" vertical="center"/>
    </xf>
    <xf numFmtId="10" fontId="5" fillId="10" borderId="64" xfId="1" applyNumberFormat="1" applyFill="1" applyBorder="1" applyAlignment="1">
      <alignment horizontal="center" vertical="center"/>
    </xf>
    <xf numFmtId="10" fontId="5" fillId="11" borderId="8" xfId="1" applyNumberFormat="1" applyFill="1" applyBorder="1" applyAlignment="1">
      <alignment horizontal="center" vertical="center"/>
    </xf>
    <xf numFmtId="0" fontId="5" fillId="0" borderId="0" xfId="3" applyFill="1"/>
    <xf numFmtId="0" fontId="5" fillId="18" borderId="0" xfId="3" applyFill="1" applyAlignment="1">
      <alignment wrapText="1"/>
    </xf>
    <xf numFmtId="166" fontId="13" fillId="0" borderId="0" xfId="3" applyNumberFormat="1" applyFont="1"/>
    <xf numFmtId="2" fontId="5" fillId="0" borderId="0" xfId="3" applyNumberFormat="1"/>
    <xf numFmtId="2" fontId="13" fillId="0" borderId="0" xfId="3" applyNumberFormat="1" applyFont="1"/>
    <xf numFmtId="10" fontId="5" fillId="0" borderId="0" xfId="3" applyNumberFormat="1"/>
    <xf numFmtId="0" fontId="13" fillId="0" borderId="0" xfId="3" applyFont="1"/>
    <xf numFmtId="11" fontId="13" fillId="0" borderId="0" xfId="3" applyNumberFormat="1" applyFont="1"/>
    <xf numFmtId="0" fontId="8" fillId="18" borderId="0" xfId="3" applyFont="1" applyFill="1"/>
    <xf numFmtId="49" fontId="5" fillId="0" borderId="0" xfId="3" applyNumberFormat="1"/>
    <xf numFmtId="0" fontId="8" fillId="0" borderId="0" xfId="3" applyFont="1" applyAlignment="1">
      <alignment horizontal="center" vertical="center"/>
    </xf>
    <xf numFmtId="0" fontId="5" fillId="0" borderId="0" xfId="3" applyNumberFormat="1"/>
    <xf numFmtId="0" fontId="47" fillId="0" borderId="0" xfId="3" applyFont="1"/>
    <xf numFmtId="0" fontId="9" fillId="17" borderId="44" xfId="3" applyFont="1" applyFill="1" applyBorder="1"/>
    <xf numFmtId="0" fontId="9" fillId="17" borderId="20" xfId="3" applyFont="1" applyFill="1" applyBorder="1"/>
    <xf numFmtId="173" fontId="9" fillId="0" borderId="0" xfId="1" applyNumberFormat="1" applyFont="1" applyFill="1" applyBorder="1"/>
    <xf numFmtId="14" fontId="5" fillId="19" borderId="14" xfId="3" applyNumberFormat="1" applyFill="1" applyBorder="1" applyAlignment="1">
      <alignment horizontal="center"/>
    </xf>
    <xf numFmtId="0" fontId="8" fillId="17" borderId="51" xfId="3" applyFont="1" applyFill="1" applyBorder="1" applyAlignment="1">
      <alignment horizontal="center"/>
    </xf>
    <xf numFmtId="14" fontId="5" fillId="17" borderId="7" xfId="3" applyNumberFormat="1" applyFont="1" applyFill="1" applyBorder="1" applyAlignment="1">
      <alignment horizontal="center"/>
    </xf>
    <xf numFmtId="165" fontId="9" fillId="17" borderId="6" xfId="3" applyNumberFormat="1" applyFont="1" applyFill="1" applyBorder="1"/>
    <xf numFmtId="167" fontId="9" fillId="3" borderId="6" xfId="3" applyNumberFormat="1" applyFont="1" applyFill="1" applyBorder="1" applyAlignment="1">
      <alignment horizontal="center"/>
    </xf>
    <xf numFmtId="167" fontId="9" fillId="4" borderId="6" xfId="3" applyNumberFormat="1" applyFont="1" applyFill="1" applyBorder="1" applyAlignment="1">
      <alignment horizontal="center"/>
    </xf>
    <xf numFmtId="0" fontId="9" fillId="3" borderId="6" xfId="3" applyFont="1" applyFill="1" applyBorder="1" applyAlignment="1">
      <alignment horizontal="center"/>
    </xf>
    <xf numFmtId="167" fontId="9" fillId="17" borderId="6" xfId="3" applyNumberFormat="1" applyFont="1" applyFill="1" applyBorder="1" applyAlignment="1">
      <alignment horizontal="center"/>
    </xf>
    <xf numFmtId="0" fontId="9" fillId="17" borderId="6" xfId="3" applyFont="1" applyFill="1" applyBorder="1" applyAlignment="1">
      <alignment horizontal="center"/>
    </xf>
    <xf numFmtId="0" fontId="9" fillId="7" borderId="5" xfId="3" applyFont="1" applyFill="1" applyBorder="1" applyAlignment="1">
      <alignment horizontal="center" textRotation="90" wrapText="1"/>
    </xf>
    <xf numFmtId="0" fontId="9" fillId="7" borderId="2" xfId="3" applyFont="1" applyFill="1" applyBorder="1" applyAlignment="1">
      <alignment horizontal="center" textRotation="90" wrapText="1"/>
    </xf>
    <xf numFmtId="0" fontId="9" fillId="7" borderId="22" xfId="3" applyFont="1" applyFill="1" applyBorder="1" applyAlignment="1">
      <alignment horizontal="center" textRotation="90" wrapText="1"/>
    </xf>
    <xf numFmtId="0" fontId="9" fillId="6" borderId="2" xfId="3" applyFont="1" applyFill="1" applyBorder="1" applyAlignment="1">
      <alignment horizontal="center" textRotation="90" wrapText="1"/>
    </xf>
    <xf numFmtId="0" fontId="9" fillId="6" borderId="22" xfId="3" applyFont="1" applyFill="1" applyBorder="1" applyAlignment="1">
      <alignment horizontal="center" textRotation="90" wrapText="1"/>
    </xf>
    <xf numFmtId="0" fontId="9" fillId="5" borderId="25" xfId="3" applyFont="1" applyFill="1" applyBorder="1" applyAlignment="1">
      <alignment horizontal="center" textRotation="90" wrapText="1"/>
    </xf>
    <xf numFmtId="0" fontId="9" fillId="5" borderId="4" xfId="3" applyFont="1" applyFill="1" applyBorder="1" applyAlignment="1">
      <alignment horizontal="center" textRotation="90" wrapText="1"/>
    </xf>
    <xf numFmtId="0" fontId="9" fillId="5" borderId="5" xfId="3" applyFont="1" applyFill="1" applyBorder="1" applyAlignment="1">
      <alignment horizontal="center" textRotation="90" wrapText="1"/>
    </xf>
    <xf numFmtId="0" fontId="9" fillId="5" borderId="26" xfId="3" applyFont="1" applyFill="1" applyBorder="1" applyAlignment="1">
      <alignment horizontal="center" textRotation="90" wrapText="1"/>
    </xf>
    <xf numFmtId="0" fontId="6" fillId="0" borderId="32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2" fontId="7" fillId="15" borderId="6" xfId="0" applyNumberFormat="1" applyFont="1" applyFill="1" applyBorder="1" applyAlignment="1">
      <alignment horizontal="center" vertical="center"/>
    </xf>
    <xf numFmtId="2" fontId="7" fillId="15" borderId="14" xfId="0" applyNumberFormat="1" applyFont="1" applyFill="1" applyBorder="1" applyAlignment="1">
      <alignment horizontal="center" vertical="center"/>
    </xf>
    <xf numFmtId="0" fontId="7" fillId="15" borderId="17" xfId="0" applyFont="1" applyFill="1" applyBorder="1" applyAlignment="1">
      <alignment horizontal="center" vertical="center"/>
    </xf>
    <xf numFmtId="0" fontId="7" fillId="15" borderId="6" xfId="0" applyFont="1" applyFill="1" applyBorder="1" applyAlignment="1">
      <alignment horizontal="center" vertical="center"/>
    </xf>
    <xf numFmtId="0" fontId="7" fillId="8" borderId="17" xfId="0" applyFont="1" applyFill="1" applyBorder="1" applyAlignment="1">
      <alignment horizontal="center" vertical="center"/>
    </xf>
    <xf numFmtId="0" fontId="7" fillId="8" borderId="6" xfId="0" applyFont="1" applyFill="1" applyBorder="1" applyAlignment="1">
      <alignment horizontal="center" vertical="center"/>
    </xf>
    <xf numFmtId="0" fontId="7" fillId="15" borderId="15" xfId="0" applyFont="1" applyFill="1" applyBorder="1" applyAlignment="1">
      <alignment horizontal="center" vertical="center"/>
    </xf>
    <xf numFmtId="0" fontId="7" fillId="15" borderId="28" xfId="0" applyFont="1" applyFill="1" applyBorder="1" applyAlignment="1">
      <alignment horizontal="center" vertical="center"/>
    </xf>
    <xf numFmtId="2" fontId="7" fillId="8" borderId="6" xfId="0" applyNumberFormat="1" applyFont="1" applyFill="1" applyBorder="1" applyAlignment="1">
      <alignment horizontal="center" vertical="center"/>
    </xf>
    <xf numFmtId="2" fontId="7" fillId="8" borderId="14" xfId="0" applyNumberFormat="1" applyFont="1" applyFill="1" applyBorder="1" applyAlignment="1">
      <alignment horizontal="center" vertical="center"/>
    </xf>
    <xf numFmtId="2" fontId="5" fillId="15" borderId="28" xfId="0" applyNumberFormat="1" applyFont="1" applyFill="1" applyBorder="1" applyAlignment="1">
      <alignment horizontal="center" vertical="center"/>
    </xf>
    <xf numFmtId="2" fontId="5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6" xfId="0" applyFont="1" applyFill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7" fillId="11" borderId="16" xfId="0" applyFont="1" applyFill="1" applyBorder="1" applyAlignment="1">
      <alignment horizontal="center" vertical="center"/>
    </xf>
    <xf numFmtId="0" fontId="7" fillId="11" borderId="27" xfId="0" applyFont="1" applyFill="1" applyBorder="1" applyAlignment="1">
      <alignment horizontal="center" vertical="center"/>
    </xf>
    <xf numFmtId="0" fontId="7" fillId="0" borderId="17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7" fillId="0" borderId="17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7" fillId="8" borderId="5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6" fillId="5" borderId="40" xfId="0" applyFont="1" applyFill="1" applyBorder="1" applyAlignment="1">
      <alignment horizontal="center"/>
    </xf>
    <xf numFmtId="0" fontId="6" fillId="5" borderId="41" xfId="0" applyFont="1" applyFill="1" applyBorder="1" applyAlignment="1">
      <alignment horizontal="center"/>
    </xf>
    <xf numFmtId="0" fontId="6" fillId="5" borderId="30" xfId="0" applyFont="1" applyFill="1" applyBorder="1" applyAlignment="1">
      <alignment horizontal="center"/>
    </xf>
    <xf numFmtId="0" fontId="6" fillId="5" borderId="31" xfId="0" applyFont="1" applyFill="1" applyBorder="1" applyAlignment="1">
      <alignment horizontal="center"/>
    </xf>
    <xf numFmtId="0" fontId="6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8" fillId="5" borderId="29" xfId="0" applyFont="1" applyFill="1" applyBorder="1" applyAlignment="1">
      <alignment horizontal="center"/>
    </xf>
    <xf numFmtId="0" fontId="8" fillId="5" borderId="10" xfId="0" applyFont="1" applyFill="1" applyBorder="1" applyAlignment="1">
      <alignment horizontal="center"/>
    </xf>
    <xf numFmtId="0" fontId="7" fillId="5" borderId="38" xfId="0" applyFont="1" applyFill="1" applyBorder="1" applyAlignment="1">
      <alignment horizontal="center"/>
    </xf>
    <xf numFmtId="0" fontId="7" fillId="5" borderId="11" xfId="0" applyFont="1" applyFill="1" applyBorder="1" applyAlignment="1">
      <alignment horizontal="center"/>
    </xf>
    <xf numFmtId="14" fontId="5" fillId="5" borderId="33" xfId="3" applyNumberFormat="1" applyFill="1" applyBorder="1" applyAlignment="1">
      <alignment horizontal="center"/>
    </xf>
    <xf numFmtId="14" fontId="5" fillId="5" borderId="9" xfId="3" applyNumberFormat="1" applyFill="1" applyBorder="1" applyAlignment="1">
      <alignment horizontal="center"/>
    </xf>
    <xf numFmtId="0" fontId="6" fillId="5" borderId="12" xfId="3" applyFont="1" applyFill="1" applyBorder="1" applyAlignment="1">
      <alignment horizontal="center"/>
    </xf>
    <xf numFmtId="0" fontId="6" fillId="5" borderId="40" xfId="3" applyFont="1" applyFill="1" applyBorder="1" applyAlignment="1">
      <alignment horizontal="center"/>
    </xf>
    <xf numFmtId="0" fontId="6" fillId="5" borderId="41" xfId="3" applyFont="1" applyFill="1" applyBorder="1" applyAlignment="1">
      <alignment horizontal="center"/>
    </xf>
    <xf numFmtId="0" fontId="6" fillId="5" borderId="30" xfId="3" applyFont="1" applyFill="1" applyBorder="1" applyAlignment="1">
      <alignment horizontal="center"/>
    </xf>
    <xf numFmtId="0" fontId="6" fillId="5" borderId="31" xfId="3" applyFont="1" applyFill="1" applyBorder="1" applyAlignment="1">
      <alignment horizontal="center"/>
    </xf>
    <xf numFmtId="0" fontId="6" fillId="5" borderId="42" xfId="3" applyFont="1" applyFill="1" applyBorder="1" applyAlignment="1">
      <alignment horizontal="center"/>
    </xf>
    <xf numFmtId="0" fontId="5" fillId="9" borderId="60" xfId="3" applyFill="1" applyBorder="1" applyAlignment="1">
      <alignment horizontal="center" vertical="center"/>
    </xf>
    <xf numFmtId="0" fontId="5" fillId="9" borderId="13" xfId="3" applyFill="1" applyBorder="1" applyAlignment="1">
      <alignment horizontal="center" vertical="center"/>
    </xf>
    <xf numFmtId="0" fontId="5" fillId="9" borderId="54" xfId="3" applyFill="1" applyBorder="1" applyAlignment="1">
      <alignment horizontal="center" vertical="center"/>
    </xf>
    <xf numFmtId="0" fontId="5" fillId="8" borderId="60" xfId="3" applyFill="1" applyBorder="1" applyAlignment="1">
      <alignment horizontal="center" vertical="center"/>
    </xf>
    <xf numFmtId="0" fontId="5" fillId="8" borderId="13" xfId="3" applyFill="1" applyBorder="1" applyAlignment="1">
      <alignment horizontal="center" vertical="center"/>
    </xf>
    <xf numFmtId="0" fontId="5" fillId="8" borderId="54" xfId="3" applyFill="1" applyBorder="1" applyAlignment="1">
      <alignment horizontal="center" vertical="center"/>
    </xf>
    <xf numFmtId="10" fontId="5" fillId="5" borderId="33" xfId="1" applyNumberFormat="1" applyFill="1" applyBorder="1" applyAlignment="1">
      <alignment horizontal="center"/>
    </xf>
    <xf numFmtId="10" fontId="5" fillId="5" borderId="9" xfId="1" applyNumberFormat="1" applyFill="1" applyBorder="1" applyAlignment="1">
      <alignment horizontal="center"/>
    </xf>
    <xf numFmtId="0" fontId="8" fillId="0" borderId="0" xfId="3" applyFont="1" applyAlignment="1">
      <alignment horizontal="center"/>
    </xf>
    <xf numFmtId="0" fontId="5" fillId="5" borderId="33" xfId="3" applyNumberFormat="1" applyFill="1" applyBorder="1" applyAlignment="1">
      <alignment horizontal="center"/>
    </xf>
    <xf numFmtId="0" fontId="5" fillId="5" borderId="9" xfId="3" applyNumberFormat="1" applyFill="1" applyBorder="1" applyAlignment="1">
      <alignment horizontal="center"/>
    </xf>
  </cellXfs>
  <cellStyles count="14">
    <cellStyle name="Normal" xfId="0" builtinId="0"/>
    <cellStyle name="Normal 2" xfId="7"/>
    <cellStyle name="Normal 3" xfId="4"/>
    <cellStyle name="Normal 3 2" xfId="11"/>
    <cellStyle name="Normal 4" xfId="9"/>
    <cellStyle name="Normal 4 2" xfId="12"/>
    <cellStyle name="Normal 5" xfId="10"/>
    <cellStyle name="Normal 5 2" xfId="13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MS1 FP1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0.11239141996099983</c:v>
                </c:pt>
                <c:pt idx="2">
                  <c:v>0.18861903917745082</c:v>
                </c:pt>
                <c:pt idx="3">
                  <c:v>0.20581457188441765</c:v>
                </c:pt>
                <c:pt idx="4">
                  <c:v>0.17461443006559121</c:v>
                </c:pt>
                <c:pt idx="5">
                  <c:v>0.11895054068427584</c:v>
                </c:pt>
                <c:pt idx="6">
                  <c:v>5.8854812976422623E-2</c:v>
                </c:pt>
                <c:pt idx="7">
                  <c:v>2.3222832831058322E-2</c:v>
                </c:pt>
                <c:pt idx="8">
                  <c:v>1.1877326715121433E-2</c:v>
                </c:pt>
                <c:pt idx="9">
                  <c:v>4.7332033327424215E-2</c:v>
                </c:pt>
                <c:pt idx="10">
                  <c:v>3.3504697748626133E-2</c:v>
                </c:pt>
                <c:pt idx="11">
                  <c:v>1.3295514979613544E-2</c:v>
                </c:pt>
                <c:pt idx="12">
                  <c:v>1.1522779648998404E-2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MS1 FP1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0.88760858003900023</c:v>
                </c:pt>
                <c:pt idx="3">
                  <c:v>0.69898954086154941</c:v>
                </c:pt>
                <c:pt idx="4">
                  <c:v>0.49317496897713176</c:v>
                </c:pt>
                <c:pt idx="5">
                  <c:v>0.31856053891154051</c:v>
                </c:pt>
                <c:pt idx="6">
                  <c:v>0.19960999822726466</c:v>
                </c:pt>
                <c:pt idx="7">
                  <c:v>0.14075518525084205</c:v>
                </c:pt>
                <c:pt idx="8">
                  <c:v>0.11753235241978371</c:v>
                </c:pt>
                <c:pt idx="9">
                  <c:v>0.10565502570466229</c:v>
                </c:pt>
                <c:pt idx="10">
                  <c:v>5.8322992377238078E-2</c:v>
                </c:pt>
                <c:pt idx="11">
                  <c:v>2.4818294628611948E-2</c:v>
                </c:pt>
                <c:pt idx="12">
                  <c:v>1.1522779648998404E-2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0.11239141996099983</c:v>
                </c:pt>
                <c:pt idx="2">
                  <c:v>0.18861903917745082</c:v>
                </c:pt>
                <c:pt idx="3">
                  <c:v>0.20581457188441765</c:v>
                </c:pt>
                <c:pt idx="4">
                  <c:v>0.17461443006559121</c:v>
                </c:pt>
                <c:pt idx="5">
                  <c:v>0.11895054068427584</c:v>
                </c:pt>
                <c:pt idx="6">
                  <c:v>5.8854812976422623E-2</c:v>
                </c:pt>
                <c:pt idx="7">
                  <c:v>2.3222832831058322E-2</c:v>
                </c:pt>
                <c:pt idx="8">
                  <c:v>1.1877326715121433E-2</c:v>
                </c:pt>
                <c:pt idx="9">
                  <c:v>4.7332033327424215E-2</c:v>
                </c:pt>
                <c:pt idx="10">
                  <c:v>3.3504697748626133E-2</c:v>
                </c:pt>
                <c:pt idx="11">
                  <c:v>1.3295514979613544E-2</c:v>
                </c:pt>
                <c:pt idx="12">
                  <c:v>1.1522779648998404E-2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0.11239141996099983</c:v>
                </c:pt>
                <c:pt idx="2">
                  <c:v>0.18861903917745082</c:v>
                </c:pt>
                <c:pt idx="3">
                  <c:v>0.20581457188441765</c:v>
                </c:pt>
                <c:pt idx="4">
                  <c:v>0.17461443006559121</c:v>
                </c:pt>
                <c:pt idx="5">
                  <c:v>0.11895054068427584</c:v>
                </c:pt>
                <c:pt idx="6">
                  <c:v>5.8854812976422623E-2</c:v>
                </c:pt>
                <c:pt idx="7">
                  <c:v>2.3222832831058322E-2</c:v>
                </c:pt>
                <c:pt idx="8">
                  <c:v>1.1877326715121433E-2</c:v>
                </c:pt>
                <c:pt idx="9">
                  <c:v>4.7332033327424215E-2</c:v>
                </c:pt>
                <c:pt idx="10">
                  <c:v>3.3504697748626133E-2</c:v>
                </c:pt>
                <c:pt idx="11">
                  <c:v>1.3295514979613544E-2</c:v>
                </c:pt>
                <c:pt idx="12">
                  <c:v>1.1522779648998404E-2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0.11239141996099983</c:v>
                </c:pt>
                <c:pt idx="2">
                  <c:v>0.18861903917745082</c:v>
                </c:pt>
                <c:pt idx="3">
                  <c:v>0.20581457188441765</c:v>
                </c:pt>
                <c:pt idx="4">
                  <c:v>0.17461443006559121</c:v>
                </c:pt>
                <c:pt idx="5">
                  <c:v>0.11895054068427584</c:v>
                </c:pt>
                <c:pt idx="6">
                  <c:v>5.8854812976422623E-2</c:v>
                </c:pt>
                <c:pt idx="7">
                  <c:v>2.3222832831058322E-2</c:v>
                </c:pt>
                <c:pt idx="8">
                  <c:v>1.1877326715121433E-2</c:v>
                </c:pt>
                <c:pt idx="9">
                  <c:v>4.7332033327424215E-2</c:v>
                </c:pt>
                <c:pt idx="10">
                  <c:v>3.3504697748626133E-2</c:v>
                </c:pt>
                <c:pt idx="11">
                  <c:v>1.3295514979613544E-2</c:v>
                </c:pt>
                <c:pt idx="12">
                  <c:v>1.1522779648998404E-2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3.3948139241729416E-2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topLeftCell="B1" zoomScaleNormal="100" workbookViewId="0">
      <selection activeCell="C8" sqref="C8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8.33203125" style="256" customWidth="1"/>
    <col min="4" max="8" width="15.6640625" style="255" customWidth="1"/>
    <col min="9" max="9" width="15.6640625" style="287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5" t="s">
        <v>198</v>
      </c>
      <c r="F2" s="305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5" t="s">
        <v>199</v>
      </c>
      <c r="F3" s="305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382">
        <v>44249</v>
      </c>
      <c r="D4" s="263"/>
      <c r="E4" s="305"/>
      <c r="F4" s="305"/>
      <c r="I4" s="264"/>
      <c r="J4" s="264"/>
      <c r="K4" s="263"/>
    </row>
    <row r="5" spans="1:11" ht="17.25" customHeight="1" x14ac:dyDescent="0.3">
      <c r="B5" s="266" t="s">
        <v>42</v>
      </c>
      <c r="C5" s="309"/>
      <c r="D5" s="263"/>
      <c r="E5" s="305"/>
      <c r="F5" s="305"/>
      <c r="I5" s="264"/>
      <c r="J5" s="264"/>
      <c r="K5" s="263"/>
    </row>
    <row r="6" spans="1:11" ht="17.25" customHeight="1" x14ac:dyDescent="0.3">
      <c r="B6" s="308" t="s">
        <v>201</v>
      </c>
      <c r="C6" s="380"/>
      <c r="D6" s="380"/>
      <c r="E6" s="307"/>
      <c r="F6" s="1"/>
      <c r="G6" s="1"/>
      <c r="I6" s="264"/>
      <c r="J6" s="264"/>
      <c r="K6" s="263"/>
    </row>
    <row r="7" spans="1:11" ht="17.25" customHeight="1" x14ac:dyDescent="0.3">
      <c r="B7" s="267" t="s">
        <v>187</v>
      </c>
      <c r="C7" s="381" t="s">
        <v>224</v>
      </c>
      <c r="D7" s="263"/>
      <c r="E7" s="305"/>
      <c r="F7" s="305"/>
      <c r="I7" s="264"/>
      <c r="J7" s="264"/>
      <c r="K7" s="263"/>
    </row>
    <row r="8" spans="1:11" ht="17.25" customHeight="1" x14ac:dyDescent="0.3">
      <c r="B8" s="268" t="s">
        <v>4</v>
      </c>
      <c r="C8" s="269"/>
      <c r="D8" s="263"/>
      <c r="E8" s="305"/>
      <c r="F8" s="305"/>
      <c r="I8" s="264"/>
      <c r="J8" s="264"/>
      <c r="K8" s="263"/>
    </row>
    <row r="9" spans="1:11" ht="17.25" customHeight="1" thickBot="1" x14ac:dyDescent="0.35">
      <c r="B9" s="270" t="s">
        <v>21</v>
      </c>
      <c r="C9" s="271">
        <f>C35+C57+C79+C101</f>
        <v>28195</v>
      </c>
      <c r="D9" s="263"/>
      <c r="E9" s="305"/>
      <c r="F9" s="305"/>
      <c r="I9" s="264"/>
      <c r="J9" s="264"/>
      <c r="K9" s="263"/>
    </row>
    <row r="10" spans="1:11" ht="17.25" customHeight="1" thickBot="1" x14ac:dyDescent="0.35">
      <c r="A10" s="389" t="s">
        <v>46</v>
      </c>
      <c r="B10" s="272">
        <v>250</v>
      </c>
      <c r="C10" s="273">
        <f>K32+K54+K76+K98</f>
        <v>0</v>
      </c>
      <c r="D10" s="263"/>
      <c r="E10" s="305"/>
      <c r="F10" s="305"/>
      <c r="I10" s="264"/>
      <c r="J10" s="264"/>
      <c r="K10" s="263"/>
    </row>
    <row r="11" spans="1:11" ht="17.25" customHeight="1" thickBot="1" x14ac:dyDescent="0.35">
      <c r="A11" s="390"/>
      <c r="B11" s="274">
        <v>125</v>
      </c>
      <c r="C11" s="273">
        <f t="shared" ref="C11:C22" si="0">K33+K55+K77+K99</f>
        <v>3170</v>
      </c>
      <c r="D11" s="263"/>
      <c r="E11" s="305"/>
      <c r="F11" s="305"/>
      <c r="I11" s="264"/>
      <c r="J11" s="264"/>
      <c r="K11" s="263"/>
    </row>
    <row r="12" spans="1:11" ht="17.25" customHeight="1" thickBot="1" x14ac:dyDescent="0.35">
      <c r="A12" s="390"/>
      <c r="B12" s="274">
        <v>63</v>
      </c>
      <c r="C12" s="273">
        <f t="shared" si="0"/>
        <v>5320</v>
      </c>
      <c r="D12" s="263"/>
      <c r="E12" s="305"/>
      <c r="F12" s="305"/>
      <c r="I12" s="264"/>
      <c r="J12" s="264"/>
      <c r="K12" s="263"/>
    </row>
    <row r="13" spans="1:11" ht="17.25" customHeight="1" thickBot="1" x14ac:dyDescent="0.35">
      <c r="A13" s="391"/>
      <c r="B13" s="275">
        <v>31.5</v>
      </c>
      <c r="C13" s="273">
        <f t="shared" si="0"/>
        <v>5805</v>
      </c>
      <c r="D13" s="263"/>
      <c r="E13" s="306"/>
      <c r="F13" s="306"/>
      <c r="I13" s="264"/>
      <c r="J13" s="264"/>
      <c r="K13" s="263"/>
    </row>
    <row r="14" spans="1:11" ht="17.25" customHeight="1" thickBot="1" x14ac:dyDescent="0.25">
      <c r="A14" s="392" t="s">
        <v>45</v>
      </c>
      <c r="B14" s="276">
        <v>16</v>
      </c>
      <c r="C14" s="273">
        <f t="shared" si="0"/>
        <v>4925</v>
      </c>
      <c r="D14" s="263"/>
      <c r="I14" s="256"/>
      <c r="J14" s="256"/>
      <c r="K14" s="263"/>
    </row>
    <row r="15" spans="1:11" ht="17.25" customHeight="1" thickBot="1" x14ac:dyDescent="0.25">
      <c r="A15" s="392"/>
      <c r="B15" s="277">
        <v>8</v>
      </c>
      <c r="C15" s="273">
        <f t="shared" si="0"/>
        <v>3355</v>
      </c>
      <c r="D15" s="263"/>
      <c r="I15" s="264"/>
      <c r="J15" s="264"/>
      <c r="K15" s="263"/>
    </row>
    <row r="16" spans="1:11" ht="17.25" customHeight="1" thickBot="1" x14ac:dyDescent="0.25">
      <c r="A16" s="392"/>
      <c r="B16" s="277">
        <v>4</v>
      </c>
      <c r="C16" s="273">
        <f t="shared" si="0"/>
        <v>1660</v>
      </c>
      <c r="D16" s="263"/>
      <c r="I16" s="264"/>
      <c r="J16" s="264"/>
      <c r="K16" s="263"/>
    </row>
    <row r="17" spans="1:11" ht="17.25" customHeight="1" thickBot="1" x14ac:dyDescent="0.25">
      <c r="A17" s="392"/>
      <c r="B17" s="277">
        <v>2</v>
      </c>
      <c r="C17" s="273">
        <f t="shared" si="0"/>
        <v>655</v>
      </c>
      <c r="D17" s="263"/>
      <c r="I17" s="264"/>
      <c r="J17" s="264"/>
      <c r="K17" s="263"/>
    </row>
    <row r="18" spans="1:11" ht="17.25" customHeight="1" thickBot="1" x14ac:dyDescent="0.25">
      <c r="A18" s="392"/>
      <c r="B18" s="277">
        <v>1</v>
      </c>
      <c r="C18" s="273">
        <f t="shared" si="0"/>
        <v>335</v>
      </c>
      <c r="I18" s="278"/>
      <c r="K18" s="279"/>
    </row>
    <row r="19" spans="1:11" ht="17.25" customHeight="1" thickBot="1" x14ac:dyDescent="0.25">
      <c r="A19" s="393"/>
      <c r="B19" s="273">
        <v>0.5</v>
      </c>
      <c r="C19" s="273">
        <f t="shared" si="0"/>
        <v>1335</v>
      </c>
      <c r="I19" s="278"/>
      <c r="K19" s="280"/>
    </row>
    <row r="20" spans="1:11" ht="17.25" customHeight="1" thickBot="1" x14ac:dyDescent="0.25">
      <c r="A20" s="394" t="s">
        <v>44</v>
      </c>
      <c r="B20" s="281">
        <v>0.25</v>
      </c>
      <c r="C20" s="273">
        <f t="shared" si="0"/>
        <v>945</v>
      </c>
      <c r="I20" s="278"/>
    </row>
    <row r="21" spans="1:11" ht="17.25" customHeight="1" thickBot="1" x14ac:dyDescent="0.25">
      <c r="A21" s="395"/>
      <c r="B21" s="282">
        <v>0.125</v>
      </c>
      <c r="C21" s="273">
        <f t="shared" si="0"/>
        <v>375</v>
      </c>
      <c r="I21" s="278"/>
      <c r="K21" s="279"/>
    </row>
    <row r="22" spans="1:11" ht="17.25" customHeight="1" thickBot="1" x14ac:dyDescent="0.25">
      <c r="A22" s="395"/>
      <c r="B22" s="282">
        <v>6.3E-2</v>
      </c>
      <c r="C22" s="273">
        <f t="shared" si="0"/>
        <v>325</v>
      </c>
      <c r="I22" s="278"/>
      <c r="K22" s="279"/>
    </row>
    <row r="23" spans="1:11" ht="17.25" customHeight="1" thickBot="1" x14ac:dyDescent="0.25">
      <c r="A23" s="396"/>
      <c r="B23" s="283">
        <v>3.1E-2</v>
      </c>
      <c r="C23" s="273">
        <v>0</v>
      </c>
      <c r="I23" s="278"/>
      <c r="K23" s="279"/>
    </row>
    <row r="24" spans="1:11" ht="17.25" customHeight="1" thickBot="1" x14ac:dyDescent="0.25">
      <c r="A24" s="396"/>
      <c r="B24" s="284">
        <v>3.8999999999999998E-3</v>
      </c>
      <c r="C24" s="273">
        <v>0</v>
      </c>
      <c r="I24" s="278"/>
      <c r="K24" s="279"/>
    </row>
    <row r="25" spans="1:11" ht="17.25" customHeight="1" thickBot="1" x14ac:dyDescent="0.25">
      <c r="A25" s="397"/>
      <c r="B25" s="285">
        <v>6.0000000000000002E-5</v>
      </c>
      <c r="C25" s="273">
        <v>0</v>
      </c>
      <c r="I25" s="278"/>
      <c r="K25" s="279"/>
    </row>
    <row r="26" spans="1:11" ht="17.25" customHeight="1" x14ac:dyDescent="0.2">
      <c r="B26" s="263"/>
      <c r="C26" s="286"/>
      <c r="I26" s="278"/>
      <c r="K26" s="279"/>
    </row>
    <row r="27" spans="1:11" ht="17.25" customHeight="1" x14ac:dyDescent="0.2">
      <c r="C27" s="255"/>
      <c r="I27" s="278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8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8"/>
      <c r="D31" s="289">
        <v>250</v>
      </c>
      <c r="E31" s="387">
        <v>0</v>
      </c>
      <c r="F31" s="384">
        <v>0</v>
      </c>
      <c r="G31" s="384">
        <v>0</v>
      </c>
      <c r="H31" s="387">
        <v>0</v>
      </c>
      <c r="I31" s="385">
        <v>0</v>
      </c>
      <c r="J31" s="385">
        <v>0</v>
      </c>
      <c r="K31" s="292">
        <f>AVERAGE(H31:J31)-AVERAGE(E31:G31)</f>
        <v>0</v>
      </c>
    </row>
    <row r="32" spans="1:11" ht="10.8" thickBot="1" x14ac:dyDescent="0.25">
      <c r="B32" s="258" t="s">
        <v>25</v>
      </c>
      <c r="C32" s="288"/>
      <c r="D32" s="289">
        <v>125</v>
      </c>
      <c r="E32" s="387">
        <v>0</v>
      </c>
      <c r="F32" s="384">
        <v>0</v>
      </c>
      <c r="G32" s="384">
        <v>0</v>
      </c>
      <c r="H32" s="387">
        <v>0</v>
      </c>
      <c r="I32" s="385">
        <v>0</v>
      </c>
      <c r="J32" s="385">
        <v>0</v>
      </c>
      <c r="K32" s="292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3"/>
      <c r="D33" s="294">
        <v>63</v>
      </c>
      <c r="E33" s="387">
        <v>1545</v>
      </c>
      <c r="F33" s="384">
        <v>1545</v>
      </c>
      <c r="G33" s="384">
        <v>1545</v>
      </c>
      <c r="H33" s="387">
        <v>4715</v>
      </c>
      <c r="I33" s="385">
        <v>4715</v>
      </c>
      <c r="J33" s="385">
        <v>4715</v>
      </c>
      <c r="K33" s="292">
        <f t="shared" si="1"/>
        <v>3170</v>
      </c>
    </row>
    <row r="34" spans="2:11" ht="10.8" thickBot="1" x14ac:dyDescent="0.25">
      <c r="B34" s="258" t="s">
        <v>26</v>
      </c>
      <c r="C34" s="295"/>
      <c r="D34" s="294">
        <v>31.5</v>
      </c>
      <c r="E34" s="387">
        <v>1710</v>
      </c>
      <c r="F34" s="384">
        <v>1710</v>
      </c>
      <c r="G34" s="384">
        <v>1710</v>
      </c>
      <c r="H34" s="387">
        <v>7030</v>
      </c>
      <c r="I34" s="385">
        <v>7030</v>
      </c>
      <c r="J34" s="385">
        <v>7030</v>
      </c>
      <c r="K34" s="292">
        <f>AVERAGE(H34:J34)-AVERAGE(E34:G34)</f>
        <v>5320</v>
      </c>
    </row>
    <row r="35" spans="2:11" ht="10.8" thickBot="1" x14ac:dyDescent="0.25">
      <c r="B35" s="258" t="s">
        <v>27</v>
      </c>
      <c r="C35" s="296">
        <f>D47-D45</f>
        <v>28195</v>
      </c>
      <c r="D35" s="294">
        <v>16</v>
      </c>
      <c r="E35" s="387">
        <v>1755</v>
      </c>
      <c r="F35" s="384">
        <v>1755</v>
      </c>
      <c r="G35" s="384">
        <v>1755</v>
      </c>
      <c r="H35" s="387">
        <v>7560</v>
      </c>
      <c r="I35" s="385">
        <v>7560</v>
      </c>
      <c r="J35" s="385">
        <v>7560</v>
      </c>
      <c r="K35" s="292">
        <f t="shared" ref="K35:K44" si="2">AVERAGE(H35:J35)-AVERAGE(E35:G35)</f>
        <v>5805</v>
      </c>
    </row>
    <row r="36" spans="2:11" x14ac:dyDescent="0.2">
      <c r="B36" s="258" t="s">
        <v>28</v>
      </c>
      <c r="C36" s="256" t="s">
        <v>29</v>
      </c>
      <c r="D36" s="289">
        <v>8</v>
      </c>
      <c r="E36" s="387">
        <v>1495</v>
      </c>
      <c r="F36" s="384">
        <v>1495</v>
      </c>
      <c r="G36" s="384">
        <v>1495</v>
      </c>
      <c r="H36" s="387">
        <v>6420</v>
      </c>
      <c r="I36" s="385">
        <v>6420</v>
      </c>
      <c r="J36" s="385">
        <v>6420</v>
      </c>
      <c r="K36" s="292">
        <f t="shared" si="2"/>
        <v>4925</v>
      </c>
    </row>
    <row r="37" spans="2:11" x14ac:dyDescent="0.2">
      <c r="D37" s="289">
        <v>4</v>
      </c>
      <c r="E37" s="387">
        <v>1560</v>
      </c>
      <c r="F37" s="384">
        <v>1560</v>
      </c>
      <c r="G37" s="384">
        <v>1560</v>
      </c>
      <c r="H37" s="387">
        <v>4915</v>
      </c>
      <c r="I37" s="385">
        <v>4915</v>
      </c>
      <c r="J37" s="385">
        <v>4915</v>
      </c>
      <c r="K37" s="292">
        <f t="shared" si="2"/>
        <v>3355</v>
      </c>
    </row>
    <row r="38" spans="2:11" x14ac:dyDescent="0.2">
      <c r="B38" s="258"/>
      <c r="C38" s="255"/>
      <c r="D38" s="289">
        <v>2</v>
      </c>
      <c r="E38" s="387">
        <v>1385</v>
      </c>
      <c r="F38" s="384">
        <v>1385</v>
      </c>
      <c r="G38" s="384">
        <v>1385</v>
      </c>
      <c r="H38" s="387">
        <v>3045</v>
      </c>
      <c r="I38" s="385">
        <v>3045</v>
      </c>
      <c r="J38" s="385">
        <v>3045</v>
      </c>
      <c r="K38" s="292">
        <f t="shared" si="2"/>
        <v>1660</v>
      </c>
    </row>
    <row r="39" spans="2:11" x14ac:dyDescent="0.2">
      <c r="C39" s="255"/>
      <c r="D39" s="289">
        <v>1</v>
      </c>
      <c r="E39" s="387">
        <v>1210</v>
      </c>
      <c r="F39" s="384">
        <v>1210</v>
      </c>
      <c r="G39" s="384">
        <v>1210</v>
      </c>
      <c r="H39" s="387">
        <v>1865</v>
      </c>
      <c r="I39" s="385">
        <v>1865</v>
      </c>
      <c r="J39" s="385">
        <v>1865</v>
      </c>
      <c r="K39" s="292">
        <f t="shared" si="2"/>
        <v>655</v>
      </c>
    </row>
    <row r="40" spans="2:11" x14ac:dyDescent="0.2">
      <c r="C40" s="255"/>
      <c r="D40" s="289">
        <v>0.5</v>
      </c>
      <c r="E40" s="387">
        <v>1045</v>
      </c>
      <c r="F40" s="384">
        <v>1045</v>
      </c>
      <c r="G40" s="384">
        <v>1045</v>
      </c>
      <c r="H40" s="387">
        <v>1380</v>
      </c>
      <c r="I40" s="385">
        <v>1380</v>
      </c>
      <c r="J40" s="385">
        <v>1380</v>
      </c>
      <c r="K40" s="292">
        <f t="shared" si="2"/>
        <v>335</v>
      </c>
    </row>
    <row r="41" spans="2:11" x14ac:dyDescent="0.2">
      <c r="C41" s="255"/>
      <c r="D41" s="289">
        <v>0.25</v>
      </c>
      <c r="E41" s="387">
        <v>985</v>
      </c>
      <c r="F41" s="384">
        <v>985</v>
      </c>
      <c r="G41" s="384">
        <v>985</v>
      </c>
      <c r="H41" s="387">
        <v>2320</v>
      </c>
      <c r="I41" s="385">
        <v>2320</v>
      </c>
      <c r="J41" s="385">
        <v>2320</v>
      </c>
      <c r="K41" s="292">
        <f t="shared" si="2"/>
        <v>1335</v>
      </c>
    </row>
    <row r="42" spans="2:11" x14ac:dyDescent="0.2">
      <c r="C42" s="255"/>
      <c r="D42" s="289">
        <v>0.125</v>
      </c>
      <c r="E42" s="387">
        <v>945</v>
      </c>
      <c r="F42" s="384">
        <v>945</v>
      </c>
      <c r="G42" s="384">
        <v>945</v>
      </c>
      <c r="H42" s="387">
        <v>1890</v>
      </c>
      <c r="I42" s="385">
        <v>1890</v>
      </c>
      <c r="J42" s="385">
        <v>1890</v>
      </c>
      <c r="K42" s="292">
        <f t="shared" si="2"/>
        <v>945</v>
      </c>
    </row>
    <row r="43" spans="2:11" x14ac:dyDescent="0.2">
      <c r="C43" s="255"/>
      <c r="D43" s="289">
        <v>6.3E-2</v>
      </c>
      <c r="E43" s="387">
        <v>910</v>
      </c>
      <c r="F43" s="384">
        <v>910</v>
      </c>
      <c r="G43" s="384">
        <v>910</v>
      </c>
      <c r="H43" s="387">
        <v>1285</v>
      </c>
      <c r="I43" s="385">
        <v>1285</v>
      </c>
      <c r="J43" s="385">
        <v>1285</v>
      </c>
      <c r="K43" s="292">
        <f t="shared" si="2"/>
        <v>375</v>
      </c>
    </row>
    <row r="44" spans="2:11" ht="10.8" thickBot="1" x14ac:dyDescent="0.25">
      <c r="C44" s="255"/>
      <c r="D44" s="289" t="s">
        <v>196</v>
      </c>
      <c r="E44" s="388">
        <v>1685</v>
      </c>
      <c r="F44" s="386">
        <v>1685</v>
      </c>
      <c r="G44" s="386">
        <v>1685</v>
      </c>
      <c r="H44" s="387">
        <v>2010</v>
      </c>
      <c r="I44" s="385">
        <v>2010</v>
      </c>
      <c r="J44" s="385">
        <v>2010</v>
      </c>
      <c r="K44" s="292">
        <f t="shared" si="2"/>
        <v>325</v>
      </c>
    </row>
    <row r="45" spans="2:11" ht="10.8" thickBot="1" x14ac:dyDescent="0.25">
      <c r="C45" s="298" t="s">
        <v>30</v>
      </c>
      <c r="D45" s="378">
        <f>3315+3325</f>
        <v>6640</v>
      </c>
      <c r="I45" s="278"/>
      <c r="J45" s="255" t="s">
        <v>31</v>
      </c>
      <c r="K45" s="279">
        <f>SUM(K31:K44)</f>
        <v>28205</v>
      </c>
    </row>
    <row r="46" spans="2:11" ht="10.8" thickBot="1" x14ac:dyDescent="0.25">
      <c r="B46" s="287" t="s">
        <v>32</v>
      </c>
      <c r="C46" s="255"/>
      <c r="I46" s="278"/>
      <c r="J46" s="255" t="s">
        <v>41</v>
      </c>
      <c r="K46" s="379">
        <f>((C35-K45)/C35)</f>
        <v>-3.546728143287817E-4</v>
      </c>
    </row>
    <row r="47" spans="2:11" ht="10.8" thickBot="1" x14ac:dyDescent="0.25">
      <c r="B47" s="298" t="s">
        <v>33</v>
      </c>
      <c r="C47" s="298"/>
      <c r="D47" s="377">
        <f>17370+17465</f>
        <v>34835</v>
      </c>
      <c r="E47" s="301" t="s">
        <v>195</v>
      </c>
      <c r="G47" s="279"/>
      <c r="I47" s="278"/>
      <c r="K47" s="302"/>
    </row>
    <row r="48" spans="2:11" ht="10.8" thickBot="1" x14ac:dyDescent="0.25">
      <c r="B48" s="255" t="s">
        <v>34</v>
      </c>
      <c r="C48" s="255"/>
      <c r="D48" s="300"/>
      <c r="E48" s="383">
        <f>D45+K45</f>
        <v>34845</v>
      </c>
      <c r="I48" s="278"/>
    </row>
    <row r="49" spans="2:11" ht="10.8" thickBot="1" x14ac:dyDescent="0.25">
      <c r="B49" s="255" t="s">
        <v>35</v>
      </c>
      <c r="D49" s="299"/>
      <c r="I49" s="278"/>
    </row>
    <row r="50" spans="2:11" ht="27.75" customHeight="1" x14ac:dyDescent="0.2">
      <c r="B50" s="256"/>
      <c r="C50" s="255"/>
      <c r="H50" s="278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8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8"/>
      <c r="D53" s="289">
        <v>256</v>
      </c>
      <c r="E53" s="290">
        <v>0</v>
      </c>
      <c r="F53" s="290">
        <v>0</v>
      </c>
      <c r="G53" s="290">
        <v>0</v>
      </c>
      <c r="H53" s="291">
        <v>0</v>
      </c>
      <c r="I53" s="291">
        <v>0</v>
      </c>
      <c r="J53" s="291">
        <v>0</v>
      </c>
      <c r="K53" s="292">
        <f>AVERAGE(H53:J53)-AVERAGE(E53:G53)</f>
        <v>0</v>
      </c>
    </row>
    <row r="54" spans="2:11" ht="10.8" thickBot="1" x14ac:dyDescent="0.25">
      <c r="B54" s="258" t="s">
        <v>25</v>
      </c>
      <c r="C54" s="288"/>
      <c r="D54" s="289">
        <v>128</v>
      </c>
      <c r="E54" s="290">
        <v>0</v>
      </c>
      <c r="F54" s="290">
        <v>0</v>
      </c>
      <c r="G54" s="290">
        <v>0</v>
      </c>
      <c r="H54" s="291">
        <v>0</v>
      </c>
      <c r="I54" s="291">
        <v>0</v>
      </c>
      <c r="J54" s="291">
        <v>0</v>
      </c>
      <c r="K54" s="292">
        <f t="shared" ref="K54:K60" si="3">AVERAGE(H54:J54)-AVERAGE(E54:G54)</f>
        <v>0</v>
      </c>
    </row>
    <row r="55" spans="2:11" ht="10.8" thickBot="1" x14ac:dyDescent="0.25">
      <c r="B55" s="258" t="s">
        <v>0</v>
      </c>
      <c r="C55" s="293"/>
      <c r="D55" s="294">
        <v>63</v>
      </c>
      <c r="E55" s="290">
        <v>0</v>
      </c>
      <c r="F55" s="290">
        <v>0</v>
      </c>
      <c r="G55" s="290">
        <v>0</v>
      </c>
      <c r="H55" s="291">
        <v>0</v>
      </c>
      <c r="I55" s="291">
        <v>0</v>
      </c>
      <c r="J55" s="291">
        <v>0</v>
      </c>
      <c r="K55" s="292">
        <f t="shared" si="3"/>
        <v>0</v>
      </c>
    </row>
    <row r="56" spans="2:11" ht="10.8" thickBot="1" x14ac:dyDescent="0.25">
      <c r="B56" s="258" t="s">
        <v>26</v>
      </c>
      <c r="C56" s="295"/>
      <c r="D56" s="294">
        <v>31.5</v>
      </c>
      <c r="E56" s="290">
        <v>0</v>
      </c>
      <c r="F56" s="290">
        <v>0</v>
      </c>
      <c r="G56" s="290">
        <v>0</v>
      </c>
      <c r="H56" s="291">
        <v>0</v>
      </c>
      <c r="I56" s="291">
        <v>0</v>
      </c>
      <c r="J56" s="291">
        <v>0</v>
      </c>
      <c r="K56" s="292">
        <f t="shared" si="3"/>
        <v>0</v>
      </c>
    </row>
    <row r="57" spans="2:11" ht="10.8" thickBot="1" x14ac:dyDescent="0.25">
      <c r="B57" s="258" t="s">
        <v>27</v>
      </c>
      <c r="C57" s="296">
        <f>D69-D67</f>
        <v>0</v>
      </c>
      <c r="D57" s="294">
        <v>16</v>
      </c>
      <c r="E57" s="290">
        <v>0</v>
      </c>
      <c r="F57" s="290">
        <v>0</v>
      </c>
      <c r="G57" s="290">
        <v>0</v>
      </c>
      <c r="H57" s="291">
        <v>0</v>
      </c>
      <c r="I57" s="291">
        <v>0</v>
      </c>
      <c r="J57" s="291">
        <v>0</v>
      </c>
      <c r="K57" s="292">
        <f t="shared" si="3"/>
        <v>0</v>
      </c>
    </row>
    <row r="58" spans="2:11" x14ac:dyDescent="0.2">
      <c r="B58" s="258" t="s">
        <v>28</v>
      </c>
      <c r="C58" s="256" t="s">
        <v>29</v>
      </c>
      <c r="D58" s="289">
        <v>8</v>
      </c>
      <c r="E58" s="290">
        <v>0</v>
      </c>
      <c r="F58" s="290">
        <v>0</v>
      </c>
      <c r="G58" s="290">
        <v>0</v>
      </c>
      <c r="H58" s="291">
        <v>0</v>
      </c>
      <c r="I58" s="291">
        <v>0</v>
      </c>
      <c r="J58" s="291">
        <v>0</v>
      </c>
      <c r="K58" s="292">
        <f t="shared" si="3"/>
        <v>0</v>
      </c>
    </row>
    <row r="59" spans="2:11" x14ac:dyDescent="0.2">
      <c r="D59" s="289">
        <v>4</v>
      </c>
      <c r="E59" s="290">
        <v>0</v>
      </c>
      <c r="F59" s="290">
        <v>0</v>
      </c>
      <c r="G59" s="290">
        <v>0</v>
      </c>
      <c r="H59" s="291">
        <v>0</v>
      </c>
      <c r="I59" s="291">
        <v>0</v>
      </c>
      <c r="J59" s="291">
        <v>0</v>
      </c>
      <c r="K59" s="292">
        <f t="shared" si="3"/>
        <v>0</v>
      </c>
    </row>
    <row r="60" spans="2:11" x14ac:dyDescent="0.2">
      <c r="B60" s="258"/>
      <c r="C60" s="255"/>
      <c r="D60" s="289">
        <v>2</v>
      </c>
      <c r="E60" s="290">
        <v>0</v>
      </c>
      <c r="F60" s="290">
        <v>0</v>
      </c>
      <c r="G60" s="290">
        <v>0</v>
      </c>
      <c r="H60" s="291">
        <v>0</v>
      </c>
      <c r="I60" s="291">
        <v>0</v>
      </c>
      <c r="J60" s="291">
        <v>0</v>
      </c>
      <c r="K60" s="292">
        <f t="shared" si="3"/>
        <v>0</v>
      </c>
    </row>
    <row r="61" spans="2:11" x14ac:dyDescent="0.2">
      <c r="C61" s="255"/>
      <c r="D61" s="289">
        <v>1</v>
      </c>
      <c r="E61" s="290">
        <v>0</v>
      </c>
      <c r="F61" s="290">
        <v>0</v>
      </c>
      <c r="G61" s="290">
        <v>0</v>
      </c>
      <c r="H61" s="291">
        <v>0</v>
      </c>
      <c r="I61" s="291">
        <v>0</v>
      </c>
      <c r="J61" s="291">
        <v>0</v>
      </c>
      <c r="K61" s="292">
        <f>AVERAGE(H61:J61)-AVERAGE(E61:G61)</f>
        <v>0</v>
      </c>
    </row>
    <row r="62" spans="2:11" x14ac:dyDescent="0.2">
      <c r="C62" s="255"/>
      <c r="D62" s="289">
        <v>0.5</v>
      </c>
      <c r="E62" s="290">
        <v>0</v>
      </c>
      <c r="F62" s="290">
        <v>0</v>
      </c>
      <c r="G62" s="290">
        <v>0</v>
      </c>
      <c r="H62" s="291">
        <v>0</v>
      </c>
      <c r="I62" s="291">
        <v>0</v>
      </c>
      <c r="J62" s="291">
        <v>0</v>
      </c>
      <c r="K62" s="292">
        <f>AVERAGE(H62:J62)-AVERAGE(E62:G62)</f>
        <v>0</v>
      </c>
    </row>
    <row r="63" spans="2:11" x14ac:dyDescent="0.2">
      <c r="C63" s="255"/>
      <c r="D63" s="289">
        <v>0.25</v>
      </c>
      <c r="E63" s="290">
        <v>0</v>
      </c>
      <c r="F63" s="290">
        <v>0</v>
      </c>
      <c r="G63" s="290">
        <v>0</v>
      </c>
      <c r="H63" s="291">
        <v>0</v>
      </c>
      <c r="I63" s="291">
        <v>0</v>
      </c>
      <c r="J63" s="291">
        <v>0</v>
      </c>
      <c r="K63" s="292">
        <f>AVERAGE(H63:J63)-AVERAGE(E63:G63)</f>
        <v>0</v>
      </c>
    </row>
    <row r="64" spans="2:11" x14ac:dyDescent="0.2">
      <c r="C64" s="255"/>
      <c r="D64" s="289">
        <v>0.125</v>
      </c>
      <c r="E64" s="290">
        <v>0</v>
      </c>
      <c r="F64" s="290">
        <v>0</v>
      </c>
      <c r="G64" s="290">
        <v>0</v>
      </c>
      <c r="H64" s="291">
        <v>0</v>
      </c>
      <c r="I64" s="291">
        <v>0</v>
      </c>
      <c r="J64" s="291">
        <v>0</v>
      </c>
      <c r="K64" s="292">
        <f>AVERAGE(H64:J64)-AVERAGE(E64:G64)</f>
        <v>0</v>
      </c>
    </row>
    <row r="65" spans="2:11" x14ac:dyDescent="0.2">
      <c r="C65" s="255"/>
      <c r="D65" s="289">
        <v>6.3E-2</v>
      </c>
      <c r="E65" s="290">
        <v>0</v>
      </c>
      <c r="F65" s="290">
        <v>0</v>
      </c>
      <c r="G65" s="290">
        <v>0</v>
      </c>
      <c r="H65" s="291">
        <v>0</v>
      </c>
      <c r="I65" s="291">
        <v>0</v>
      </c>
      <c r="J65" s="291">
        <v>0</v>
      </c>
      <c r="K65" s="292">
        <f t="shared" ref="K65" si="4">AVERAGE(H65:J65)-AVERAGE(E65:G65)</f>
        <v>0</v>
      </c>
    </row>
    <row r="66" spans="2:11" ht="10.8" thickBot="1" x14ac:dyDescent="0.25">
      <c r="C66" s="255"/>
      <c r="D66" s="289" t="s">
        <v>196</v>
      </c>
      <c r="E66" s="290">
        <v>0</v>
      </c>
      <c r="F66" s="290">
        <v>0</v>
      </c>
      <c r="G66" s="290">
        <v>0</v>
      </c>
      <c r="H66" s="291">
        <v>0</v>
      </c>
      <c r="I66" s="291">
        <v>0</v>
      </c>
      <c r="J66" s="291">
        <v>0</v>
      </c>
      <c r="K66" s="292">
        <f>AVERAGE(H66:J66)-AVERAGE(E66:G66)</f>
        <v>0</v>
      </c>
    </row>
    <row r="67" spans="2:11" ht="10.8" thickBot="1" x14ac:dyDescent="0.25">
      <c r="C67" s="255" t="s">
        <v>36</v>
      </c>
      <c r="D67" s="299"/>
      <c r="I67" s="278"/>
      <c r="J67" s="255" t="s">
        <v>31</v>
      </c>
      <c r="K67" s="279">
        <f>SUM(K53:K66)</f>
        <v>0</v>
      </c>
    </row>
    <row r="68" spans="2:11" ht="10.8" thickBot="1" x14ac:dyDescent="0.25">
      <c r="B68" s="287" t="s">
        <v>32</v>
      </c>
      <c r="C68" s="255"/>
      <c r="I68" s="278"/>
      <c r="J68" s="255" t="s">
        <v>41</v>
      </c>
      <c r="K68" s="280" t="e">
        <f>((C57-K67)/C57)</f>
        <v>#DIV/0!</v>
      </c>
    </row>
    <row r="69" spans="2:11" ht="10.8" thickBot="1" x14ac:dyDescent="0.25">
      <c r="B69" s="255" t="s">
        <v>33</v>
      </c>
      <c r="C69" s="255"/>
      <c r="D69" s="299"/>
      <c r="I69" s="278"/>
      <c r="J69" s="255" t="s">
        <v>194</v>
      </c>
      <c r="K69" s="302" t="e">
        <f>(C57-D71)/C57</f>
        <v>#DIV/0!</v>
      </c>
    </row>
    <row r="70" spans="2:11" ht="10.8" thickBot="1" x14ac:dyDescent="0.25">
      <c r="B70" s="255" t="s">
        <v>34</v>
      </c>
      <c r="C70" s="255"/>
      <c r="D70" s="299"/>
      <c r="I70" s="278"/>
    </row>
    <row r="71" spans="2:11" ht="10.8" thickBot="1" x14ac:dyDescent="0.25">
      <c r="B71" s="255" t="s">
        <v>37</v>
      </c>
      <c r="D71" s="299">
        <f>D70-D67</f>
        <v>0</v>
      </c>
      <c r="I71" s="278"/>
    </row>
    <row r="72" spans="2:11" ht="29.25" customHeight="1" x14ac:dyDescent="0.2">
      <c r="I72" s="278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8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8"/>
      <c r="D75" s="289">
        <v>256</v>
      </c>
      <c r="E75" s="290"/>
      <c r="F75" s="290"/>
      <c r="G75" s="290"/>
      <c r="H75" s="291"/>
      <c r="I75" s="291"/>
      <c r="J75" s="291"/>
      <c r="K75" s="292"/>
    </row>
    <row r="76" spans="2:11" ht="10.8" thickBot="1" x14ac:dyDescent="0.25">
      <c r="B76" s="258" t="s">
        <v>25</v>
      </c>
      <c r="C76" s="288"/>
      <c r="D76" s="289">
        <v>128</v>
      </c>
      <c r="E76" s="290"/>
      <c r="F76" s="290"/>
      <c r="G76" s="290"/>
      <c r="H76" s="291"/>
      <c r="I76" s="291"/>
      <c r="J76" s="291"/>
      <c r="K76" s="292"/>
    </row>
    <row r="77" spans="2:11" ht="10.8" thickBot="1" x14ac:dyDescent="0.25">
      <c r="B77" s="258" t="s">
        <v>0</v>
      </c>
      <c r="C77" s="293"/>
      <c r="D77" s="294">
        <v>63</v>
      </c>
      <c r="E77" s="290"/>
      <c r="F77" s="290"/>
      <c r="G77" s="290"/>
      <c r="H77" s="291"/>
      <c r="I77" s="291"/>
      <c r="J77" s="291"/>
      <c r="K77" s="292"/>
    </row>
    <row r="78" spans="2:11" ht="10.8" thickBot="1" x14ac:dyDescent="0.25">
      <c r="B78" s="258" t="s">
        <v>26</v>
      </c>
      <c r="C78" s="295"/>
      <c r="D78" s="294">
        <v>31.5</v>
      </c>
      <c r="E78" s="290"/>
      <c r="F78" s="290"/>
      <c r="G78" s="290"/>
      <c r="H78" s="291"/>
      <c r="I78" s="291"/>
      <c r="J78" s="291"/>
      <c r="K78" s="292"/>
    </row>
    <row r="79" spans="2:11" ht="10.8" thickBot="1" x14ac:dyDescent="0.25">
      <c r="B79" s="258" t="s">
        <v>27</v>
      </c>
      <c r="C79" s="296">
        <f>D91-D89</f>
        <v>0</v>
      </c>
      <c r="D79" s="294">
        <v>16</v>
      </c>
      <c r="E79" s="290"/>
      <c r="F79" s="290"/>
      <c r="G79" s="290"/>
      <c r="H79" s="291"/>
      <c r="I79" s="291"/>
      <c r="J79" s="291"/>
      <c r="K79" s="292"/>
    </row>
    <row r="80" spans="2:11" x14ac:dyDescent="0.2">
      <c r="B80" s="258" t="s">
        <v>28</v>
      </c>
      <c r="C80" s="256" t="s">
        <v>29</v>
      </c>
      <c r="D80" s="289">
        <v>8</v>
      </c>
      <c r="E80" s="290"/>
      <c r="F80" s="290"/>
      <c r="G80" s="290"/>
      <c r="H80" s="291"/>
      <c r="I80" s="291"/>
      <c r="J80" s="291"/>
      <c r="K80" s="292"/>
    </row>
    <row r="81" spans="2:11" x14ac:dyDescent="0.2">
      <c r="D81" s="289">
        <v>4</v>
      </c>
      <c r="E81" s="290"/>
      <c r="F81" s="290"/>
      <c r="G81" s="290"/>
      <c r="H81" s="291"/>
      <c r="I81" s="291"/>
      <c r="J81" s="291"/>
      <c r="K81" s="292"/>
    </row>
    <row r="82" spans="2:11" x14ac:dyDescent="0.2">
      <c r="B82" s="258"/>
      <c r="C82" s="255"/>
      <c r="D82" s="289">
        <v>2</v>
      </c>
      <c r="E82" s="290"/>
      <c r="F82" s="290"/>
      <c r="G82" s="290"/>
      <c r="H82" s="291"/>
      <c r="I82" s="291"/>
      <c r="J82" s="291"/>
      <c r="K82" s="292"/>
    </row>
    <row r="83" spans="2:11" x14ac:dyDescent="0.2">
      <c r="C83" s="255"/>
      <c r="D83" s="289">
        <v>1</v>
      </c>
      <c r="E83" s="290"/>
      <c r="F83" s="290"/>
      <c r="G83" s="290"/>
      <c r="H83" s="291"/>
      <c r="I83" s="291"/>
      <c r="J83" s="291"/>
      <c r="K83" s="292"/>
    </row>
    <row r="84" spans="2:11" x14ac:dyDescent="0.2">
      <c r="C84" s="255"/>
      <c r="D84" s="289">
        <v>0.5</v>
      </c>
      <c r="E84" s="290"/>
      <c r="F84" s="290"/>
      <c r="G84" s="290"/>
      <c r="H84" s="291"/>
      <c r="I84" s="291"/>
      <c r="J84" s="291"/>
      <c r="K84" s="292"/>
    </row>
    <row r="85" spans="2:11" x14ac:dyDescent="0.2">
      <c r="C85" s="255"/>
      <c r="D85" s="289">
        <v>0.25</v>
      </c>
      <c r="E85" s="290"/>
      <c r="F85" s="290"/>
      <c r="G85" s="290"/>
      <c r="H85" s="291"/>
      <c r="I85" s="291"/>
      <c r="J85" s="291"/>
      <c r="K85" s="292"/>
    </row>
    <row r="86" spans="2:11" x14ac:dyDescent="0.2">
      <c r="C86" s="255"/>
      <c r="D86" s="289">
        <v>0.125</v>
      </c>
      <c r="E86" s="290"/>
      <c r="F86" s="290"/>
      <c r="G86" s="290"/>
      <c r="H86" s="291"/>
      <c r="I86" s="291"/>
      <c r="J86" s="291"/>
      <c r="K86" s="292"/>
    </row>
    <row r="87" spans="2:11" x14ac:dyDescent="0.2">
      <c r="C87" s="255"/>
      <c r="D87" s="289">
        <v>6.3E-2</v>
      </c>
      <c r="E87" s="290"/>
      <c r="F87" s="290"/>
      <c r="G87" s="290"/>
      <c r="H87" s="291"/>
      <c r="I87" s="291"/>
      <c r="J87" s="291"/>
      <c r="K87" s="292"/>
    </row>
    <row r="88" spans="2:11" ht="10.8" thickBot="1" x14ac:dyDescent="0.25">
      <c r="C88" s="255"/>
      <c r="D88" s="289" t="s">
        <v>196</v>
      </c>
      <c r="E88" s="297"/>
      <c r="F88" s="297"/>
      <c r="G88" s="297"/>
      <c r="H88" s="291"/>
      <c r="I88" s="291"/>
      <c r="J88" s="291"/>
      <c r="K88" s="292"/>
    </row>
    <row r="89" spans="2:11" ht="10.8" thickBot="1" x14ac:dyDescent="0.25">
      <c r="C89" s="255" t="s">
        <v>38</v>
      </c>
      <c r="D89" s="299"/>
      <c r="I89" s="278"/>
      <c r="J89" s="255" t="s">
        <v>31</v>
      </c>
      <c r="K89" s="279">
        <f>SUM(K75:K88)</f>
        <v>0</v>
      </c>
    </row>
    <row r="90" spans="2:11" ht="10.8" thickBot="1" x14ac:dyDescent="0.25">
      <c r="B90" s="287" t="s">
        <v>32</v>
      </c>
      <c r="C90" s="255"/>
      <c r="I90" s="278"/>
      <c r="J90" s="255" t="s">
        <v>41</v>
      </c>
      <c r="K90" s="280" t="e">
        <f>((C79-K89)/C79)*100</f>
        <v>#DIV/0!</v>
      </c>
    </row>
    <row r="91" spans="2:11" ht="10.8" thickBot="1" x14ac:dyDescent="0.25">
      <c r="B91" s="255" t="s">
        <v>33</v>
      </c>
      <c r="C91" s="255"/>
      <c r="D91" s="299"/>
      <c r="I91" s="278"/>
    </row>
    <row r="92" spans="2:11" ht="10.8" thickBot="1" x14ac:dyDescent="0.25">
      <c r="B92" s="255" t="s">
        <v>39</v>
      </c>
      <c r="C92" s="255"/>
      <c r="D92" s="299"/>
      <c r="I92" s="278"/>
    </row>
    <row r="93" spans="2:11" ht="10.8" thickBot="1" x14ac:dyDescent="0.25">
      <c r="B93" s="255" t="s">
        <v>37</v>
      </c>
      <c r="D93" s="299">
        <f>D92-D89</f>
        <v>0</v>
      </c>
      <c r="I93" s="278"/>
    </row>
    <row r="94" spans="2:11" ht="33.75" customHeight="1" x14ac:dyDescent="0.2">
      <c r="I94" s="278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8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8"/>
      <c r="D97" s="289">
        <v>256</v>
      </c>
      <c r="E97" s="290"/>
      <c r="F97" s="290"/>
      <c r="G97" s="290"/>
      <c r="H97" s="291"/>
      <c r="I97" s="291"/>
      <c r="J97" s="291"/>
      <c r="K97" s="292"/>
    </row>
    <row r="98" spans="2:11" ht="10.8" thickBot="1" x14ac:dyDescent="0.25">
      <c r="B98" s="258" t="s">
        <v>25</v>
      </c>
      <c r="C98" s="288"/>
      <c r="D98" s="289">
        <v>128</v>
      </c>
      <c r="E98" s="290"/>
      <c r="F98" s="290"/>
      <c r="G98" s="290"/>
      <c r="H98" s="291"/>
      <c r="I98" s="291"/>
      <c r="J98" s="291"/>
      <c r="K98" s="292"/>
    </row>
    <row r="99" spans="2:11" ht="10.8" thickBot="1" x14ac:dyDescent="0.25">
      <c r="B99" s="258" t="s">
        <v>0</v>
      </c>
      <c r="C99" s="293"/>
      <c r="D99" s="294">
        <v>63</v>
      </c>
      <c r="E99" s="290"/>
      <c r="F99" s="290"/>
      <c r="G99" s="290"/>
      <c r="H99" s="291"/>
      <c r="I99" s="291"/>
      <c r="J99" s="291"/>
      <c r="K99" s="292"/>
    </row>
    <row r="100" spans="2:11" ht="10.8" thickBot="1" x14ac:dyDescent="0.25">
      <c r="B100" s="258" t="s">
        <v>26</v>
      </c>
      <c r="C100" s="295"/>
      <c r="D100" s="294">
        <v>31.5</v>
      </c>
      <c r="E100" s="290"/>
      <c r="F100" s="290"/>
      <c r="G100" s="290"/>
      <c r="H100" s="291"/>
      <c r="I100" s="291"/>
      <c r="J100" s="291"/>
      <c r="K100" s="292"/>
    </row>
    <row r="101" spans="2:11" ht="10.8" thickBot="1" x14ac:dyDescent="0.25">
      <c r="B101" s="258" t="s">
        <v>27</v>
      </c>
      <c r="C101" s="296">
        <f>D113-D111</f>
        <v>0</v>
      </c>
      <c r="D101" s="294">
        <v>16</v>
      </c>
      <c r="E101" s="290"/>
      <c r="F101" s="290"/>
      <c r="G101" s="290"/>
      <c r="H101" s="291"/>
      <c r="I101" s="291"/>
      <c r="J101" s="291"/>
      <c r="K101" s="292"/>
    </row>
    <row r="102" spans="2:11" x14ac:dyDescent="0.2">
      <c r="B102" s="258" t="s">
        <v>28</v>
      </c>
      <c r="C102" s="256" t="s">
        <v>29</v>
      </c>
      <c r="D102" s="289">
        <v>8</v>
      </c>
      <c r="E102" s="290"/>
      <c r="F102" s="290"/>
      <c r="G102" s="290"/>
      <c r="H102" s="291"/>
      <c r="I102" s="291"/>
      <c r="J102" s="291"/>
      <c r="K102" s="292"/>
    </row>
    <row r="103" spans="2:11" x14ac:dyDescent="0.2">
      <c r="D103" s="289">
        <v>4</v>
      </c>
      <c r="E103" s="290"/>
      <c r="F103" s="290"/>
      <c r="G103" s="290"/>
      <c r="H103" s="291"/>
      <c r="I103" s="291"/>
      <c r="J103" s="291"/>
      <c r="K103" s="292"/>
    </row>
    <row r="104" spans="2:11" x14ac:dyDescent="0.2">
      <c r="B104" s="258"/>
      <c r="C104" s="255"/>
      <c r="D104" s="289">
        <v>2</v>
      </c>
      <c r="E104" s="290"/>
      <c r="F104" s="290"/>
      <c r="G104" s="290"/>
      <c r="H104" s="291"/>
      <c r="I104" s="291"/>
      <c r="J104" s="291"/>
      <c r="K104" s="292"/>
    </row>
    <row r="105" spans="2:11" x14ac:dyDescent="0.2">
      <c r="C105" s="255"/>
      <c r="D105" s="289">
        <v>1</v>
      </c>
      <c r="E105" s="290"/>
      <c r="F105" s="290"/>
      <c r="G105" s="290"/>
      <c r="H105" s="291"/>
      <c r="I105" s="291"/>
      <c r="J105" s="291"/>
      <c r="K105" s="292"/>
    </row>
    <row r="106" spans="2:11" x14ac:dyDescent="0.2">
      <c r="C106" s="255"/>
      <c r="D106" s="289">
        <v>0.5</v>
      </c>
      <c r="E106" s="290"/>
      <c r="F106" s="290"/>
      <c r="G106" s="290"/>
      <c r="H106" s="291"/>
      <c r="I106" s="291"/>
      <c r="J106" s="291"/>
      <c r="K106" s="292"/>
    </row>
    <row r="107" spans="2:11" x14ac:dyDescent="0.2">
      <c r="C107" s="255"/>
      <c r="D107" s="289">
        <v>0.25</v>
      </c>
      <c r="E107" s="290"/>
      <c r="F107" s="290"/>
      <c r="G107" s="290"/>
      <c r="H107" s="291"/>
      <c r="I107" s="291"/>
      <c r="J107" s="291"/>
      <c r="K107" s="292"/>
    </row>
    <row r="108" spans="2:11" x14ac:dyDescent="0.2">
      <c r="C108" s="255"/>
      <c r="D108" s="289">
        <v>0.125</v>
      </c>
      <c r="E108" s="290"/>
      <c r="F108" s="290"/>
      <c r="G108" s="290"/>
      <c r="H108" s="291"/>
      <c r="I108" s="291"/>
      <c r="J108" s="291"/>
      <c r="K108" s="292"/>
    </row>
    <row r="109" spans="2:11" x14ac:dyDescent="0.2">
      <c r="C109" s="255"/>
      <c r="D109" s="289">
        <v>6.3E-2</v>
      </c>
      <c r="E109" s="290"/>
      <c r="F109" s="290"/>
      <c r="G109" s="290"/>
      <c r="H109" s="291"/>
      <c r="I109" s="291"/>
      <c r="J109" s="291"/>
      <c r="K109" s="292"/>
    </row>
    <row r="110" spans="2:11" ht="10.8" thickBot="1" x14ac:dyDescent="0.25">
      <c r="C110" s="255"/>
      <c r="D110" s="289" t="s">
        <v>196</v>
      </c>
      <c r="E110" s="297"/>
      <c r="F110" s="297"/>
      <c r="G110" s="297"/>
      <c r="H110" s="291"/>
      <c r="I110" s="291"/>
      <c r="J110" s="291"/>
      <c r="K110" s="292"/>
    </row>
    <row r="111" spans="2:11" ht="10.8" thickBot="1" x14ac:dyDescent="0.25">
      <c r="C111" s="255" t="s">
        <v>40</v>
      </c>
      <c r="D111" s="299"/>
      <c r="I111" s="278"/>
      <c r="J111" s="255" t="s">
        <v>31</v>
      </c>
      <c r="K111" s="279">
        <f>SUM(K97:K110)</f>
        <v>0</v>
      </c>
    </row>
    <row r="112" spans="2:11" ht="10.8" thickBot="1" x14ac:dyDescent="0.25">
      <c r="B112" s="287" t="s">
        <v>32</v>
      </c>
      <c r="C112" s="255"/>
      <c r="I112" s="278"/>
      <c r="J112" s="255" t="s">
        <v>41</v>
      </c>
      <c r="K112" s="280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9"/>
      <c r="I113" s="278"/>
    </row>
    <row r="114" spans="2:9" ht="10.8" thickBot="1" x14ac:dyDescent="0.25">
      <c r="B114" s="255" t="s">
        <v>34</v>
      </c>
      <c r="C114" s="255"/>
      <c r="D114" s="299"/>
      <c r="I114" s="278"/>
    </row>
    <row r="115" spans="2:9" ht="10.8" thickBot="1" x14ac:dyDescent="0.25">
      <c r="B115" s="255" t="s">
        <v>35</v>
      </c>
      <c r="D115" s="299">
        <f>D114-D111</f>
        <v>0</v>
      </c>
      <c r="I115" s="278"/>
    </row>
    <row r="116" spans="2:9" x14ac:dyDescent="0.2">
      <c r="I116" s="278"/>
    </row>
    <row r="117" spans="2:9" x14ac:dyDescent="0.2">
      <c r="I117" s="278"/>
    </row>
    <row r="118" spans="2:9" x14ac:dyDescent="0.2">
      <c r="I118" s="278"/>
    </row>
    <row r="119" spans="2:9" x14ac:dyDescent="0.2">
      <c r="I119" s="278"/>
    </row>
    <row r="120" spans="2:9" x14ac:dyDescent="0.2">
      <c r="I120" s="278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H14" sqref="H14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452" t="s">
        <v>20</v>
      </c>
      <c r="D1" s="453"/>
      <c r="E1" s="453"/>
      <c r="F1" s="454"/>
    </row>
    <row r="2" spans="1:11" ht="16.2" thickBot="1" x14ac:dyDescent="0.35">
      <c r="B2" s="22" t="s">
        <v>3</v>
      </c>
      <c r="C2" s="455" t="s">
        <v>5</v>
      </c>
      <c r="D2" s="456"/>
      <c r="E2" s="456"/>
      <c r="F2" s="457"/>
    </row>
    <row r="3" spans="1:11" x14ac:dyDescent="0.25">
      <c r="B3" s="19" t="s">
        <v>1</v>
      </c>
      <c r="C3" s="458">
        <f>'Input-data'!C4</f>
        <v>44249</v>
      </c>
      <c r="D3" s="458"/>
      <c r="E3" s="458"/>
      <c r="F3" s="459"/>
    </row>
    <row r="4" spans="1:11" x14ac:dyDescent="0.25">
      <c r="B4" s="20" t="s">
        <v>42</v>
      </c>
      <c r="C4" s="446">
        <f>'Input-data'!C5</f>
        <v>0</v>
      </c>
      <c r="D4" s="446"/>
      <c r="E4" s="446"/>
      <c r="F4" s="447"/>
    </row>
    <row r="5" spans="1:11" x14ac:dyDescent="0.25">
      <c r="B5" s="20" t="s">
        <v>43</v>
      </c>
      <c r="C5" s="448">
        <f>'Input-data'!C6</f>
        <v>0</v>
      </c>
      <c r="D5" s="448"/>
      <c r="E5" s="448"/>
      <c r="F5" s="449"/>
    </row>
    <row r="6" spans="1:11" x14ac:dyDescent="0.25">
      <c r="B6" s="20" t="s">
        <v>0</v>
      </c>
      <c r="C6" s="460" t="str">
        <f>'Input-data'!C7</f>
        <v>MS1 FP1</v>
      </c>
      <c r="D6" s="460"/>
      <c r="E6" s="460"/>
      <c r="F6" s="461"/>
      <c r="G6" s="7"/>
    </row>
    <row r="7" spans="1:11" x14ac:dyDescent="0.25">
      <c r="B7" s="20" t="s">
        <v>4</v>
      </c>
      <c r="C7" s="444">
        <f>'Input-data'!C8</f>
        <v>0</v>
      </c>
      <c r="D7" s="444"/>
      <c r="E7" s="444"/>
      <c r="F7" s="445"/>
      <c r="G7" s="7"/>
    </row>
    <row r="8" spans="1:11" x14ac:dyDescent="0.25">
      <c r="B8" s="20" t="s">
        <v>11</v>
      </c>
      <c r="C8" s="450">
        <f>(C9-D12)/D12</f>
        <v>-3.5454706612302782E-4</v>
      </c>
      <c r="D8" s="450"/>
      <c r="E8" s="450"/>
      <c r="F8" s="451"/>
      <c r="G8" s="7"/>
    </row>
    <row r="9" spans="1:11" ht="13.8" thickBot="1" x14ac:dyDescent="0.3">
      <c r="B9" s="224" t="s">
        <v>6</v>
      </c>
      <c r="C9" s="462">
        <f>'Input-data'!C9</f>
        <v>28195</v>
      </c>
      <c r="D9" s="462"/>
      <c r="E9" s="462"/>
      <c r="F9" s="463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37" t="s">
        <v>52</v>
      </c>
      <c r="B11" s="230">
        <v>250</v>
      </c>
      <c r="C11" s="242">
        <f>'Input-data'!C10</f>
        <v>0</v>
      </c>
      <c r="D11" s="243">
        <f t="shared" ref="D11:D24" si="0">D12+C11</f>
        <v>28205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38"/>
      <c r="B12" s="231">
        <v>125</v>
      </c>
      <c r="C12" s="242">
        <f>'Input-data'!C11</f>
        <v>3170</v>
      </c>
      <c r="D12" s="244">
        <f t="shared" si="0"/>
        <v>28205</v>
      </c>
      <c r="E12" s="246">
        <f t="shared" ref="E12:E26" si="2">C12/$D$11</f>
        <v>0.11239141996099983</v>
      </c>
      <c r="F12" s="248">
        <f t="shared" si="1"/>
        <v>1</v>
      </c>
      <c r="G12" s="7"/>
    </row>
    <row r="13" spans="1:11" ht="17.25" customHeight="1" x14ac:dyDescent="0.25">
      <c r="A13" s="439"/>
      <c r="B13" s="231">
        <v>63</v>
      </c>
      <c r="C13" s="242">
        <f>'Input-data'!C12</f>
        <v>5320</v>
      </c>
      <c r="D13" s="244">
        <f t="shared" si="0"/>
        <v>25035</v>
      </c>
      <c r="E13" s="246">
        <f t="shared" si="2"/>
        <v>0.18861903917745082</v>
      </c>
      <c r="F13" s="248">
        <f t="shared" si="1"/>
        <v>0.88760858003900023</v>
      </c>
      <c r="G13" s="7"/>
    </row>
    <row r="14" spans="1:11" ht="17.25" customHeight="1" x14ac:dyDescent="0.25">
      <c r="A14" s="441" t="s">
        <v>53</v>
      </c>
      <c r="B14" s="232">
        <v>31.5</v>
      </c>
      <c r="C14" s="242">
        <f>'Input-data'!C13</f>
        <v>5805</v>
      </c>
      <c r="D14" s="244">
        <f t="shared" si="0"/>
        <v>19715</v>
      </c>
      <c r="E14" s="246">
        <f t="shared" si="2"/>
        <v>0.20581457188441765</v>
      </c>
      <c r="F14" s="248">
        <f t="shared" si="1"/>
        <v>0.69898954086154941</v>
      </c>
      <c r="G14" s="7"/>
    </row>
    <row r="15" spans="1:11" ht="17.25" customHeight="1" x14ac:dyDescent="0.25">
      <c r="A15" s="442"/>
      <c r="B15" s="232">
        <v>16</v>
      </c>
      <c r="C15" s="242">
        <f>'Input-data'!C14</f>
        <v>4925</v>
      </c>
      <c r="D15" s="244">
        <f t="shared" si="0"/>
        <v>13910</v>
      </c>
      <c r="E15" s="246">
        <f t="shared" si="2"/>
        <v>0.17461443006559121</v>
      </c>
      <c r="F15" s="248">
        <f t="shared" si="1"/>
        <v>0.49317496897713176</v>
      </c>
      <c r="G15" s="7"/>
    </row>
    <row r="16" spans="1:11" ht="17.25" customHeight="1" x14ac:dyDescent="0.25">
      <c r="A16" s="442"/>
      <c r="B16" s="232">
        <v>8</v>
      </c>
      <c r="C16" s="242">
        <f>'Input-data'!C15</f>
        <v>3355</v>
      </c>
      <c r="D16" s="244">
        <f t="shared" si="0"/>
        <v>8985</v>
      </c>
      <c r="E16" s="246">
        <f t="shared" si="2"/>
        <v>0.11895054068427584</v>
      </c>
      <c r="F16" s="248">
        <f t="shared" si="1"/>
        <v>0.31856053891154051</v>
      </c>
      <c r="G16" s="7"/>
      <c r="H16" s="43"/>
      <c r="I16" s="43"/>
      <c r="J16" s="43"/>
      <c r="K16" s="43"/>
    </row>
    <row r="17" spans="1:8" ht="17.25" customHeight="1" x14ac:dyDescent="0.25">
      <c r="A17" s="442"/>
      <c r="B17" s="232">
        <v>4</v>
      </c>
      <c r="C17" s="242">
        <f>'Input-data'!C16</f>
        <v>1660</v>
      </c>
      <c r="D17" s="244">
        <f t="shared" si="0"/>
        <v>5630</v>
      </c>
      <c r="E17" s="246">
        <f>C17/$D$11</f>
        <v>5.8854812976422623E-2</v>
      </c>
      <c r="F17" s="248">
        <f t="shared" si="1"/>
        <v>0.19960999822726466</v>
      </c>
      <c r="G17" s="7"/>
    </row>
    <row r="18" spans="1:8" ht="17.25" customHeight="1" x14ac:dyDescent="0.25">
      <c r="A18" s="443"/>
      <c r="B18" s="232">
        <v>2</v>
      </c>
      <c r="C18" s="242">
        <f>'Input-data'!C17</f>
        <v>655</v>
      </c>
      <c r="D18" s="244">
        <f t="shared" si="0"/>
        <v>3970</v>
      </c>
      <c r="E18" s="246">
        <f t="shared" si="2"/>
        <v>2.3222832831058322E-2</v>
      </c>
      <c r="F18" s="248">
        <f t="shared" si="1"/>
        <v>0.14075518525084205</v>
      </c>
      <c r="G18" s="7"/>
      <c r="H18" s="12"/>
    </row>
    <row r="19" spans="1:8" ht="17.25" customHeight="1" x14ac:dyDescent="0.25">
      <c r="A19" s="440" t="s">
        <v>54</v>
      </c>
      <c r="B19" s="231">
        <v>1</v>
      </c>
      <c r="C19" s="242">
        <f>'Input-data'!C18</f>
        <v>335</v>
      </c>
      <c r="D19" s="244">
        <f t="shared" si="0"/>
        <v>3315</v>
      </c>
      <c r="E19" s="246">
        <f t="shared" si="2"/>
        <v>1.1877326715121433E-2</v>
      </c>
      <c r="F19" s="248">
        <f t="shared" si="1"/>
        <v>0.11753235241978371</v>
      </c>
      <c r="G19" s="7"/>
    </row>
    <row r="20" spans="1:8" ht="17.25" customHeight="1" x14ac:dyDescent="0.25">
      <c r="A20" s="438"/>
      <c r="B20" s="231">
        <v>0.5</v>
      </c>
      <c r="C20" s="242">
        <f>'Input-data'!C19</f>
        <v>1335</v>
      </c>
      <c r="D20" s="244">
        <f t="shared" si="0"/>
        <v>2980</v>
      </c>
      <c r="E20" s="246">
        <f t="shared" si="2"/>
        <v>4.7332033327424215E-2</v>
      </c>
      <c r="F20" s="248">
        <f t="shared" si="1"/>
        <v>0.10565502570466229</v>
      </c>
      <c r="G20" s="7"/>
    </row>
    <row r="21" spans="1:8" ht="17.25" customHeight="1" x14ac:dyDescent="0.25">
      <c r="A21" s="438"/>
      <c r="B21" s="233">
        <v>0.25</v>
      </c>
      <c r="C21" s="242">
        <f>'Input-data'!C20</f>
        <v>945</v>
      </c>
      <c r="D21" s="244">
        <f t="shared" si="0"/>
        <v>1645</v>
      </c>
      <c r="E21" s="246">
        <f t="shared" si="2"/>
        <v>3.3504697748626133E-2</v>
      </c>
      <c r="F21" s="248">
        <f t="shared" si="1"/>
        <v>5.8322992377238078E-2</v>
      </c>
    </row>
    <row r="22" spans="1:8" ht="17.25" customHeight="1" x14ac:dyDescent="0.25">
      <c r="A22" s="438"/>
      <c r="B22" s="233">
        <v>0.125</v>
      </c>
      <c r="C22" s="242">
        <f>'Input-data'!C21</f>
        <v>375</v>
      </c>
      <c r="D22" s="244">
        <f t="shared" si="0"/>
        <v>700</v>
      </c>
      <c r="E22" s="246">
        <f t="shared" si="2"/>
        <v>1.3295514979613544E-2</v>
      </c>
      <c r="F22" s="248">
        <f t="shared" si="1"/>
        <v>2.4818294628611948E-2</v>
      </c>
    </row>
    <row r="23" spans="1:8" ht="17.25" customHeight="1" x14ac:dyDescent="0.25">
      <c r="A23" s="439"/>
      <c r="B23" s="233">
        <v>6.3E-2</v>
      </c>
      <c r="C23" s="242">
        <f>'Input-data'!C22</f>
        <v>325</v>
      </c>
      <c r="D23" s="244">
        <f t="shared" si="0"/>
        <v>325</v>
      </c>
      <c r="E23" s="246">
        <f t="shared" si="2"/>
        <v>1.1522779648998404E-2</v>
      </c>
      <c r="F23" s="248">
        <f t="shared" si="1"/>
        <v>1.1522779648998404E-2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27" t="s">
        <v>63</v>
      </c>
      <c r="B30" s="428"/>
      <c r="C30" s="417">
        <f ca="1">SUM(Interpolation!E3:E403)*0.0025</f>
        <v>27.723914049236942</v>
      </c>
      <c r="D30" s="418"/>
      <c r="E30" s="241" t="s">
        <v>197</v>
      </c>
      <c r="F30" s="241"/>
      <c r="G30" s="241"/>
      <c r="H30" s="241"/>
    </row>
    <row r="31" spans="1:8" ht="20.25" customHeight="1" x14ac:dyDescent="0.25">
      <c r="A31" s="429" t="s">
        <v>68</v>
      </c>
      <c r="B31" s="430"/>
      <c r="C31" s="413">
        <f ca="1">(C45*C39)^0.5</f>
        <v>12.168951256029368</v>
      </c>
      <c r="D31" s="414"/>
    </row>
    <row r="32" spans="1:8" ht="20.25" customHeight="1" x14ac:dyDescent="0.25">
      <c r="A32" s="425" t="s">
        <v>15</v>
      </c>
      <c r="B32" s="426"/>
      <c r="C32" s="413">
        <f ca="1">C31/C33</f>
        <v>2.6539759036144579</v>
      </c>
      <c r="D32" s="414"/>
    </row>
    <row r="33" spans="1:6" ht="20.25" customHeight="1" x14ac:dyDescent="0.25">
      <c r="A33" s="423" t="s">
        <v>69</v>
      </c>
      <c r="B33" s="424"/>
      <c r="C33" s="413">
        <f ca="1">(C45/C39)^0.5</f>
        <v>4.585177747641354</v>
      </c>
      <c r="D33" s="414"/>
    </row>
    <row r="34" spans="1:6" ht="20.25" customHeight="1" x14ac:dyDescent="0.25">
      <c r="A34" s="425" t="s">
        <v>12</v>
      </c>
      <c r="B34" s="426"/>
      <c r="C34" s="413">
        <f ca="1">STDEV(Interpolation!E3:E403)</f>
        <v>29.809239797885233</v>
      </c>
      <c r="D34" s="414"/>
    </row>
    <row r="35" spans="1:6" ht="20.25" customHeight="1" x14ac:dyDescent="0.25">
      <c r="A35" s="421" t="s">
        <v>76</v>
      </c>
      <c r="B35" s="422"/>
      <c r="C35" s="419">
        <f>geometric_std_dev!G21</f>
        <v>2.5411370832657023</v>
      </c>
      <c r="D35" s="420"/>
      <c r="E35" s="228"/>
    </row>
    <row r="36" spans="1:6" ht="20.25" customHeight="1" x14ac:dyDescent="0.25">
      <c r="A36" s="425" t="s">
        <v>10</v>
      </c>
      <c r="B36" s="426"/>
      <c r="C36" s="413">
        <f ca="1">SKEW(Interpolation!E3:E403)</f>
        <v>1.458105128034509</v>
      </c>
      <c r="D36" s="414"/>
      <c r="E36" s="228"/>
      <c r="F36" s="228"/>
    </row>
    <row r="37" spans="1:6" ht="20.25" customHeight="1" x14ac:dyDescent="0.25">
      <c r="A37" s="425" t="s">
        <v>9</v>
      </c>
      <c r="B37" s="426"/>
      <c r="C37" s="413">
        <f ca="1">KURT(Interpolation!E3:E403)</f>
        <v>1.4907795253578127</v>
      </c>
      <c r="D37" s="414"/>
      <c r="E37" s="228"/>
      <c r="F37" s="228"/>
    </row>
    <row r="38" spans="1:6" ht="20.25" customHeight="1" x14ac:dyDescent="0.25">
      <c r="A38" s="425" t="s">
        <v>7</v>
      </c>
      <c r="B38" s="426"/>
      <c r="C38" s="413">
        <f ca="1">Interpolation!E363</f>
        <v>0.47013108614232202</v>
      </c>
      <c r="D38" s="414"/>
      <c r="E38" s="228"/>
      <c r="F38" s="228"/>
    </row>
    <row r="39" spans="1:6" ht="20.25" customHeight="1" x14ac:dyDescent="0.25">
      <c r="A39" s="425" t="s">
        <v>16</v>
      </c>
      <c r="B39" s="426"/>
      <c r="C39" s="413">
        <f ca="1">Interpolation!E339</f>
        <v>2.6539759036144579</v>
      </c>
      <c r="D39" s="414"/>
      <c r="E39" s="228"/>
      <c r="F39" s="228"/>
    </row>
    <row r="40" spans="1:6" ht="20.25" customHeight="1" x14ac:dyDescent="0.25">
      <c r="A40" s="425" t="s">
        <v>18</v>
      </c>
      <c r="B40" s="426"/>
      <c r="C40" s="413">
        <f ca="1">Interpolation!E303</f>
        <v>5.6944858420268254</v>
      </c>
      <c r="D40" s="414"/>
      <c r="E40" s="228"/>
      <c r="F40" s="228"/>
    </row>
    <row r="41" spans="1:6" ht="20.25" customHeight="1" x14ac:dyDescent="0.25">
      <c r="A41" s="423" t="s">
        <v>50</v>
      </c>
      <c r="B41" s="424"/>
      <c r="C41" s="413">
        <f ca="1">Interpolation!E283</f>
        <v>7.3758569299552903</v>
      </c>
      <c r="D41" s="414"/>
      <c r="E41" s="228"/>
      <c r="F41" s="228"/>
    </row>
    <row r="42" spans="1:6" ht="20.25" customHeight="1" x14ac:dyDescent="0.3">
      <c r="A42" s="421" t="s">
        <v>51</v>
      </c>
      <c r="B42" s="422"/>
      <c r="C42" s="419">
        <f ca="1">Interpolation!E203</f>
        <v>16.513996554694224</v>
      </c>
      <c r="D42" s="420"/>
      <c r="E42" s="303">
        <f ca="1">17.5*(C42/1000)^(-1/6)</f>
        <v>34.67869002079803</v>
      </c>
      <c r="F42" s="228"/>
    </row>
    <row r="43" spans="1:6" ht="20.25" customHeight="1" x14ac:dyDescent="0.25">
      <c r="A43" s="423" t="s">
        <v>47</v>
      </c>
      <c r="B43" s="424"/>
      <c r="C43" s="413">
        <f ca="1">Interpolation!E163</f>
        <v>24.045047372954343</v>
      </c>
      <c r="D43" s="414"/>
      <c r="E43" s="304"/>
      <c r="F43" s="228"/>
    </row>
    <row r="44" spans="1:6" ht="20.25" customHeight="1" x14ac:dyDescent="0.25">
      <c r="A44" s="425" t="s">
        <v>19</v>
      </c>
      <c r="B44" s="426"/>
      <c r="C44" s="413">
        <f ca="1">Interpolation!E103</f>
        <v>40.289356203007486</v>
      </c>
      <c r="D44" s="414"/>
      <c r="E44" s="304"/>
      <c r="F44" s="228"/>
    </row>
    <row r="45" spans="1:6" ht="20.25" customHeight="1" x14ac:dyDescent="0.25">
      <c r="A45" s="431" t="s">
        <v>17</v>
      </c>
      <c r="B45" s="432"/>
      <c r="C45" s="413">
        <f ca="1">Interpolation!E67</f>
        <v>55.796804511278168</v>
      </c>
      <c r="D45" s="414"/>
      <c r="E45" s="304"/>
      <c r="F45" s="228"/>
    </row>
    <row r="46" spans="1:6" ht="20.25" customHeight="1" x14ac:dyDescent="0.25">
      <c r="A46" s="431" t="s">
        <v>8</v>
      </c>
      <c r="B46" s="432"/>
      <c r="C46" s="413">
        <f ca="1">Interpolation!E43</f>
        <v>70.725394321766601</v>
      </c>
      <c r="D46" s="414"/>
      <c r="E46" s="304">
        <f ca="1">23.5*(2*C46/1000)^(-1/6)</f>
        <v>32.556194424683554</v>
      </c>
      <c r="F46" s="228"/>
    </row>
    <row r="47" spans="1:6" ht="20.25" customHeight="1" x14ac:dyDescent="0.25">
      <c r="A47" s="433" t="s">
        <v>48</v>
      </c>
      <c r="B47" s="434"/>
      <c r="C47" s="413">
        <f ca="1">C43/C38</f>
        <v>51.145410464678832</v>
      </c>
      <c r="D47" s="414"/>
      <c r="E47" s="228"/>
      <c r="F47" s="228"/>
    </row>
    <row r="48" spans="1:6" ht="20.25" customHeight="1" thickBot="1" x14ac:dyDescent="0.3">
      <c r="A48" s="435" t="s">
        <v>49</v>
      </c>
      <c r="B48" s="436"/>
      <c r="C48" s="415">
        <f ca="1">C41^2/(C43*C38)</f>
        <v>4.8126066014010931</v>
      </c>
      <c r="D48" s="416"/>
      <c r="E48" s="228"/>
      <c r="F48" s="228"/>
    </row>
    <row r="49" spans="1:5" ht="20.25" customHeight="1" x14ac:dyDescent="0.25">
      <c r="A49" s="398" t="s">
        <v>184</v>
      </c>
      <c r="B49" s="399"/>
      <c r="C49" s="399"/>
      <c r="D49" s="400"/>
    </row>
    <row r="50" spans="1:5" ht="20.25" customHeight="1" x14ac:dyDescent="0.25">
      <c r="A50" s="403" t="s">
        <v>179</v>
      </c>
      <c r="B50" s="404"/>
      <c r="C50" s="401">
        <f ca="1">-0.0333+(0.4665/((1000*C42/1000)^0.21))</f>
        <v>0.22558249664310859</v>
      </c>
      <c r="D50" s="402"/>
    </row>
    <row r="51" spans="1:5" ht="20.25" customHeight="1" x14ac:dyDescent="0.25">
      <c r="A51" s="405" t="s">
        <v>180</v>
      </c>
      <c r="B51" s="406"/>
      <c r="C51" s="409">
        <f ca="1">0.13+(0.21/((1000*C42/1000+0.002)^0.21))</f>
        <v>0.24653578076017713</v>
      </c>
      <c r="D51" s="410"/>
    </row>
    <row r="52" spans="1:5" ht="20.25" customHeight="1" x14ac:dyDescent="0.25">
      <c r="A52" s="403" t="s">
        <v>181</v>
      </c>
      <c r="B52" s="404"/>
      <c r="C52" s="401">
        <f>0.621*EXP(-0.457*C35)</f>
        <v>0.1944220739841043</v>
      </c>
      <c r="D52" s="402"/>
    </row>
    <row r="53" spans="1:5" ht="20.25" customHeight="1" x14ac:dyDescent="0.25">
      <c r="A53" s="405" t="s">
        <v>182</v>
      </c>
      <c r="B53" s="406"/>
      <c r="C53" s="409">
        <f>'Berechnung_Yu&amp;Stand'!J1086</f>
        <v>0.1346464707269748</v>
      </c>
      <c r="D53" s="410"/>
    </row>
    <row r="54" spans="1:5" ht="20.25" customHeight="1" thickBot="1" x14ac:dyDescent="0.3">
      <c r="A54" s="407" t="s">
        <v>183</v>
      </c>
      <c r="B54" s="408"/>
      <c r="C54" s="411">
        <f>0.353-0.068*C35+0.146*F20</f>
        <v>0.19562831209081291</v>
      </c>
      <c r="D54" s="412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9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9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9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123.64313485804428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123.64313485804428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122.28626971608844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120.9294045741326</v>
      </c>
    </row>
    <row r="7" spans="1:5" x14ac:dyDescent="0.25">
      <c r="A7" s="16">
        <f>Statistik!F23*100</f>
        <v>1.1522779648998405</v>
      </c>
      <c r="B7" s="18">
        <f>'Input-data'!B22</f>
        <v>6.3E-2</v>
      </c>
      <c r="D7" s="2">
        <v>99</v>
      </c>
      <c r="E7" s="6">
        <f t="shared" ca="1" si="0"/>
        <v>119.57253943217677</v>
      </c>
    </row>
    <row r="8" spans="1:5" x14ac:dyDescent="0.25">
      <c r="A8" s="16">
        <f>Statistik!F22*100</f>
        <v>2.481829462861195</v>
      </c>
      <c r="B8" s="18">
        <v>0.125</v>
      </c>
      <c r="D8" s="2">
        <v>98.75</v>
      </c>
      <c r="E8" s="6">
        <f t="shared" ca="1" si="0"/>
        <v>118.21567429022093</v>
      </c>
    </row>
    <row r="9" spans="1:5" x14ac:dyDescent="0.25">
      <c r="A9" s="16">
        <f>Statistik!F21*100</f>
        <v>5.8322992377238077</v>
      </c>
      <c r="B9" s="18">
        <f>'Input-data'!B20</f>
        <v>0.25</v>
      </c>
      <c r="D9" s="2">
        <v>98.5</v>
      </c>
      <c r="E9" s="6">
        <f t="shared" ca="1" si="0"/>
        <v>116.8588091482651</v>
      </c>
    </row>
    <row r="10" spans="1:5" x14ac:dyDescent="0.25">
      <c r="A10" s="16">
        <f>Statistik!F20*100</f>
        <v>10.565502570466229</v>
      </c>
      <c r="B10" s="18">
        <f>'Input-data'!B19</f>
        <v>0.5</v>
      </c>
      <c r="D10" s="2">
        <v>98.25</v>
      </c>
      <c r="E10" s="6">
        <f t="shared" ca="1" si="0"/>
        <v>115.50194400630926</v>
      </c>
    </row>
    <row r="11" spans="1:5" x14ac:dyDescent="0.25">
      <c r="A11" s="16">
        <f>Statistik!F19*100</f>
        <v>11.753235241978372</v>
      </c>
      <c r="B11" s="18">
        <f>'Input-data'!B18</f>
        <v>1</v>
      </c>
      <c r="D11" s="2">
        <v>98</v>
      </c>
      <c r="E11" s="6">
        <f t="shared" ca="1" si="0"/>
        <v>114.14507886435342</v>
      </c>
    </row>
    <row r="12" spans="1:5" x14ac:dyDescent="0.25">
      <c r="A12" s="16">
        <f>Statistik!F18*100</f>
        <v>14.075518525084204</v>
      </c>
      <c r="B12" s="18">
        <f>'Input-data'!B17</f>
        <v>2</v>
      </c>
      <c r="D12" s="2">
        <v>97.75</v>
      </c>
      <c r="E12" s="6">
        <f t="shared" ca="1" si="0"/>
        <v>112.78821372239759</v>
      </c>
    </row>
    <row r="13" spans="1:5" x14ac:dyDescent="0.25">
      <c r="A13" s="16">
        <f>Statistik!F17*100</f>
        <v>19.960999822726468</v>
      </c>
      <c r="B13" s="18">
        <f>'Input-data'!B16</f>
        <v>4</v>
      </c>
      <c r="D13" s="2">
        <v>97.5</v>
      </c>
      <c r="E13" s="6">
        <f t="shared" ca="1" si="0"/>
        <v>111.43134858044175</v>
      </c>
    </row>
    <row r="14" spans="1:5" x14ac:dyDescent="0.25">
      <c r="A14" s="16">
        <f>Statistik!F16*100</f>
        <v>31.856053891154051</v>
      </c>
      <c r="B14" s="18">
        <f>'Input-data'!B15</f>
        <v>8</v>
      </c>
      <c r="D14" s="2">
        <v>97.25</v>
      </c>
      <c r="E14" s="6">
        <f t="shared" ca="1" si="0"/>
        <v>110.07448343848591</v>
      </c>
    </row>
    <row r="15" spans="1:5" x14ac:dyDescent="0.25">
      <c r="A15" s="16">
        <f>Statistik!F15*100</f>
        <v>49.317496897713177</v>
      </c>
      <c r="B15" s="18">
        <f>'Input-data'!B14</f>
        <v>16</v>
      </c>
      <c r="D15" s="2">
        <v>97</v>
      </c>
      <c r="E15" s="6">
        <f t="shared" ca="1" si="0"/>
        <v>108.71761829653008</v>
      </c>
    </row>
    <row r="16" spans="1:5" x14ac:dyDescent="0.25">
      <c r="A16" s="16">
        <f>Statistik!F14*100</f>
        <v>69.898954086154944</v>
      </c>
      <c r="B16" s="18">
        <f>'Input-data'!B13</f>
        <v>31.5</v>
      </c>
      <c r="D16" s="2">
        <v>96.75</v>
      </c>
      <c r="E16" s="6">
        <f t="shared" ca="1" si="0"/>
        <v>107.36075315457424</v>
      </c>
    </row>
    <row r="17" spans="1:5" x14ac:dyDescent="0.25">
      <c r="A17" s="16">
        <f>Statistik!F13*100</f>
        <v>88.760858003900026</v>
      </c>
      <c r="B17" s="18">
        <v>64</v>
      </c>
      <c r="D17" s="2">
        <v>96.5</v>
      </c>
      <c r="E17" s="6">
        <f t="shared" ca="1" si="0"/>
        <v>106.0038880126184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104.64702287066257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103.29015772870673</v>
      </c>
    </row>
    <row r="20" spans="1:5" x14ac:dyDescent="0.25">
      <c r="D20" s="2">
        <v>95.75</v>
      </c>
      <c r="E20" s="6">
        <f t="shared" ca="1" si="0"/>
        <v>101.93329258675078</v>
      </c>
    </row>
    <row r="21" spans="1:5" x14ac:dyDescent="0.25">
      <c r="D21" s="2">
        <v>95.5</v>
      </c>
      <c r="E21" s="6">
        <f t="shared" ca="1" si="0"/>
        <v>100.57642744479494</v>
      </c>
    </row>
    <row r="22" spans="1:5" x14ac:dyDescent="0.25">
      <c r="D22" s="2">
        <v>95.25</v>
      </c>
      <c r="E22" s="6">
        <f t="shared" ca="1" si="0"/>
        <v>99.219562302839108</v>
      </c>
    </row>
    <row r="23" spans="1:5" x14ac:dyDescent="0.25">
      <c r="D23" s="2">
        <v>95</v>
      </c>
      <c r="E23" s="6">
        <f t="shared" ca="1" si="0"/>
        <v>97.862697160883272</v>
      </c>
    </row>
    <row r="24" spans="1:5" x14ac:dyDescent="0.25">
      <c r="D24" s="2">
        <v>94.75</v>
      </c>
      <c r="E24" s="6">
        <f t="shared" ca="1" si="0"/>
        <v>96.505832018927435</v>
      </c>
    </row>
    <row r="25" spans="1:5" x14ac:dyDescent="0.25">
      <c r="D25" s="2">
        <v>94.5</v>
      </c>
      <c r="E25" s="6">
        <f t="shared" ca="1" si="0"/>
        <v>95.148966876971599</v>
      </c>
    </row>
    <row r="26" spans="1:5" x14ac:dyDescent="0.25">
      <c r="D26" s="2">
        <v>94.25</v>
      </c>
      <c r="E26" s="6">
        <f t="shared" ca="1" si="0"/>
        <v>93.792101735015819</v>
      </c>
    </row>
    <row r="27" spans="1:5" x14ac:dyDescent="0.25">
      <c r="D27" s="2">
        <v>94</v>
      </c>
      <c r="E27" s="6">
        <f t="shared" ca="1" si="0"/>
        <v>92.435236593059983</v>
      </c>
    </row>
    <row r="28" spans="1:5" x14ac:dyDescent="0.25">
      <c r="D28" s="2">
        <v>93.75</v>
      </c>
      <c r="E28" s="6">
        <f t="shared" ca="1" si="0"/>
        <v>91.078371451104147</v>
      </c>
    </row>
    <row r="29" spans="1:5" x14ac:dyDescent="0.25">
      <c r="D29" s="2">
        <v>93.5</v>
      </c>
      <c r="E29" s="6">
        <f t="shared" ca="1" si="0"/>
        <v>89.72150630914831</v>
      </c>
    </row>
    <row r="30" spans="1:5" x14ac:dyDescent="0.25">
      <c r="D30" s="2">
        <v>93.25</v>
      </c>
      <c r="E30" s="6">
        <f t="shared" ca="1" si="0"/>
        <v>88.364641167192474</v>
      </c>
    </row>
    <row r="31" spans="1:5" x14ac:dyDescent="0.25">
      <c r="D31" s="2">
        <v>93</v>
      </c>
      <c r="E31" s="6">
        <f t="shared" ca="1" si="0"/>
        <v>87.007776025236637</v>
      </c>
    </row>
    <row r="32" spans="1:5" x14ac:dyDescent="0.25">
      <c r="D32" s="2">
        <v>92.75</v>
      </c>
      <c r="E32" s="6">
        <f t="shared" ca="1" si="0"/>
        <v>85.650910883280801</v>
      </c>
    </row>
    <row r="33" spans="4:5" x14ac:dyDescent="0.25">
      <c r="D33" s="2">
        <v>92.5</v>
      </c>
      <c r="E33" s="6">
        <f t="shared" ca="1" si="0"/>
        <v>84.294045741324965</v>
      </c>
    </row>
    <row r="34" spans="4:5" x14ac:dyDescent="0.25">
      <c r="D34" s="2">
        <v>92.25</v>
      </c>
      <c r="E34" s="6">
        <f t="shared" ca="1" si="0"/>
        <v>82.937180599369128</v>
      </c>
    </row>
    <row r="35" spans="4:5" x14ac:dyDescent="0.25">
      <c r="D35" s="2">
        <v>92</v>
      </c>
      <c r="E35" s="6">
        <f t="shared" ca="1" si="0"/>
        <v>81.580315457413292</v>
      </c>
    </row>
    <row r="36" spans="4:5" x14ac:dyDescent="0.25">
      <c r="D36" s="2">
        <v>91.75</v>
      </c>
      <c r="E36" s="6">
        <f t="shared" ca="1" si="0"/>
        <v>80.223450315457455</v>
      </c>
    </row>
    <row r="37" spans="4:5" x14ac:dyDescent="0.25">
      <c r="D37" s="2">
        <v>91.5</v>
      </c>
      <c r="E37" s="6">
        <f t="shared" ca="1" si="0"/>
        <v>78.866585173501619</v>
      </c>
    </row>
    <row r="38" spans="4:5" x14ac:dyDescent="0.25">
      <c r="D38" s="2">
        <v>91.25</v>
      </c>
      <c r="E38" s="6">
        <f t="shared" ca="1" si="0"/>
        <v>77.509720031545783</v>
      </c>
    </row>
    <row r="39" spans="4:5" x14ac:dyDescent="0.25">
      <c r="D39" s="2">
        <v>91</v>
      </c>
      <c r="E39" s="6">
        <f t="shared" ca="1" si="0"/>
        <v>76.152854889589946</v>
      </c>
    </row>
    <row r="40" spans="4:5" x14ac:dyDescent="0.25">
      <c r="D40" s="2">
        <v>90.75</v>
      </c>
      <c r="E40" s="6">
        <f t="shared" ca="1" si="0"/>
        <v>74.79598974763411</v>
      </c>
    </row>
    <row r="41" spans="4:5" x14ac:dyDescent="0.25">
      <c r="D41" s="2">
        <v>90.5</v>
      </c>
      <c r="E41" s="6">
        <f t="shared" ca="1" si="0"/>
        <v>73.439124605678273</v>
      </c>
    </row>
    <row r="42" spans="4:5" x14ac:dyDescent="0.25">
      <c r="D42" s="2">
        <v>90.25</v>
      </c>
      <c r="E42" s="6">
        <f t="shared" ca="1" si="0"/>
        <v>72.082259463722437</v>
      </c>
    </row>
    <row r="43" spans="4:5" x14ac:dyDescent="0.25">
      <c r="D43" s="2">
        <v>90</v>
      </c>
      <c r="E43" s="6">
        <f t="shared" ca="1" si="0"/>
        <v>70.725394321766601</v>
      </c>
    </row>
    <row r="44" spans="4:5" x14ac:dyDescent="0.25">
      <c r="D44" s="2">
        <v>89.75</v>
      </c>
      <c r="E44" s="6">
        <f t="shared" ca="1" si="0"/>
        <v>69.368529179810764</v>
      </c>
    </row>
    <row r="45" spans="4:5" x14ac:dyDescent="0.25">
      <c r="D45" s="2">
        <v>89.5</v>
      </c>
      <c r="E45" s="6">
        <f t="shared" ca="1" si="0"/>
        <v>68.011664037854928</v>
      </c>
    </row>
    <row r="46" spans="4:5" x14ac:dyDescent="0.25">
      <c r="D46" s="2">
        <v>89.25</v>
      </c>
      <c r="E46" s="6">
        <f t="shared" ca="1" si="0"/>
        <v>66.654798895899091</v>
      </c>
    </row>
    <row r="47" spans="4:5" x14ac:dyDescent="0.25">
      <c r="D47" s="2">
        <v>89</v>
      </c>
      <c r="E47" s="6">
        <f t="shared" ca="1" si="0"/>
        <v>65.297933753943255</v>
      </c>
    </row>
    <row r="48" spans="4:5" x14ac:dyDescent="0.25">
      <c r="D48" s="2">
        <v>88.75</v>
      </c>
      <c r="E48" s="6">
        <f t="shared" ca="1" si="0"/>
        <v>63.981291118421041</v>
      </c>
    </row>
    <row r="49" spans="4:5" x14ac:dyDescent="0.25">
      <c r="D49" s="2">
        <v>88.5</v>
      </c>
      <c r="E49" s="6">
        <f t="shared" ca="1" si="0"/>
        <v>63.550528665413509</v>
      </c>
    </row>
    <row r="50" spans="4:5" x14ac:dyDescent="0.25">
      <c r="D50" s="2">
        <v>88.25</v>
      </c>
      <c r="E50" s="6">
        <f t="shared" ca="1" si="0"/>
        <v>63.119766212405978</v>
      </c>
    </row>
    <row r="51" spans="4:5" x14ac:dyDescent="0.25">
      <c r="D51" s="2">
        <v>88</v>
      </c>
      <c r="E51" s="6">
        <f t="shared" ca="1" si="0"/>
        <v>62.689003759398474</v>
      </c>
    </row>
    <row r="52" spans="4:5" x14ac:dyDescent="0.25">
      <c r="D52" s="2">
        <v>87.75</v>
      </c>
      <c r="E52" s="6">
        <f t="shared" ca="1" si="0"/>
        <v>62.258241306390943</v>
      </c>
    </row>
    <row r="53" spans="4:5" x14ac:dyDescent="0.25">
      <c r="D53" s="2">
        <v>87.5</v>
      </c>
      <c r="E53" s="6">
        <f t="shared" ca="1" si="0"/>
        <v>61.82747885338344</v>
      </c>
    </row>
    <row r="54" spans="4:5" x14ac:dyDescent="0.25">
      <c r="D54" s="2">
        <v>87.25</v>
      </c>
      <c r="E54" s="6">
        <f t="shared" ca="1" si="0"/>
        <v>61.396716400375908</v>
      </c>
    </row>
    <row r="55" spans="4:5" x14ac:dyDescent="0.25">
      <c r="D55" s="2">
        <v>87</v>
      </c>
      <c r="E55" s="6">
        <f t="shared" ca="1" si="0"/>
        <v>60.965953947368405</v>
      </c>
    </row>
    <row r="56" spans="4:5" x14ac:dyDescent="0.25">
      <c r="D56" s="2">
        <v>86.75</v>
      </c>
      <c r="E56" s="6">
        <f t="shared" ca="1" si="0"/>
        <v>60.535191494360873</v>
      </c>
    </row>
    <row r="57" spans="4:5" x14ac:dyDescent="0.25">
      <c r="D57" s="2">
        <v>86.5</v>
      </c>
      <c r="E57" s="6">
        <f t="shared" ca="1" si="0"/>
        <v>60.10442904135337</v>
      </c>
    </row>
    <row r="58" spans="4:5" x14ac:dyDescent="0.25">
      <c r="D58" s="2">
        <v>86.25</v>
      </c>
      <c r="E58" s="6">
        <f t="shared" ca="1" si="0"/>
        <v>59.673666588345839</v>
      </c>
    </row>
    <row r="59" spans="4:5" x14ac:dyDescent="0.25">
      <c r="D59" s="2">
        <v>86</v>
      </c>
      <c r="E59" s="6">
        <f t="shared" ca="1" si="0"/>
        <v>59.242904135338307</v>
      </c>
    </row>
    <row r="60" spans="4:5" x14ac:dyDescent="0.25">
      <c r="D60" s="2">
        <v>85.75</v>
      </c>
      <c r="E60" s="6">
        <f t="shared" ca="1" si="0"/>
        <v>58.812141682330804</v>
      </c>
    </row>
    <row r="61" spans="4:5" x14ac:dyDescent="0.25">
      <c r="D61" s="2">
        <v>85.5</v>
      </c>
      <c r="E61" s="6">
        <f t="shared" ca="1" si="0"/>
        <v>58.381379229323272</v>
      </c>
    </row>
    <row r="62" spans="4:5" x14ac:dyDescent="0.25">
      <c r="D62" s="2">
        <v>85.25</v>
      </c>
      <c r="E62" s="6">
        <f t="shared" ca="1" si="0"/>
        <v>57.950616776315769</v>
      </c>
    </row>
    <row r="63" spans="4:5" x14ac:dyDescent="0.25">
      <c r="D63" s="2">
        <v>85</v>
      </c>
      <c r="E63" s="6">
        <f t="shared" ca="1" si="0"/>
        <v>57.519854323308238</v>
      </c>
    </row>
    <row r="64" spans="4:5" x14ac:dyDescent="0.25">
      <c r="D64" s="2">
        <v>84.75</v>
      </c>
      <c r="E64" s="6">
        <f t="shared" ca="1" si="0"/>
        <v>57.089091870300734</v>
      </c>
    </row>
    <row r="65" spans="4:5" x14ac:dyDescent="0.25">
      <c r="D65" s="2">
        <v>84.5</v>
      </c>
      <c r="E65" s="6">
        <f t="shared" ca="1" si="0"/>
        <v>56.658329417293203</v>
      </c>
    </row>
    <row r="66" spans="4:5" x14ac:dyDescent="0.25">
      <c r="D66" s="2">
        <v>84.25</v>
      </c>
      <c r="E66" s="6">
        <f t="shared" ca="1" si="0"/>
        <v>56.2275669642857</v>
      </c>
    </row>
    <row r="67" spans="4:5" x14ac:dyDescent="0.25">
      <c r="D67" s="2">
        <v>84</v>
      </c>
      <c r="E67" s="6">
        <f t="shared" ca="1" si="0"/>
        <v>55.796804511278168</v>
      </c>
    </row>
    <row r="68" spans="4:5" x14ac:dyDescent="0.25">
      <c r="D68" s="2">
        <v>83.75</v>
      </c>
      <c r="E68" s="6">
        <f t="shared" ca="1" si="0"/>
        <v>55.366042058270665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54.935279605263133</v>
      </c>
    </row>
    <row r="70" spans="4:5" x14ac:dyDescent="0.25">
      <c r="D70" s="2">
        <v>83.25</v>
      </c>
      <c r="E70" s="6">
        <f t="shared" ca="1" si="1"/>
        <v>54.504517152255602</v>
      </c>
    </row>
    <row r="71" spans="4:5" x14ac:dyDescent="0.25">
      <c r="D71" s="2">
        <v>83</v>
      </c>
      <c r="E71" s="6">
        <f t="shared" ca="1" si="1"/>
        <v>54.073754699248099</v>
      </c>
    </row>
    <row r="72" spans="4:5" x14ac:dyDescent="0.25">
      <c r="D72" s="2">
        <v>82.75</v>
      </c>
      <c r="E72" s="6">
        <f t="shared" ca="1" si="1"/>
        <v>53.642992246240567</v>
      </c>
    </row>
    <row r="73" spans="4:5" x14ac:dyDescent="0.25">
      <c r="D73" s="2">
        <v>82.5</v>
      </c>
      <c r="E73" s="6">
        <f t="shared" ca="1" si="1"/>
        <v>53.212229793233064</v>
      </c>
    </row>
    <row r="74" spans="4:5" x14ac:dyDescent="0.25">
      <c r="D74" s="2">
        <v>82.25</v>
      </c>
      <c r="E74" s="6">
        <f t="shared" ca="1" si="1"/>
        <v>52.781467340225532</v>
      </c>
    </row>
    <row r="75" spans="4:5" x14ac:dyDescent="0.25">
      <c r="D75" s="2">
        <v>82</v>
      </c>
      <c r="E75" s="6">
        <f t="shared" ca="1" si="1"/>
        <v>52.350704887218029</v>
      </c>
    </row>
    <row r="76" spans="4:5" x14ac:dyDescent="0.25">
      <c r="D76" s="2">
        <v>81.75</v>
      </c>
      <c r="E76" s="6">
        <f t="shared" ca="1" si="1"/>
        <v>51.919942434210498</v>
      </c>
    </row>
    <row r="77" spans="4:5" x14ac:dyDescent="0.25">
      <c r="D77" s="2">
        <v>81.5</v>
      </c>
      <c r="E77" s="6">
        <f t="shared" ca="1" si="1"/>
        <v>51.489179981202994</v>
      </c>
    </row>
    <row r="78" spans="4:5" x14ac:dyDescent="0.25">
      <c r="D78" s="2">
        <v>81.25</v>
      </c>
      <c r="E78" s="6">
        <f t="shared" ca="1" si="1"/>
        <v>51.058417528195463</v>
      </c>
    </row>
    <row r="79" spans="4:5" x14ac:dyDescent="0.25">
      <c r="D79" s="2">
        <v>81</v>
      </c>
      <c r="E79" s="6">
        <f t="shared" ca="1" si="1"/>
        <v>50.627655075187931</v>
      </c>
    </row>
    <row r="80" spans="4:5" x14ac:dyDescent="0.25">
      <c r="D80" s="2">
        <v>80.75</v>
      </c>
      <c r="E80" s="6">
        <f t="shared" ca="1" si="1"/>
        <v>50.196892622180428</v>
      </c>
    </row>
    <row r="81" spans="4:5" x14ac:dyDescent="0.25">
      <c r="D81" s="2">
        <v>80.5</v>
      </c>
      <c r="E81" s="6">
        <f t="shared" ca="1" si="1"/>
        <v>49.766130169172897</v>
      </c>
    </row>
    <row r="82" spans="4:5" x14ac:dyDescent="0.25">
      <c r="D82" s="2">
        <v>80.25</v>
      </c>
      <c r="E82" s="6">
        <f t="shared" ca="1" si="1"/>
        <v>49.335367716165393</v>
      </c>
    </row>
    <row r="83" spans="4:5" x14ac:dyDescent="0.25">
      <c r="D83" s="2">
        <v>80</v>
      </c>
      <c r="E83" s="6">
        <f t="shared" ca="1" si="1"/>
        <v>48.904605263157862</v>
      </c>
    </row>
    <row r="84" spans="4:5" x14ac:dyDescent="0.25">
      <c r="D84" s="2">
        <v>79.75</v>
      </c>
      <c r="E84" s="6">
        <f t="shared" ca="1" si="1"/>
        <v>48.473842810150359</v>
      </c>
    </row>
    <row r="85" spans="4:5" x14ac:dyDescent="0.25">
      <c r="D85" s="2">
        <v>79.5</v>
      </c>
      <c r="E85" s="6">
        <f t="shared" ca="1" si="1"/>
        <v>48.043080357142827</v>
      </c>
    </row>
    <row r="86" spans="4:5" x14ac:dyDescent="0.25">
      <c r="D86" s="2">
        <v>79.25</v>
      </c>
      <c r="E86" s="6">
        <f t="shared" ca="1" si="1"/>
        <v>47.612317904135324</v>
      </c>
    </row>
    <row r="87" spans="4:5" x14ac:dyDescent="0.25">
      <c r="D87" s="2">
        <v>79</v>
      </c>
      <c r="E87" s="6">
        <f t="shared" ca="1" si="1"/>
        <v>47.181555451127792</v>
      </c>
    </row>
    <row r="88" spans="4:5" x14ac:dyDescent="0.25">
      <c r="D88" s="2">
        <v>78.75</v>
      </c>
      <c r="E88" s="6">
        <f t="shared" ca="1" si="1"/>
        <v>46.750792998120261</v>
      </c>
    </row>
    <row r="89" spans="4:5" x14ac:dyDescent="0.25">
      <c r="D89" s="2">
        <v>78.5</v>
      </c>
      <c r="E89" s="6">
        <f t="shared" ca="1" si="1"/>
        <v>46.320030545112758</v>
      </c>
    </row>
    <row r="90" spans="4:5" x14ac:dyDescent="0.25">
      <c r="D90" s="2">
        <v>78.25</v>
      </c>
      <c r="E90" s="6">
        <f t="shared" ca="1" si="1"/>
        <v>45.889268092105226</v>
      </c>
    </row>
    <row r="91" spans="4:5" x14ac:dyDescent="0.25">
      <c r="D91" s="2">
        <v>78</v>
      </c>
      <c r="E91" s="6">
        <f t="shared" ca="1" si="1"/>
        <v>45.458505639097723</v>
      </c>
    </row>
    <row r="92" spans="4:5" x14ac:dyDescent="0.25">
      <c r="D92" s="2">
        <v>77.75</v>
      </c>
      <c r="E92" s="6">
        <f t="shared" ca="1" si="1"/>
        <v>45.027743186090191</v>
      </c>
    </row>
    <row r="93" spans="4:5" x14ac:dyDescent="0.25">
      <c r="D93" s="2">
        <v>77.5</v>
      </c>
      <c r="E93" s="6">
        <f t="shared" ca="1" si="1"/>
        <v>44.596980733082688</v>
      </c>
    </row>
    <row r="94" spans="4:5" x14ac:dyDescent="0.25">
      <c r="D94" s="2">
        <v>77.25</v>
      </c>
      <c r="E94" s="6">
        <f t="shared" ca="1" si="1"/>
        <v>44.166218280075157</v>
      </c>
    </row>
    <row r="95" spans="4:5" x14ac:dyDescent="0.25">
      <c r="D95" s="2">
        <v>77</v>
      </c>
      <c r="E95" s="6">
        <f t="shared" ca="1" si="1"/>
        <v>43.735455827067653</v>
      </c>
    </row>
    <row r="96" spans="4:5" x14ac:dyDescent="0.25">
      <c r="D96" s="2">
        <v>76.75</v>
      </c>
      <c r="E96" s="6">
        <f t="shared" ca="1" si="1"/>
        <v>43.304693374060122</v>
      </c>
    </row>
    <row r="97" spans="4:5" x14ac:dyDescent="0.25">
      <c r="D97" s="2">
        <v>76.5</v>
      </c>
      <c r="E97" s="6">
        <f t="shared" ca="1" si="1"/>
        <v>42.873930921052619</v>
      </c>
    </row>
    <row r="98" spans="4:5" x14ac:dyDescent="0.25">
      <c r="D98" s="2">
        <v>76.25</v>
      </c>
      <c r="E98" s="6">
        <f t="shared" ca="1" si="1"/>
        <v>42.443168468045087</v>
      </c>
    </row>
    <row r="99" spans="4:5" x14ac:dyDescent="0.25">
      <c r="D99" s="2">
        <v>76</v>
      </c>
      <c r="E99" s="6">
        <f t="shared" ca="1" si="1"/>
        <v>42.012406015037556</v>
      </c>
    </row>
    <row r="100" spans="4:5" x14ac:dyDescent="0.25">
      <c r="D100" s="2">
        <v>75.75</v>
      </c>
      <c r="E100" s="6">
        <f t="shared" ca="1" si="1"/>
        <v>41.581643562030052</v>
      </c>
    </row>
    <row r="101" spans="4:5" x14ac:dyDescent="0.25">
      <c r="D101" s="2">
        <v>75.5</v>
      </c>
      <c r="E101" s="6">
        <f t="shared" ca="1" si="1"/>
        <v>41.150881109022521</v>
      </c>
    </row>
    <row r="102" spans="4:5" x14ac:dyDescent="0.25">
      <c r="D102" s="2">
        <v>75.25</v>
      </c>
      <c r="E102" s="6">
        <f t="shared" ca="1" si="1"/>
        <v>40.720118656015018</v>
      </c>
    </row>
    <row r="103" spans="4:5" x14ac:dyDescent="0.25">
      <c r="D103" s="2">
        <v>75</v>
      </c>
      <c r="E103" s="6">
        <f t="shared" ca="1" si="1"/>
        <v>40.289356203007486</v>
      </c>
    </row>
    <row r="104" spans="4:5" x14ac:dyDescent="0.25">
      <c r="D104" s="2">
        <v>74.75</v>
      </c>
      <c r="E104" s="6">
        <f t="shared" ca="1" si="1"/>
        <v>39.858593749999983</v>
      </c>
    </row>
    <row r="105" spans="4:5" x14ac:dyDescent="0.25">
      <c r="D105" s="2">
        <v>74.5</v>
      </c>
      <c r="E105" s="6">
        <f t="shared" ca="1" si="1"/>
        <v>39.427831296992451</v>
      </c>
    </row>
    <row r="106" spans="4:5" x14ac:dyDescent="0.25">
      <c r="D106" s="2">
        <v>74.25</v>
      </c>
      <c r="E106" s="6">
        <f t="shared" ca="1" si="1"/>
        <v>38.997068843984934</v>
      </c>
    </row>
    <row r="107" spans="4:5" x14ac:dyDescent="0.25">
      <c r="D107" s="2">
        <v>74</v>
      </c>
      <c r="E107" s="6">
        <f t="shared" ca="1" si="1"/>
        <v>38.566306390977417</v>
      </c>
    </row>
    <row r="108" spans="4:5" x14ac:dyDescent="0.25">
      <c r="D108" s="2">
        <v>73.75</v>
      </c>
      <c r="E108" s="6">
        <f t="shared" ca="1" si="1"/>
        <v>38.135543937969899</v>
      </c>
    </row>
    <row r="109" spans="4:5" x14ac:dyDescent="0.25">
      <c r="D109" s="2">
        <v>73.5</v>
      </c>
      <c r="E109" s="6">
        <f t="shared" ca="1" si="1"/>
        <v>37.704781484962382</v>
      </c>
    </row>
    <row r="110" spans="4:5" x14ac:dyDescent="0.25">
      <c r="D110" s="2">
        <v>73.25</v>
      </c>
      <c r="E110" s="6">
        <f t="shared" ca="1" si="1"/>
        <v>37.274019031954865</v>
      </c>
    </row>
    <row r="111" spans="4:5" x14ac:dyDescent="0.25">
      <c r="D111" s="2">
        <v>73</v>
      </c>
      <c r="E111" s="6">
        <f t="shared" ca="1" si="1"/>
        <v>36.843256578947347</v>
      </c>
    </row>
    <row r="112" spans="4:5" x14ac:dyDescent="0.25">
      <c r="D112" s="2">
        <v>72.75</v>
      </c>
      <c r="E112" s="6">
        <f t="shared" ca="1" si="1"/>
        <v>36.41249412593983</v>
      </c>
    </row>
    <row r="113" spans="4:5" x14ac:dyDescent="0.25">
      <c r="D113" s="2">
        <v>72.5</v>
      </c>
      <c r="E113" s="6">
        <f t="shared" ca="1" si="1"/>
        <v>35.981731672932298</v>
      </c>
    </row>
    <row r="114" spans="4:5" x14ac:dyDescent="0.25">
      <c r="D114" s="2">
        <v>72.25</v>
      </c>
      <c r="E114" s="6">
        <f t="shared" ca="1" si="1"/>
        <v>35.550969219924781</v>
      </c>
    </row>
    <row r="115" spans="4:5" x14ac:dyDescent="0.25">
      <c r="D115" s="2">
        <v>72</v>
      </c>
      <c r="E115" s="6">
        <f t="shared" ca="1" si="1"/>
        <v>35.120206766917264</v>
      </c>
    </row>
    <row r="116" spans="4:5" x14ac:dyDescent="0.25">
      <c r="D116" s="2">
        <v>71.75</v>
      </c>
      <c r="E116" s="6">
        <f t="shared" ca="1" si="1"/>
        <v>34.689444313909746</v>
      </c>
    </row>
    <row r="117" spans="4:5" x14ac:dyDescent="0.25">
      <c r="D117" s="2">
        <v>71.5</v>
      </c>
      <c r="E117" s="6">
        <f t="shared" ca="1" si="1"/>
        <v>34.258681860902229</v>
      </c>
    </row>
    <row r="118" spans="4:5" x14ac:dyDescent="0.25">
      <c r="D118" s="2">
        <v>71.25</v>
      </c>
      <c r="E118" s="6">
        <f t="shared" ca="1" si="1"/>
        <v>33.827919407894711</v>
      </c>
    </row>
    <row r="119" spans="4:5" x14ac:dyDescent="0.25">
      <c r="D119" s="2">
        <v>71</v>
      </c>
      <c r="E119" s="6">
        <f t="shared" ca="1" si="1"/>
        <v>33.397156954887194</v>
      </c>
    </row>
    <row r="120" spans="4:5" x14ac:dyDescent="0.25">
      <c r="D120" s="2">
        <v>70.75</v>
      </c>
      <c r="E120" s="6">
        <f t="shared" ca="1" si="1"/>
        <v>32.966394501879677</v>
      </c>
    </row>
    <row r="121" spans="4:5" x14ac:dyDescent="0.25">
      <c r="D121" s="2">
        <v>70.5</v>
      </c>
      <c r="E121" s="6">
        <f t="shared" ca="1" si="1"/>
        <v>32.535632048872159</v>
      </c>
    </row>
    <row r="122" spans="4:5" x14ac:dyDescent="0.25">
      <c r="D122" s="2">
        <v>70.25</v>
      </c>
      <c r="E122" s="6">
        <f t="shared" ca="1" si="1"/>
        <v>32.104869595864642</v>
      </c>
    </row>
    <row r="123" spans="4:5" x14ac:dyDescent="0.25">
      <c r="D123" s="2">
        <v>70</v>
      </c>
      <c r="E123" s="6">
        <f t="shared" ca="1" si="1"/>
        <v>31.67410714285711</v>
      </c>
    </row>
    <row r="124" spans="4:5" x14ac:dyDescent="0.25">
      <c r="D124" s="2">
        <v>69.75</v>
      </c>
      <c r="E124" s="6">
        <f t="shared" ca="1" si="1"/>
        <v>31.387821920757965</v>
      </c>
    </row>
    <row r="125" spans="4:5" x14ac:dyDescent="0.25">
      <c r="D125" s="2">
        <v>69.5</v>
      </c>
      <c r="E125" s="6">
        <f t="shared" ca="1" si="1"/>
        <v>31.199545650301459</v>
      </c>
    </row>
    <row r="126" spans="4:5" x14ac:dyDescent="0.25">
      <c r="D126" s="2">
        <v>69.25</v>
      </c>
      <c r="E126" s="6">
        <f t="shared" ca="1" si="1"/>
        <v>31.011269379844954</v>
      </c>
    </row>
    <row r="127" spans="4:5" x14ac:dyDescent="0.25">
      <c r="D127" s="2">
        <v>69</v>
      </c>
      <c r="E127" s="6">
        <f t="shared" ca="1" si="1"/>
        <v>30.822993109388456</v>
      </c>
    </row>
    <row r="128" spans="4:5" x14ac:dyDescent="0.25">
      <c r="D128" s="2">
        <v>68.75</v>
      </c>
      <c r="E128" s="6">
        <f t="shared" ca="1" si="1"/>
        <v>30.634716838931951</v>
      </c>
    </row>
    <row r="129" spans="4:5" x14ac:dyDescent="0.25">
      <c r="D129" s="2">
        <v>68.5</v>
      </c>
      <c r="E129" s="6">
        <f t="shared" ca="1" si="1"/>
        <v>30.446440568475445</v>
      </c>
    </row>
    <row r="130" spans="4:5" x14ac:dyDescent="0.25">
      <c r="D130" s="2">
        <v>68.25</v>
      </c>
      <c r="E130" s="6">
        <f t="shared" ca="1" si="1"/>
        <v>30.258164298018947</v>
      </c>
    </row>
    <row r="131" spans="4:5" x14ac:dyDescent="0.25">
      <c r="D131" s="2">
        <v>68</v>
      </c>
      <c r="E131" s="6">
        <f t="shared" ca="1" si="1"/>
        <v>30.069888027562442</v>
      </c>
    </row>
    <row r="132" spans="4:5" x14ac:dyDescent="0.25">
      <c r="D132" s="2">
        <v>67.75</v>
      </c>
      <c r="E132" s="6">
        <f t="shared" ca="1" si="1"/>
        <v>29.881611757105937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29.693335486649438</v>
      </c>
    </row>
    <row r="134" spans="4:5" x14ac:dyDescent="0.25">
      <c r="D134" s="2">
        <v>67.25</v>
      </c>
      <c r="E134" s="6">
        <f t="shared" ca="1" si="2"/>
        <v>29.505059216192933</v>
      </c>
    </row>
    <row r="135" spans="4:5" x14ac:dyDescent="0.25">
      <c r="D135" s="2">
        <v>67</v>
      </c>
      <c r="E135" s="6">
        <f t="shared" ca="1" si="2"/>
        <v>29.316782945736428</v>
      </c>
    </row>
    <row r="136" spans="4:5" x14ac:dyDescent="0.25">
      <c r="D136" s="2">
        <v>66.75</v>
      </c>
      <c r="E136" s="6">
        <f t="shared" ca="1" si="2"/>
        <v>29.128506675279922</v>
      </c>
    </row>
    <row r="137" spans="4:5" x14ac:dyDescent="0.25">
      <c r="D137" s="2">
        <v>66.5</v>
      </c>
      <c r="E137" s="6">
        <f t="shared" ca="1" si="2"/>
        <v>28.940230404823424</v>
      </c>
    </row>
    <row r="138" spans="4:5" x14ac:dyDescent="0.25">
      <c r="D138" s="2">
        <v>66.25</v>
      </c>
      <c r="E138" s="6">
        <f t="shared" ca="1" si="2"/>
        <v>28.751954134366919</v>
      </c>
    </row>
    <row r="139" spans="4:5" x14ac:dyDescent="0.25">
      <c r="D139" s="2">
        <v>66</v>
      </c>
      <c r="E139" s="6">
        <f t="shared" ca="1" si="2"/>
        <v>28.563677863910414</v>
      </c>
    </row>
    <row r="140" spans="4:5" x14ac:dyDescent="0.25">
      <c r="D140" s="2">
        <v>65.75</v>
      </c>
      <c r="E140" s="6">
        <f t="shared" ca="1" si="2"/>
        <v>28.375401593453915</v>
      </c>
    </row>
    <row r="141" spans="4:5" x14ac:dyDescent="0.25">
      <c r="D141" s="2">
        <v>65.5</v>
      </c>
      <c r="E141" s="6">
        <f t="shared" ca="1" si="2"/>
        <v>28.18712532299741</v>
      </c>
    </row>
    <row r="142" spans="4:5" x14ac:dyDescent="0.25">
      <c r="D142" s="2">
        <v>65.25</v>
      </c>
      <c r="E142" s="6">
        <f t="shared" ca="1" si="2"/>
        <v>27.998849052540905</v>
      </c>
    </row>
    <row r="143" spans="4:5" x14ac:dyDescent="0.25">
      <c r="D143" s="2">
        <v>65</v>
      </c>
      <c r="E143" s="6">
        <f t="shared" ca="1" si="2"/>
        <v>27.810572782084407</v>
      </c>
    </row>
    <row r="144" spans="4:5" x14ac:dyDescent="0.25">
      <c r="D144" s="2">
        <v>64.75</v>
      </c>
      <c r="E144" s="6">
        <f t="shared" ca="1" si="2"/>
        <v>27.622296511627901</v>
      </c>
    </row>
    <row r="145" spans="4:5" x14ac:dyDescent="0.25">
      <c r="D145" s="2">
        <v>64.5</v>
      </c>
      <c r="E145" s="6">
        <f t="shared" ca="1" si="2"/>
        <v>27.434020241171396</v>
      </c>
    </row>
    <row r="146" spans="4:5" x14ac:dyDescent="0.25">
      <c r="D146" s="2">
        <v>64.25</v>
      </c>
      <c r="E146" s="6">
        <f t="shared" ca="1" si="2"/>
        <v>27.245743970714898</v>
      </c>
    </row>
    <row r="147" spans="4:5" x14ac:dyDescent="0.25">
      <c r="D147" s="2">
        <v>64</v>
      </c>
      <c r="E147" s="6">
        <f t="shared" ca="1" si="2"/>
        <v>27.057467700258393</v>
      </c>
    </row>
    <row r="148" spans="4:5" x14ac:dyDescent="0.25">
      <c r="D148" s="2">
        <v>63.75</v>
      </c>
      <c r="E148" s="6">
        <f t="shared" ca="1" si="2"/>
        <v>26.869191429801887</v>
      </c>
    </row>
    <row r="149" spans="4:5" x14ac:dyDescent="0.25">
      <c r="D149" s="2">
        <v>63.5</v>
      </c>
      <c r="E149" s="6">
        <f t="shared" ca="1" si="2"/>
        <v>26.680915159345389</v>
      </c>
    </row>
    <row r="150" spans="4:5" x14ac:dyDescent="0.25">
      <c r="D150" s="2">
        <v>63.25</v>
      </c>
      <c r="E150" s="6">
        <f t="shared" ca="1" si="2"/>
        <v>26.492638888888884</v>
      </c>
    </row>
    <row r="151" spans="4:5" x14ac:dyDescent="0.25">
      <c r="D151" s="2">
        <v>63</v>
      </c>
      <c r="E151" s="6">
        <f t="shared" ca="1" si="2"/>
        <v>26.304362618432378</v>
      </c>
    </row>
    <row r="152" spans="4:5" x14ac:dyDescent="0.25">
      <c r="D152" s="2">
        <v>62.75</v>
      </c>
      <c r="E152" s="6">
        <f t="shared" ca="1" si="2"/>
        <v>26.11608634797588</v>
      </c>
    </row>
    <row r="153" spans="4:5" x14ac:dyDescent="0.25">
      <c r="D153" s="2">
        <v>62.5</v>
      </c>
      <c r="E153" s="6">
        <f t="shared" ca="1" si="2"/>
        <v>25.927810077519375</v>
      </c>
    </row>
    <row r="154" spans="4:5" x14ac:dyDescent="0.25">
      <c r="D154" s="2">
        <v>62.25</v>
      </c>
      <c r="E154" s="6">
        <f t="shared" ca="1" si="2"/>
        <v>25.73953380706287</v>
      </c>
    </row>
    <row r="155" spans="4:5" x14ac:dyDescent="0.25">
      <c r="D155" s="2">
        <v>62</v>
      </c>
      <c r="E155" s="6">
        <f t="shared" ca="1" si="2"/>
        <v>25.551257536606371</v>
      </c>
    </row>
    <row r="156" spans="4:5" x14ac:dyDescent="0.25">
      <c r="D156" s="2">
        <v>61.75</v>
      </c>
      <c r="E156" s="6">
        <f t="shared" ca="1" si="2"/>
        <v>25.362981266149866</v>
      </c>
    </row>
    <row r="157" spans="4:5" x14ac:dyDescent="0.25">
      <c r="D157" s="2">
        <v>61.5</v>
      </c>
      <c r="E157" s="6">
        <f t="shared" ca="1" si="2"/>
        <v>25.174704995693361</v>
      </c>
    </row>
    <row r="158" spans="4:5" x14ac:dyDescent="0.25">
      <c r="D158" s="2">
        <v>61.25</v>
      </c>
      <c r="E158" s="6">
        <f t="shared" ca="1" si="2"/>
        <v>24.986428725236863</v>
      </c>
    </row>
    <row r="159" spans="4:5" x14ac:dyDescent="0.25">
      <c r="D159" s="2">
        <v>61</v>
      </c>
      <c r="E159" s="6">
        <f t="shared" ca="1" si="2"/>
        <v>24.798152454780357</v>
      </c>
    </row>
    <row r="160" spans="4:5" x14ac:dyDescent="0.25">
      <c r="D160" s="2">
        <v>60.75</v>
      </c>
      <c r="E160" s="6">
        <f t="shared" ca="1" si="2"/>
        <v>24.609876184323852</v>
      </c>
    </row>
    <row r="161" spans="4:5" x14ac:dyDescent="0.25">
      <c r="D161" s="2">
        <v>60.5</v>
      </c>
      <c r="E161" s="6">
        <f t="shared" ca="1" si="2"/>
        <v>24.421599913867347</v>
      </c>
    </row>
    <row r="162" spans="4:5" x14ac:dyDescent="0.25">
      <c r="D162" s="2">
        <v>60.25</v>
      </c>
      <c r="E162" s="6">
        <f t="shared" ca="1" si="2"/>
        <v>24.233323643410849</v>
      </c>
    </row>
    <row r="163" spans="4:5" x14ac:dyDescent="0.25">
      <c r="D163" s="2">
        <v>60</v>
      </c>
      <c r="E163" s="6">
        <f t="shared" ca="1" si="2"/>
        <v>24.045047372954343</v>
      </c>
    </row>
    <row r="164" spans="4:5" x14ac:dyDescent="0.25">
      <c r="D164" s="2">
        <v>59.75</v>
      </c>
      <c r="E164" s="6">
        <f t="shared" ca="1" si="2"/>
        <v>23.856771102497838</v>
      </c>
    </row>
    <row r="165" spans="4:5" x14ac:dyDescent="0.25">
      <c r="D165" s="2">
        <v>59.5</v>
      </c>
      <c r="E165" s="6">
        <f t="shared" ca="1" si="2"/>
        <v>23.66849483204134</v>
      </c>
    </row>
    <row r="166" spans="4:5" x14ac:dyDescent="0.25">
      <c r="D166" s="2">
        <v>59.25</v>
      </c>
      <c r="E166" s="6">
        <f t="shared" ca="1" si="2"/>
        <v>23.480218561584834</v>
      </c>
    </row>
    <row r="167" spans="4:5" x14ac:dyDescent="0.25">
      <c r="D167" s="2">
        <v>59</v>
      </c>
      <c r="E167" s="6">
        <f t="shared" ca="1" si="2"/>
        <v>23.291942291128329</v>
      </c>
    </row>
    <row r="168" spans="4:5" x14ac:dyDescent="0.25">
      <c r="D168" s="2">
        <v>58.75</v>
      </c>
      <c r="E168" s="6">
        <f t="shared" ca="1" si="2"/>
        <v>23.103666020671831</v>
      </c>
    </row>
    <row r="169" spans="4:5" x14ac:dyDescent="0.25">
      <c r="D169" s="2">
        <v>58.5</v>
      </c>
      <c r="E169" s="6">
        <f t="shared" ca="1" si="2"/>
        <v>22.915389750215326</v>
      </c>
    </row>
    <row r="170" spans="4:5" x14ac:dyDescent="0.25">
      <c r="D170" s="2">
        <v>58.25</v>
      </c>
      <c r="E170" s="6">
        <f t="shared" ca="1" si="2"/>
        <v>22.72711347975882</v>
      </c>
    </row>
    <row r="171" spans="4:5" x14ac:dyDescent="0.25">
      <c r="D171" s="2">
        <v>58</v>
      </c>
      <c r="E171" s="6">
        <f t="shared" ca="1" si="2"/>
        <v>22.538837209302322</v>
      </c>
    </row>
    <row r="172" spans="4:5" x14ac:dyDescent="0.25">
      <c r="D172" s="2">
        <v>57.75</v>
      </c>
      <c r="E172" s="6">
        <f t="shared" ca="1" si="2"/>
        <v>22.350560938845817</v>
      </c>
    </row>
    <row r="173" spans="4:5" x14ac:dyDescent="0.25">
      <c r="D173" s="2">
        <v>57.5</v>
      </c>
      <c r="E173" s="6">
        <f t="shared" ca="1" si="2"/>
        <v>22.162284668389312</v>
      </c>
    </row>
    <row r="174" spans="4:5" x14ac:dyDescent="0.25">
      <c r="D174" s="2">
        <v>57.25</v>
      </c>
      <c r="E174" s="6">
        <f t="shared" ca="1" si="2"/>
        <v>21.974008397932813</v>
      </c>
    </row>
    <row r="175" spans="4:5" x14ac:dyDescent="0.25">
      <c r="D175" s="2">
        <v>57</v>
      </c>
      <c r="E175" s="6">
        <f t="shared" ca="1" si="2"/>
        <v>21.785732127476308</v>
      </c>
    </row>
    <row r="176" spans="4:5" x14ac:dyDescent="0.25">
      <c r="D176" s="2">
        <v>56.75</v>
      </c>
      <c r="E176" s="6">
        <f t="shared" ca="1" si="2"/>
        <v>21.597455857019803</v>
      </c>
    </row>
    <row r="177" spans="4:5" x14ac:dyDescent="0.25">
      <c r="D177" s="2">
        <v>56.5</v>
      </c>
      <c r="E177" s="6">
        <f t="shared" ca="1" si="2"/>
        <v>21.409179586563305</v>
      </c>
    </row>
    <row r="178" spans="4:5" x14ac:dyDescent="0.25">
      <c r="D178" s="2">
        <v>56.25</v>
      </c>
      <c r="E178" s="6">
        <f t="shared" ca="1" si="2"/>
        <v>21.220903316106799</v>
      </c>
    </row>
    <row r="179" spans="4:5" x14ac:dyDescent="0.25">
      <c r="D179" s="2">
        <v>56</v>
      </c>
      <c r="E179" s="6">
        <f t="shared" ca="1" si="2"/>
        <v>21.032627045650294</v>
      </c>
    </row>
    <row r="180" spans="4:5" x14ac:dyDescent="0.25">
      <c r="D180" s="2">
        <v>55.75</v>
      </c>
      <c r="E180" s="6">
        <f t="shared" ca="1" si="2"/>
        <v>20.844350775193796</v>
      </c>
    </row>
    <row r="181" spans="4:5" x14ac:dyDescent="0.25">
      <c r="D181" s="2">
        <v>55.5</v>
      </c>
      <c r="E181" s="6">
        <f t="shared" ca="1" si="2"/>
        <v>20.65607450473729</v>
      </c>
    </row>
    <row r="182" spans="4:5" x14ac:dyDescent="0.25">
      <c r="D182" s="2">
        <v>55.25</v>
      </c>
      <c r="E182" s="6">
        <f t="shared" ca="1" si="2"/>
        <v>20.467798234280785</v>
      </c>
    </row>
    <row r="183" spans="4:5" x14ac:dyDescent="0.25">
      <c r="D183" s="2">
        <v>55</v>
      </c>
      <c r="E183" s="6">
        <f t="shared" ca="1" si="2"/>
        <v>20.279521963824287</v>
      </c>
    </row>
    <row r="184" spans="4:5" x14ac:dyDescent="0.25">
      <c r="D184" s="2">
        <v>54.75</v>
      </c>
      <c r="E184" s="6">
        <f t="shared" ca="1" si="2"/>
        <v>20.091245693367782</v>
      </c>
    </row>
    <row r="185" spans="4:5" x14ac:dyDescent="0.25">
      <c r="D185" s="2">
        <v>54.5</v>
      </c>
      <c r="E185" s="6">
        <f t="shared" ca="1" si="2"/>
        <v>19.902969422911276</v>
      </c>
    </row>
    <row r="186" spans="4:5" x14ac:dyDescent="0.25">
      <c r="D186" s="2">
        <v>54.25</v>
      </c>
      <c r="E186" s="6">
        <f t="shared" ca="1" si="2"/>
        <v>19.714693152454771</v>
      </c>
    </row>
    <row r="187" spans="4:5" x14ac:dyDescent="0.25">
      <c r="D187" s="2">
        <v>54</v>
      </c>
      <c r="E187" s="6">
        <f t="shared" ca="1" si="2"/>
        <v>19.526416881998273</v>
      </c>
    </row>
    <row r="188" spans="4:5" x14ac:dyDescent="0.25">
      <c r="D188" s="2">
        <v>53.75</v>
      </c>
      <c r="E188" s="6">
        <f t="shared" ca="1" si="2"/>
        <v>19.338140611541768</v>
      </c>
    </row>
    <row r="189" spans="4:5" x14ac:dyDescent="0.25">
      <c r="D189" s="2">
        <v>53.5</v>
      </c>
      <c r="E189" s="6">
        <f t="shared" ca="1" si="2"/>
        <v>19.149864341085262</v>
      </c>
    </row>
    <row r="190" spans="4:5" x14ac:dyDescent="0.25">
      <c r="D190" s="2">
        <v>53.25</v>
      </c>
      <c r="E190" s="6">
        <f t="shared" ca="1" si="2"/>
        <v>18.961588070628764</v>
      </c>
    </row>
    <row r="191" spans="4:5" x14ac:dyDescent="0.25">
      <c r="D191" s="2">
        <v>53</v>
      </c>
      <c r="E191" s="6">
        <f t="shared" ca="1" si="2"/>
        <v>18.773311800172259</v>
      </c>
    </row>
    <row r="192" spans="4:5" x14ac:dyDescent="0.25">
      <c r="D192" s="2">
        <v>52.75</v>
      </c>
      <c r="E192" s="6">
        <f t="shared" ca="1" si="2"/>
        <v>18.585035529715753</v>
      </c>
    </row>
    <row r="193" spans="4:5" x14ac:dyDescent="0.25">
      <c r="D193" s="2">
        <v>52.5</v>
      </c>
      <c r="E193" s="6">
        <f t="shared" ca="1" si="2"/>
        <v>18.396759259259255</v>
      </c>
    </row>
    <row r="194" spans="4:5" x14ac:dyDescent="0.25">
      <c r="D194" s="2">
        <v>52.25</v>
      </c>
      <c r="E194" s="6">
        <f t="shared" ca="1" si="2"/>
        <v>18.20848298880275</v>
      </c>
    </row>
    <row r="195" spans="4:5" x14ac:dyDescent="0.25">
      <c r="D195" s="2">
        <v>52</v>
      </c>
      <c r="E195" s="6">
        <f t="shared" ca="1" si="2"/>
        <v>18.020206718346245</v>
      </c>
    </row>
    <row r="196" spans="4:5" x14ac:dyDescent="0.25">
      <c r="D196" s="2">
        <v>51.75</v>
      </c>
      <c r="E196" s="6">
        <f t="shared" ca="1" si="2"/>
        <v>17.831930447889746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17.643654177433241</v>
      </c>
    </row>
    <row r="198" spans="4:5" x14ac:dyDescent="0.25">
      <c r="D198" s="2">
        <v>51.25</v>
      </c>
      <c r="E198" s="6">
        <f t="shared" ca="1" si="3"/>
        <v>17.455377906976736</v>
      </c>
    </row>
    <row r="199" spans="4:5" x14ac:dyDescent="0.25">
      <c r="D199" s="2">
        <v>51</v>
      </c>
      <c r="E199" s="6">
        <f t="shared" ca="1" si="3"/>
        <v>17.267101636520238</v>
      </c>
    </row>
    <row r="200" spans="4:5" x14ac:dyDescent="0.25">
      <c r="D200" s="2">
        <v>50.75</v>
      </c>
      <c r="E200" s="6">
        <f t="shared" ca="1" si="3"/>
        <v>17.078825366063732</v>
      </c>
    </row>
    <row r="201" spans="4:5" x14ac:dyDescent="0.25">
      <c r="D201" s="2">
        <v>50.5</v>
      </c>
      <c r="E201" s="6">
        <f t="shared" ca="1" si="3"/>
        <v>16.890549095607227</v>
      </c>
    </row>
    <row r="202" spans="4:5" x14ac:dyDescent="0.25">
      <c r="D202" s="2">
        <v>50.25</v>
      </c>
      <c r="E202" s="6">
        <f t="shared" ca="1" si="3"/>
        <v>16.702272825150729</v>
      </c>
    </row>
    <row r="203" spans="4:5" x14ac:dyDescent="0.25">
      <c r="D203" s="2">
        <v>50</v>
      </c>
      <c r="E203" s="6">
        <f t="shared" ca="1" si="3"/>
        <v>16.513996554694224</v>
      </c>
    </row>
    <row r="204" spans="4:5" x14ac:dyDescent="0.25">
      <c r="D204" s="2">
        <v>49.75</v>
      </c>
      <c r="E204" s="6">
        <f t="shared" ca="1" si="3"/>
        <v>16.325720284237718</v>
      </c>
    </row>
    <row r="205" spans="4:5" x14ac:dyDescent="0.25">
      <c r="D205" s="2">
        <v>49.5</v>
      </c>
      <c r="E205" s="6">
        <f t="shared" ca="1" si="3"/>
        <v>16.13744401378122</v>
      </c>
    </row>
    <row r="206" spans="4:5" x14ac:dyDescent="0.25">
      <c r="D206" s="2">
        <v>49.25</v>
      </c>
      <c r="E206" s="6">
        <f t="shared" ca="1" si="3"/>
        <v>15.969076142131975</v>
      </c>
    </row>
    <row r="207" spans="4:5" x14ac:dyDescent="0.25">
      <c r="D207" s="2">
        <v>49</v>
      </c>
      <c r="E207" s="6">
        <f t="shared" ca="1" si="3"/>
        <v>15.854538071065985</v>
      </c>
    </row>
    <row r="208" spans="4:5" x14ac:dyDescent="0.25">
      <c r="D208" s="2">
        <v>48.75</v>
      </c>
      <c r="E208" s="6">
        <f t="shared" ca="1" si="3"/>
        <v>15.739999999999995</v>
      </c>
    </row>
    <row r="209" spans="4:5" x14ac:dyDescent="0.25">
      <c r="D209" s="2">
        <v>48.5</v>
      </c>
      <c r="E209" s="6">
        <f t="shared" ca="1" si="3"/>
        <v>15.625461928934005</v>
      </c>
    </row>
    <row r="210" spans="4:5" x14ac:dyDescent="0.25">
      <c r="D210" s="2">
        <v>48.25</v>
      </c>
      <c r="E210" s="6">
        <f t="shared" ca="1" si="3"/>
        <v>15.510923857868015</v>
      </c>
    </row>
    <row r="211" spans="4:5" x14ac:dyDescent="0.25">
      <c r="D211" s="2">
        <v>48</v>
      </c>
      <c r="E211" s="6">
        <f t="shared" ca="1" si="3"/>
        <v>15.396385786802028</v>
      </c>
    </row>
    <row r="212" spans="4:5" x14ac:dyDescent="0.25">
      <c r="D212" s="2">
        <v>47.75</v>
      </c>
      <c r="E212" s="6">
        <f t="shared" ca="1" si="3"/>
        <v>15.281847715736038</v>
      </c>
    </row>
    <row r="213" spans="4:5" x14ac:dyDescent="0.25">
      <c r="D213" s="2">
        <v>47.5</v>
      </c>
      <c r="E213" s="6">
        <f t="shared" ca="1" si="3"/>
        <v>15.167309644670048</v>
      </c>
    </row>
    <row r="214" spans="4:5" x14ac:dyDescent="0.25">
      <c r="D214" s="2">
        <v>47.25</v>
      </c>
      <c r="E214" s="6">
        <f t="shared" ca="1" si="3"/>
        <v>15.052771573604058</v>
      </c>
    </row>
    <row r="215" spans="4:5" x14ac:dyDescent="0.25">
      <c r="D215" s="2">
        <v>47</v>
      </c>
      <c r="E215" s="6">
        <f t="shared" ca="1" si="3"/>
        <v>14.938233502538068</v>
      </c>
    </row>
    <row r="216" spans="4:5" x14ac:dyDescent="0.25">
      <c r="D216" s="2">
        <v>46.75</v>
      </c>
      <c r="E216" s="6">
        <f t="shared" ca="1" si="3"/>
        <v>14.823695431472078</v>
      </c>
    </row>
    <row r="217" spans="4:5" x14ac:dyDescent="0.25">
      <c r="D217" s="2">
        <v>46.5</v>
      </c>
      <c r="E217" s="6">
        <f t="shared" ca="1" si="3"/>
        <v>14.709157360406088</v>
      </c>
    </row>
    <row r="218" spans="4:5" x14ac:dyDescent="0.25">
      <c r="D218" s="2">
        <v>46.25</v>
      </c>
      <c r="E218" s="6">
        <f t="shared" ca="1" si="3"/>
        <v>14.594619289340098</v>
      </c>
    </row>
    <row r="219" spans="4:5" x14ac:dyDescent="0.25">
      <c r="D219" s="2">
        <v>46</v>
      </c>
      <c r="E219" s="6">
        <f t="shared" ca="1" si="3"/>
        <v>14.480081218274108</v>
      </c>
    </row>
    <row r="220" spans="4:5" x14ac:dyDescent="0.25">
      <c r="D220" s="2">
        <v>45.75</v>
      </c>
      <c r="E220" s="6">
        <f t="shared" ca="1" si="3"/>
        <v>14.365543147208118</v>
      </c>
    </row>
    <row r="221" spans="4:5" x14ac:dyDescent="0.25">
      <c r="D221" s="2">
        <v>45.5</v>
      </c>
      <c r="E221" s="6">
        <f t="shared" ca="1" si="3"/>
        <v>14.251005076142128</v>
      </c>
    </row>
    <row r="222" spans="4:5" x14ac:dyDescent="0.25">
      <c r="D222" s="2">
        <v>45.25</v>
      </c>
      <c r="E222" s="6">
        <f t="shared" ca="1" si="3"/>
        <v>14.136467005076138</v>
      </c>
    </row>
    <row r="223" spans="4:5" x14ac:dyDescent="0.25">
      <c r="D223" s="2">
        <v>45</v>
      </c>
      <c r="E223" s="6">
        <f t="shared" ca="1" si="3"/>
        <v>14.021928934010148</v>
      </c>
    </row>
    <row r="224" spans="4:5" x14ac:dyDescent="0.25">
      <c r="D224" s="2">
        <v>44.75</v>
      </c>
      <c r="E224" s="6">
        <f t="shared" ca="1" si="3"/>
        <v>13.907390862944158</v>
      </c>
    </row>
    <row r="225" spans="4:5" x14ac:dyDescent="0.25">
      <c r="D225" s="2">
        <v>44.5</v>
      </c>
      <c r="E225" s="6">
        <f t="shared" ca="1" si="3"/>
        <v>13.792852791878168</v>
      </c>
    </row>
    <row r="226" spans="4:5" x14ac:dyDescent="0.25">
      <c r="D226" s="2">
        <v>44.25</v>
      </c>
      <c r="E226" s="6">
        <f t="shared" ca="1" si="3"/>
        <v>13.678314720812178</v>
      </c>
    </row>
    <row r="227" spans="4:5" x14ac:dyDescent="0.25">
      <c r="D227" s="2">
        <v>44</v>
      </c>
      <c r="E227" s="6">
        <f t="shared" ca="1" si="3"/>
        <v>13.563776649746188</v>
      </c>
    </row>
    <row r="228" spans="4:5" x14ac:dyDescent="0.25">
      <c r="D228" s="2">
        <v>43.75</v>
      </c>
      <c r="E228" s="6">
        <f t="shared" ca="1" si="3"/>
        <v>13.449238578680198</v>
      </c>
    </row>
    <row r="229" spans="4:5" x14ac:dyDescent="0.25">
      <c r="D229" s="2">
        <v>43.5</v>
      </c>
      <c r="E229" s="6">
        <f t="shared" ca="1" si="3"/>
        <v>13.334700507614208</v>
      </c>
    </row>
    <row r="230" spans="4:5" x14ac:dyDescent="0.25">
      <c r="D230" s="2">
        <v>43.25</v>
      </c>
      <c r="E230" s="6">
        <f t="shared" ca="1" si="3"/>
        <v>13.220162436548222</v>
      </c>
    </row>
    <row r="231" spans="4:5" x14ac:dyDescent="0.25">
      <c r="D231" s="2">
        <v>43</v>
      </c>
      <c r="E231" s="6">
        <f t="shared" ca="1" si="3"/>
        <v>13.105624365482232</v>
      </c>
    </row>
    <row r="232" spans="4:5" x14ac:dyDescent="0.25">
      <c r="D232" s="2">
        <v>42.75</v>
      </c>
      <c r="E232" s="6">
        <f t="shared" ca="1" si="3"/>
        <v>12.991086294416242</v>
      </c>
    </row>
    <row r="233" spans="4:5" x14ac:dyDescent="0.25">
      <c r="D233" s="2">
        <v>42.5</v>
      </c>
      <c r="E233" s="6">
        <f t="shared" ca="1" si="3"/>
        <v>12.876548223350252</v>
      </c>
    </row>
    <row r="234" spans="4:5" x14ac:dyDescent="0.25">
      <c r="D234" s="2">
        <v>42.25</v>
      </c>
      <c r="E234" s="6">
        <f t="shared" ca="1" si="3"/>
        <v>12.762010152284262</v>
      </c>
    </row>
    <row r="235" spans="4:5" x14ac:dyDescent="0.25">
      <c r="D235" s="2">
        <v>42</v>
      </c>
      <c r="E235" s="6">
        <f t="shared" ca="1" si="3"/>
        <v>12.647472081218272</v>
      </c>
    </row>
    <row r="236" spans="4:5" x14ac:dyDescent="0.25">
      <c r="D236" s="2">
        <v>41.75</v>
      </c>
      <c r="E236" s="6">
        <f t="shared" ca="1" si="3"/>
        <v>12.532934010152282</v>
      </c>
    </row>
    <row r="237" spans="4:5" x14ac:dyDescent="0.25">
      <c r="D237" s="2">
        <v>41.5</v>
      </c>
      <c r="E237" s="6">
        <f t="shared" ca="1" si="3"/>
        <v>12.418395939086292</v>
      </c>
    </row>
    <row r="238" spans="4:5" x14ac:dyDescent="0.25">
      <c r="D238" s="2">
        <v>41.25</v>
      </c>
      <c r="E238" s="6">
        <f t="shared" ca="1" si="3"/>
        <v>12.303857868020302</v>
      </c>
    </row>
    <row r="239" spans="4:5" x14ac:dyDescent="0.25">
      <c r="D239" s="2">
        <v>41</v>
      </c>
      <c r="E239" s="6">
        <f t="shared" ca="1" si="3"/>
        <v>12.189319796954312</v>
      </c>
    </row>
    <row r="240" spans="4:5" x14ac:dyDescent="0.25">
      <c r="D240" s="2">
        <v>40.75</v>
      </c>
      <c r="E240" s="6">
        <f t="shared" ca="1" si="3"/>
        <v>12.074781725888322</v>
      </c>
    </row>
    <row r="241" spans="4:5" x14ac:dyDescent="0.25">
      <c r="D241" s="2">
        <v>40.5</v>
      </c>
      <c r="E241" s="6">
        <f t="shared" ca="1" si="3"/>
        <v>11.960243654822332</v>
      </c>
    </row>
    <row r="242" spans="4:5" x14ac:dyDescent="0.25">
      <c r="D242" s="2">
        <v>40.25</v>
      </c>
      <c r="E242" s="6">
        <f t="shared" ca="1" si="3"/>
        <v>11.845705583756342</v>
      </c>
    </row>
    <row r="243" spans="4:5" x14ac:dyDescent="0.25">
      <c r="D243" s="2">
        <v>40</v>
      </c>
      <c r="E243" s="6">
        <f t="shared" ca="1" si="3"/>
        <v>11.731167512690352</v>
      </c>
    </row>
    <row r="244" spans="4:5" x14ac:dyDescent="0.25">
      <c r="D244" s="2">
        <v>39.75</v>
      </c>
      <c r="E244" s="6">
        <f t="shared" ca="1" si="3"/>
        <v>11.616629441624362</v>
      </c>
    </row>
    <row r="245" spans="4:5" x14ac:dyDescent="0.25">
      <c r="D245" s="2">
        <v>39.5</v>
      </c>
      <c r="E245" s="6">
        <f t="shared" ca="1" si="3"/>
        <v>11.502091370558372</v>
      </c>
    </row>
    <row r="246" spans="4:5" x14ac:dyDescent="0.25">
      <c r="D246" s="2">
        <v>39.25</v>
      </c>
      <c r="E246" s="6">
        <f t="shared" ca="1" si="3"/>
        <v>11.387553299492382</v>
      </c>
    </row>
    <row r="247" spans="4:5" x14ac:dyDescent="0.25">
      <c r="D247" s="2">
        <v>39</v>
      </c>
      <c r="E247" s="6">
        <f t="shared" ca="1" si="3"/>
        <v>11.273015228426392</v>
      </c>
    </row>
    <row r="248" spans="4:5" x14ac:dyDescent="0.25">
      <c r="D248" s="2">
        <v>38.75</v>
      </c>
      <c r="E248" s="6">
        <f t="shared" ca="1" si="3"/>
        <v>11.158477157360405</v>
      </c>
    </row>
    <row r="249" spans="4:5" x14ac:dyDescent="0.25">
      <c r="D249" s="2">
        <v>38.5</v>
      </c>
      <c r="E249" s="6">
        <f t="shared" ca="1" si="3"/>
        <v>11.043939086294415</v>
      </c>
    </row>
    <row r="250" spans="4:5" x14ac:dyDescent="0.25">
      <c r="D250" s="2">
        <v>38.25</v>
      </c>
      <c r="E250" s="6">
        <f t="shared" ca="1" si="3"/>
        <v>10.929401015228425</v>
      </c>
    </row>
    <row r="251" spans="4:5" x14ac:dyDescent="0.25">
      <c r="D251" s="2">
        <v>38</v>
      </c>
      <c r="E251" s="6">
        <f t="shared" ca="1" si="3"/>
        <v>10.814862944162435</v>
      </c>
    </row>
    <row r="252" spans="4:5" x14ac:dyDescent="0.25">
      <c r="D252" s="2">
        <v>37.75</v>
      </c>
      <c r="E252" s="6">
        <f t="shared" ca="1" si="3"/>
        <v>10.700324873096445</v>
      </c>
    </row>
    <row r="253" spans="4:5" x14ac:dyDescent="0.25">
      <c r="D253" s="2">
        <v>37.5</v>
      </c>
      <c r="E253" s="6">
        <f t="shared" ca="1" si="3"/>
        <v>10.585786802030455</v>
      </c>
    </row>
    <row r="254" spans="4:5" x14ac:dyDescent="0.25">
      <c r="D254" s="2">
        <v>37.25</v>
      </c>
      <c r="E254" s="6">
        <f t="shared" ca="1" si="3"/>
        <v>10.471248730964465</v>
      </c>
    </row>
    <row r="255" spans="4:5" x14ac:dyDescent="0.25">
      <c r="D255" s="2">
        <v>37</v>
      </c>
      <c r="E255" s="6">
        <f t="shared" ca="1" si="3"/>
        <v>10.356710659898475</v>
      </c>
    </row>
    <row r="256" spans="4:5" x14ac:dyDescent="0.25">
      <c r="D256" s="2">
        <v>36.75</v>
      </c>
      <c r="E256" s="6">
        <f t="shared" ca="1" si="3"/>
        <v>10.242172588832485</v>
      </c>
    </row>
    <row r="257" spans="4:5" x14ac:dyDescent="0.25">
      <c r="D257" s="2">
        <v>36.5</v>
      </c>
      <c r="E257" s="6">
        <f t="shared" ca="1" si="3"/>
        <v>10.127634517766495</v>
      </c>
    </row>
    <row r="258" spans="4:5" x14ac:dyDescent="0.25">
      <c r="D258" s="2">
        <v>36.25</v>
      </c>
      <c r="E258" s="6">
        <f t="shared" ca="1" si="3"/>
        <v>10.013096446700505</v>
      </c>
    </row>
    <row r="259" spans="4:5" x14ac:dyDescent="0.25">
      <c r="D259" s="2">
        <v>36</v>
      </c>
      <c r="E259" s="6">
        <f t="shared" ca="1" si="3"/>
        <v>9.898558375634515</v>
      </c>
    </row>
    <row r="260" spans="4:5" x14ac:dyDescent="0.25">
      <c r="D260" s="2">
        <v>35.75</v>
      </c>
      <c r="E260" s="6">
        <f t="shared" ca="1" si="3"/>
        <v>9.784020304568525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9.669482233502535</v>
      </c>
    </row>
    <row r="262" spans="4:5" x14ac:dyDescent="0.25">
      <c r="D262" s="2">
        <v>35.25</v>
      </c>
      <c r="E262" s="6">
        <f t="shared" ca="1" si="4"/>
        <v>9.554944162436545</v>
      </c>
    </row>
    <row r="263" spans="4:5" x14ac:dyDescent="0.25">
      <c r="D263" s="2">
        <v>35</v>
      </c>
      <c r="E263" s="6">
        <f t="shared" ca="1" si="4"/>
        <v>9.440406091370555</v>
      </c>
    </row>
    <row r="264" spans="4:5" x14ac:dyDescent="0.25">
      <c r="D264" s="2">
        <v>34.75</v>
      </c>
      <c r="E264" s="6">
        <f t="shared" ca="1" si="4"/>
        <v>9.3258680203045667</v>
      </c>
    </row>
    <row r="265" spans="4:5" x14ac:dyDescent="0.25">
      <c r="D265" s="2">
        <v>34.5</v>
      </c>
      <c r="E265" s="6">
        <f t="shared" ca="1" si="4"/>
        <v>9.2113299492385767</v>
      </c>
    </row>
    <row r="266" spans="4:5" x14ac:dyDescent="0.25">
      <c r="D266" s="2">
        <v>34.25</v>
      </c>
      <c r="E266" s="6">
        <f t="shared" ca="1" si="4"/>
        <v>9.0967918781725867</v>
      </c>
    </row>
    <row r="267" spans="4:5" x14ac:dyDescent="0.25">
      <c r="D267" s="2">
        <v>34</v>
      </c>
      <c r="E267" s="6">
        <f t="shared" ca="1" si="4"/>
        <v>8.9822538071065967</v>
      </c>
    </row>
    <row r="268" spans="4:5" x14ac:dyDescent="0.25">
      <c r="D268" s="2">
        <v>33.75</v>
      </c>
      <c r="E268" s="6">
        <f t="shared" ca="1" si="4"/>
        <v>8.8677157360406067</v>
      </c>
    </row>
    <row r="269" spans="4:5" x14ac:dyDescent="0.25">
      <c r="D269" s="2">
        <v>33.5</v>
      </c>
      <c r="E269" s="6">
        <f t="shared" ca="1" si="4"/>
        <v>8.7531776649746167</v>
      </c>
    </row>
    <row r="270" spans="4:5" x14ac:dyDescent="0.25">
      <c r="D270" s="2">
        <v>33.25</v>
      </c>
      <c r="E270" s="6">
        <f t="shared" ca="1" si="4"/>
        <v>8.6386395939086267</v>
      </c>
    </row>
    <row r="271" spans="4:5" x14ac:dyDescent="0.25">
      <c r="D271" s="2">
        <v>33</v>
      </c>
      <c r="E271" s="6">
        <f t="shared" ca="1" si="4"/>
        <v>8.5241015228426384</v>
      </c>
    </row>
    <row r="272" spans="4:5" x14ac:dyDescent="0.25">
      <c r="D272" s="2">
        <v>32.75</v>
      </c>
      <c r="E272" s="6">
        <f t="shared" ca="1" si="4"/>
        <v>8.4095634517766484</v>
      </c>
    </row>
    <row r="273" spans="4:5" x14ac:dyDescent="0.25">
      <c r="D273" s="2">
        <v>32.5</v>
      </c>
      <c r="E273" s="6">
        <f t="shared" ca="1" si="4"/>
        <v>8.2950253807106584</v>
      </c>
    </row>
    <row r="274" spans="4:5" x14ac:dyDescent="0.25">
      <c r="D274" s="2">
        <v>32.25</v>
      </c>
      <c r="E274" s="6">
        <f t="shared" ca="1" si="4"/>
        <v>8.1804873096446684</v>
      </c>
    </row>
    <row r="275" spans="4:5" x14ac:dyDescent="0.25">
      <c r="D275" s="2">
        <v>32</v>
      </c>
      <c r="E275" s="6">
        <f t="shared" ca="1" si="4"/>
        <v>8.0659492385786784</v>
      </c>
    </row>
    <row r="276" spans="4:5" x14ac:dyDescent="0.25">
      <c r="D276" s="2">
        <v>31.75</v>
      </c>
      <c r="E276" s="6">
        <f t="shared" ca="1" si="4"/>
        <v>7.9643368107302521</v>
      </c>
    </row>
    <row r="277" spans="4:5" x14ac:dyDescent="0.25">
      <c r="D277" s="2">
        <v>31.5</v>
      </c>
      <c r="E277" s="6">
        <f t="shared" ca="1" si="4"/>
        <v>7.8802682563338298</v>
      </c>
    </row>
    <row r="278" spans="4:5" x14ac:dyDescent="0.25">
      <c r="D278" s="2">
        <v>31.25</v>
      </c>
      <c r="E278" s="6">
        <f t="shared" ca="1" si="4"/>
        <v>7.7961997019374074</v>
      </c>
    </row>
    <row r="279" spans="4:5" x14ac:dyDescent="0.25">
      <c r="D279" s="2">
        <v>31</v>
      </c>
      <c r="E279" s="6">
        <f t="shared" ca="1" si="4"/>
        <v>7.7121311475409833</v>
      </c>
    </row>
    <row r="280" spans="4:5" x14ac:dyDescent="0.25">
      <c r="D280" s="2">
        <v>30.75</v>
      </c>
      <c r="E280" s="6">
        <f t="shared" ca="1" si="4"/>
        <v>7.6280625931445591</v>
      </c>
    </row>
    <row r="281" spans="4:5" x14ac:dyDescent="0.25">
      <c r="D281" s="2">
        <v>30.5</v>
      </c>
      <c r="E281" s="6">
        <f t="shared" ca="1" si="4"/>
        <v>7.5439940387481368</v>
      </c>
    </row>
    <row r="282" spans="4:5" x14ac:dyDescent="0.25">
      <c r="D282" s="2">
        <v>30.25</v>
      </c>
      <c r="E282" s="6">
        <f t="shared" ca="1" si="4"/>
        <v>7.4599254843517144</v>
      </c>
    </row>
    <row r="283" spans="4:5" x14ac:dyDescent="0.25">
      <c r="D283" s="2">
        <v>30</v>
      </c>
      <c r="E283" s="6">
        <f t="shared" ca="1" si="4"/>
        <v>7.3758569299552903</v>
      </c>
    </row>
    <row r="284" spans="4:5" x14ac:dyDescent="0.25">
      <c r="D284" s="2">
        <v>29.75</v>
      </c>
      <c r="E284" s="6">
        <f t="shared" ca="1" si="4"/>
        <v>7.2917883755588662</v>
      </c>
    </row>
    <row r="285" spans="4:5" x14ac:dyDescent="0.25">
      <c r="D285" s="2">
        <v>29.5</v>
      </c>
      <c r="E285" s="6">
        <f t="shared" ca="1" si="4"/>
        <v>7.2077198211624438</v>
      </c>
    </row>
    <row r="286" spans="4:5" x14ac:dyDescent="0.25">
      <c r="D286" s="2">
        <v>29.25</v>
      </c>
      <c r="E286" s="6">
        <f t="shared" ca="1" si="4"/>
        <v>7.1236512667660215</v>
      </c>
    </row>
    <row r="287" spans="4:5" x14ac:dyDescent="0.25">
      <c r="D287" s="2">
        <v>29</v>
      </c>
      <c r="E287" s="6">
        <f t="shared" ca="1" si="4"/>
        <v>7.0395827123695973</v>
      </c>
    </row>
    <row r="288" spans="4:5" x14ac:dyDescent="0.25">
      <c r="D288" s="2">
        <v>28.75</v>
      </c>
      <c r="E288" s="6">
        <f t="shared" ca="1" si="4"/>
        <v>6.9555141579731732</v>
      </c>
    </row>
    <row r="289" spans="4:5" x14ac:dyDescent="0.25">
      <c r="D289" s="2">
        <v>28.5</v>
      </c>
      <c r="E289" s="6">
        <f t="shared" ca="1" si="4"/>
        <v>6.8714456035767508</v>
      </c>
    </row>
    <row r="290" spans="4:5" x14ac:dyDescent="0.25">
      <c r="D290" s="2">
        <v>28.25</v>
      </c>
      <c r="E290" s="6">
        <f t="shared" ca="1" si="4"/>
        <v>6.7873770491803285</v>
      </c>
    </row>
    <row r="291" spans="4:5" x14ac:dyDescent="0.25">
      <c r="D291" s="2">
        <v>28</v>
      </c>
      <c r="E291" s="6">
        <f t="shared" ca="1" si="4"/>
        <v>6.7033084947839043</v>
      </c>
    </row>
    <row r="292" spans="4:5" x14ac:dyDescent="0.25">
      <c r="D292" s="2">
        <v>27.75</v>
      </c>
      <c r="E292" s="6">
        <f t="shared" ca="1" si="4"/>
        <v>6.6192399403874802</v>
      </c>
    </row>
    <row r="293" spans="4:5" x14ac:dyDescent="0.25">
      <c r="D293" s="2">
        <v>27.5</v>
      </c>
      <c r="E293" s="6">
        <f t="shared" ca="1" si="4"/>
        <v>6.5351713859910578</v>
      </c>
    </row>
    <row r="294" spans="4:5" x14ac:dyDescent="0.25">
      <c r="D294" s="2">
        <v>27.25</v>
      </c>
      <c r="E294" s="6">
        <f t="shared" ca="1" si="4"/>
        <v>6.4511028315946355</v>
      </c>
    </row>
    <row r="295" spans="4:5" x14ac:dyDescent="0.25">
      <c r="D295" s="2">
        <v>27</v>
      </c>
      <c r="E295" s="6">
        <f t="shared" ca="1" si="4"/>
        <v>6.3670342771982114</v>
      </c>
    </row>
    <row r="296" spans="4:5" x14ac:dyDescent="0.25">
      <c r="D296" s="2">
        <v>26.75</v>
      </c>
      <c r="E296" s="6">
        <f t="shared" ca="1" si="4"/>
        <v>6.2829657228017872</v>
      </c>
    </row>
    <row r="297" spans="4:5" x14ac:dyDescent="0.25">
      <c r="D297" s="2">
        <v>26.5</v>
      </c>
      <c r="E297" s="6">
        <f t="shared" ca="1" si="4"/>
        <v>6.1988971684053649</v>
      </c>
    </row>
    <row r="298" spans="4:5" x14ac:dyDescent="0.25">
      <c r="D298" s="2">
        <v>26.25</v>
      </c>
      <c r="E298" s="6">
        <f t="shared" ca="1" si="4"/>
        <v>6.1148286140089425</v>
      </c>
    </row>
    <row r="299" spans="4:5" x14ac:dyDescent="0.25">
      <c r="D299" s="2">
        <v>26</v>
      </c>
      <c r="E299" s="6">
        <f t="shared" ca="1" si="4"/>
        <v>6.0307600596125184</v>
      </c>
    </row>
    <row r="300" spans="4:5" x14ac:dyDescent="0.25">
      <c r="D300" s="2">
        <v>25.75</v>
      </c>
      <c r="E300" s="6">
        <f t="shared" ca="1" si="4"/>
        <v>5.9466915052160942</v>
      </c>
    </row>
    <row r="301" spans="4:5" x14ac:dyDescent="0.25">
      <c r="D301" s="2">
        <v>25.5</v>
      </c>
      <c r="E301" s="6">
        <f t="shared" ca="1" si="4"/>
        <v>5.8626229508196719</v>
      </c>
    </row>
    <row r="302" spans="4:5" x14ac:dyDescent="0.25">
      <c r="D302" s="2">
        <v>25.25</v>
      </c>
      <c r="E302" s="6">
        <f t="shared" ca="1" si="4"/>
        <v>5.7785543964232495</v>
      </c>
    </row>
    <row r="303" spans="4:5" x14ac:dyDescent="0.25">
      <c r="D303" s="2">
        <v>25</v>
      </c>
      <c r="E303" s="6">
        <f t="shared" ca="1" si="4"/>
        <v>5.6944858420268254</v>
      </c>
    </row>
    <row r="304" spans="4:5" x14ac:dyDescent="0.25">
      <c r="D304" s="2">
        <v>24.75</v>
      </c>
      <c r="E304" s="6">
        <f t="shared" ca="1" si="4"/>
        <v>5.6104172876304013</v>
      </c>
    </row>
    <row r="305" spans="4:5" x14ac:dyDescent="0.25">
      <c r="D305" s="2">
        <v>24.5</v>
      </c>
      <c r="E305" s="6">
        <f t="shared" ca="1" si="4"/>
        <v>5.5263487332339789</v>
      </c>
    </row>
    <row r="306" spans="4:5" x14ac:dyDescent="0.25">
      <c r="D306" s="2">
        <v>24.25</v>
      </c>
      <c r="E306" s="6">
        <f t="shared" ca="1" si="4"/>
        <v>5.4422801788375565</v>
      </c>
    </row>
    <row r="307" spans="4:5" x14ac:dyDescent="0.25">
      <c r="D307" s="2">
        <v>24</v>
      </c>
      <c r="E307" s="6">
        <f t="shared" ca="1" si="4"/>
        <v>5.3582116244411324</v>
      </c>
    </row>
    <row r="308" spans="4:5" x14ac:dyDescent="0.25">
      <c r="D308" s="2">
        <v>23.75</v>
      </c>
      <c r="E308" s="6">
        <f t="shared" ca="1" si="4"/>
        <v>5.2741430700447092</v>
      </c>
    </row>
    <row r="309" spans="4:5" x14ac:dyDescent="0.25">
      <c r="D309" s="2">
        <v>23.5</v>
      </c>
      <c r="E309" s="6">
        <f t="shared" ca="1" si="4"/>
        <v>5.1900745156482859</v>
      </c>
    </row>
    <row r="310" spans="4:5" x14ac:dyDescent="0.25">
      <c r="D310" s="2">
        <v>23.25</v>
      </c>
      <c r="E310" s="6">
        <f t="shared" ca="1" si="4"/>
        <v>5.1060059612518627</v>
      </c>
    </row>
    <row r="311" spans="4:5" x14ac:dyDescent="0.25">
      <c r="D311" s="2">
        <v>23</v>
      </c>
      <c r="E311" s="6">
        <f t="shared" ca="1" si="4"/>
        <v>5.0219374068554394</v>
      </c>
    </row>
    <row r="312" spans="4:5" x14ac:dyDescent="0.25">
      <c r="D312" s="2">
        <v>22.75</v>
      </c>
      <c r="E312" s="6">
        <f t="shared" ca="1" si="4"/>
        <v>4.9378688524590162</v>
      </c>
    </row>
    <row r="313" spans="4:5" x14ac:dyDescent="0.25">
      <c r="D313" s="2">
        <v>22.5</v>
      </c>
      <c r="E313" s="6">
        <f t="shared" ca="1" si="4"/>
        <v>4.8538002980625929</v>
      </c>
    </row>
    <row r="314" spans="4:5" x14ac:dyDescent="0.25">
      <c r="D314" s="2">
        <v>22.25</v>
      </c>
      <c r="E314" s="6">
        <f t="shared" ca="1" si="4"/>
        <v>4.7697317436661697</v>
      </c>
    </row>
    <row r="315" spans="4:5" x14ac:dyDescent="0.25">
      <c r="D315" s="2">
        <v>22</v>
      </c>
      <c r="E315" s="6">
        <f t="shared" ca="1" si="4"/>
        <v>4.6856631892697465</v>
      </c>
    </row>
    <row r="316" spans="4:5" x14ac:dyDescent="0.25">
      <c r="D316" s="2">
        <v>21.75</v>
      </c>
      <c r="E316" s="6">
        <f t="shared" ca="1" si="4"/>
        <v>4.6015946348733232</v>
      </c>
    </row>
    <row r="317" spans="4:5" x14ac:dyDescent="0.25">
      <c r="D317" s="2">
        <v>21.5</v>
      </c>
      <c r="E317" s="6">
        <f t="shared" ca="1" si="4"/>
        <v>4.5175260804769</v>
      </c>
    </row>
    <row r="318" spans="4:5" x14ac:dyDescent="0.25">
      <c r="D318" s="2">
        <v>21.25</v>
      </c>
      <c r="E318" s="6">
        <f t="shared" ca="1" si="4"/>
        <v>4.4334575260804767</v>
      </c>
    </row>
    <row r="319" spans="4:5" x14ac:dyDescent="0.25">
      <c r="D319" s="2">
        <v>21</v>
      </c>
      <c r="E319" s="6">
        <f t="shared" ca="1" si="4"/>
        <v>4.3493889716840535</v>
      </c>
    </row>
    <row r="320" spans="4:5" x14ac:dyDescent="0.25">
      <c r="D320" s="2">
        <v>20.75</v>
      </c>
      <c r="E320" s="6">
        <f t="shared" ca="1" si="4"/>
        <v>4.2653204172876302</v>
      </c>
    </row>
    <row r="321" spans="4:5" x14ac:dyDescent="0.25">
      <c r="D321" s="2">
        <v>20.5</v>
      </c>
      <c r="E321" s="6">
        <f t="shared" ca="1" si="4"/>
        <v>4.181251862891207</v>
      </c>
    </row>
    <row r="322" spans="4:5" x14ac:dyDescent="0.25">
      <c r="D322" s="2">
        <v>20.25</v>
      </c>
      <c r="E322" s="6">
        <f t="shared" ca="1" si="4"/>
        <v>4.0971833084947837</v>
      </c>
    </row>
    <row r="323" spans="4:5" x14ac:dyDescent="0.25">
      <c r="D323" s="2">
        <v>20</v>
      </c>
      <c r="E323" s="6">
        <f t="shared" ca="1" si="4"/>
        <v>4.0131147540983605</v>
      </c>
    </row>
    <row r="324" spans="4:5" x14ac:dyDescent="0.25">
      <c r="D324" s="2">
        <v>19.75</v>
      </c>
      <c r="E324" s="6">
        <f t="shared" ca="1" si="4"/>
        <v>3.9282981927710843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3.8433433734939761</v>
      </c>
    </row>
    <row r="326" spans="4:5" x14ac:dyDescent="0.25">
      <c r="D326" s="2">
        <v>19.25</v>
      </c>
      <c r="E326" s="6">
        <f t="shared" ca="1" si="5"/>
        <v>3.7583885542168671</v>
      </c>
    </row>
    <row r="327" spans="4:5" x14ac:dyDescent="0.25">
      <c r="D327" s="2">
        <v>19</v>
      </c>
      <c r="E327" s="6">
        <f t="shared" ca="1" si="5"/>
        <v>3.673433734939759</v>
      </c>
    </row>
    <row r="328" spans="4:5" x14ac:dyDescent="0.25">
      <c r="D328" s="2">
        <v>18.75</v>
      </c>
      <c r="E328" s="6">
        <f t="shared" ca="1" si="5"/>
        <v>3.5884789156626509</v>
      </c>
    </row>
    <row r="329" spans="4:5" x14ac:dyDescent="0.25">
      <c r="D329" s="2">
        <v>18.5</v>
      </c>
      <c r="E329" s="6">
        <f t="shared" ca="1" si="5"/>
        <v>3.5035240963855419</v>
      </c>
    </row>
    <row r="330" spans="4:5" x14ac:dyDescent="0.25">
      <c r="D330" s="2">
        <v>18.25</v>
      </c>
      <c r="E330" s="6">
        <f t="shared" ca="1" si="5"/>
        <v>3.4185692771084337</v>
      </c>
    </row>
    <row r="331" spans="4:5" x14ac:dyDescent="0.25">
      <c r="D331" s="2">
        <v>18</v>
      </c>
      <c r="E331" s="6">
        <f t="shared" ca="1" si="5"/>
        <v>3.3336144578313256</v>
      </c>
    </row>
    <row r="332" spans="4:5" x14ac:dyDescent="0.25">
      <c r="D332" s="2">
        <v>17.75</v>
      </c>
      <c r="E332" s="6">
        <f t="shared" ca="1" si="5"/>
        <v>3.2486596385542166</v>
      </c>
    </row>
    <row r="333" spans="4:5" x14ac:dyDescent="0.25">
      <c r="D333" s="2">
        <v>17.5</v>
      </c>
      <c r="E333" s="6">
        <f t="shared" ca="1" si="5"/>
        <v>3.1637048192771084</v>
      </c>
    </row>
    <row r="334" spans="4:5" x14ac:dyDescent="0.25">
      <c r="D334" s="2">
        <v>17.25</v>
      </c>
      <c r="E334" s="6">
        <f t="shared" ca="1" si="5"/>
        <v>3.0787500000000003</v>
      </c>
    </row>
    <row r="335" spans="4:5" x14ac:dyDescent="0.25">
      <c r="D335" s="2">
        <v>17</v>
      </c>
      <c r="E335" s="6">
        <f t="shared" ca="1" si="5"/>
        <v>2.9937951807228913</v>
      </c>
    </row>
    <row r="336" spans="4:5" x14ac:dyDescent="0.25">
      <c r="D336" s="2">
        <v>16.75</v>
      </c>
      <c r="E336" s="6">
        <f t="shared" ca="1" si="5"/>
        <v>2.9088403614457832</v>
      </c>
    </row>
    <row r="337" spans="4:5" x14ac:dyDescent="0.25">
      <c r="D337" s="2">
        <v>16.5</v>
      </c>
      <c r="E337" s="6">
        <f t="shared" ca="1" si="5"/>
        <v>2.823885542168675</v>
      </c>
    </row>
    <row r="338" spans="4:5" x14ac:dyDescent="0.25">
      <c r="D338" s="2">
        <v>16.25</v>
      </c>
      <c r="E338" s="6">
        <f t="shared" ca="1" si="5"/>
        <v>2.738930722891566</v>
      </c>
    </row>
    <row r="339" spans="4:5" x14ac:dyDescent="0.25">
      <c r="D339" s="2">
        <v>16</v>
      </c>
      <c r="E339" s="6">
        <f t="shared" ca="1" si="5"/>
        <v>2.6539759036144579</v>
      </c>
    </row>
    <row r="340" spans="4:5" x14ac:dyDescent="0.25">
      <c r="D340" s="2">
        <v>15.75</v>
      </c>
      <c r="E340" s="6">
        <f t="shared" ca="1" si="5"/>
        <v>2.5690210843373498</v>
      </c>
    </row>
    <row r="341" spans="4:5" x14ac:dyDescent="0.25">
      <c r="D341" s="2">
        <v>15.5</v>
      </c>
      <c r="E341" s="6">
        <f t="shared" ca="1" si="5"/>
        <v>2.4840662650602408</v>
      </c>
    </row>
    <row r="342" spans="4:5" x14ac:dyDescent="0.25">
      <c r="D342" s="2">
        <v>15.25</v>
      </c>
      <c r="E342" s="6">
        <f t="shared" ca="1" si="5"/>
        <v>2.3991114457831326</v>
      </c>
    </row>
    <row r="343" spans="4:5" x14ac:dyDescent="0.25">
      <c r="D343" s="2">
        <v>15</v>
      </c>
      <c r="E343" s="6">
        <f t="shared" ca="1" si="5"/>
        <v>2.3141566265060245</v>
      </c>
    </row>
    <row r="344" spans="4:5" x14ac:dyDescent="0.25">
      <c r="D344" s="2">
        <v>14.75</v>
      </c>
      <c r="E344" s="6">
        <f t="shared" ca="1" si="5"/>
        <v>2.2292018072289155</v>
      </c>
    </row>
    <row r="345" spans="4:5" x14ac:dyDescent="0.25">
      <c r="D345" s="2">
        <v>14.5</v>
      </c>
      <c r="E345" s="6">
        <f t="shared" ca="1" si="5"/>
        <v>2.1442469879518073</v>
      </c>
    </row>
    <row r="346" spans="4:5" x14ac:dyDescent="0.25">
      <c r="D346" s="2">
        <v>14.25</v>
      </c>
      <c r="E346" s="6">
        <f t="shared" ca="1" si="5"/>
        <v>2.0592921686746992</v>
      </c>
    </row>
    <row r="347" spans="4:5" x14ac:dyDescent="0.25">
      <c r="D347" s="2">
        <v>14</v>
      </c>
      <c r="E347" s="6">
        <f t="shared" ca="1" si="5"/>
        <v>1.9674809160305351</v>
      </c>
    </row>
    <row r="348" spans="4:5" x14ac:dyDescent="0.25">
      <c r="D348" s="2">
        <v>13.75</v>
      </c>
      <c r="E348" s="6">
        <f t="shared" ca="1" si="5"/>
        <v>1.8598282442748095</v>
      </c>
    </row>
    <row r="349" spans="4:5" x14ac:dyDescent="0.25">
      <c r="D349" s="2">
        <v>13.5</v>
      </c>
      <c r="E349" s="6">
        <f t="shared" ca="1" si="5"/>
        <v>1.752175572519084</v>
      </c>
    </row>
    <row r="350" spans="4:5" x14ac:dyDescent="0.25">
      <c r="D350" s="2">
        <v>13.25</v>
      </c>
      <c r="E350" s="6">
        <f t="shared" ca="1" si="5"/>
        <v>1.6445229007633593</v>
      </c>
    </row>
    <row r="351" spans="4:5" x14ac:dyDescent="0.25">
      <c r="D351" s="2">
        <v>13</v>
      </c>
      <c r="E351" s="6">
        <f t="shared" ca="1" si="5"/>
        <v>1.5368702290076337</v>
      </c>
    </row>
    <row r="352" spans="4:5" x14ac:dyDescent="0.25">
      <c r="D352" s="2">
        <v>12.75</v>
      </c>
      <c r="E352" s="6">
        <f t="shared" ca="1" si="5"/>
        <v>1.429217557251909</v>
      </c>
    </row>
    <row r="353" spans="4:5" x14ac:dyDescent="0.25">
      <c r="D353" s="2">
        <v>12.5</v>
      </c>
      <c r="E353" s="6">
        <f t="shared" ca="1" si="5"/>
        <v>1.3215648854961835</v>
      </c>
    </row>
    <row r="354" spans="4:5" x14ac:dyDescent="0.25">
      <c r="D354" s="2">
        <v>12.25</v>
      </c>
      <c r="E354" s="6">
        <f t="shared" ca="1" si="5"/>
        <v>1.2139122137404588</v>
      </c>
    </row>
    <row r="355" spans="4:5" x14ac:dyDescent="0.25">
      <c r="D355" s="2">
        <v>12</v>
      </c>
      <c r="E355" s="6">
        <f t="shared" ca="1" si="5"/>
        <v>1.1062595419847332</v>
      </c>
    </row>
    <row r="356" spans="4:5" x14ac:dyDescent="0.25">
      <c r="D356" s="2">
        <v>11.75</v>
      </c>
      <c r="E356" s="6">
        <f t="shared" ca="1" si="5"/>
        <v>0.99863805970149233</v>
      </c>
    </row>
    <row r="357" spans="4:5" x14ac:dyDescent="0.25">
      <c r="D357" s="2">
        <v>11.5</v>
      </c>
      <c r="E357" s="6">
        <f t="shared" ca="1" si="5"/>
        <v>0.89339552238805986</v>
      </c>
    </row>
    <row r="358" spans="4:5" x14ac:dyDescent="0.25">
      <c r="D358" s="2">
        <v>11.25</v>
      </c>
      <c r="E358" s="6">
        <f t="shared" ca="1" si="5"/>
        <v>0.78815298507462739</v>
      </c>
    </row>
    <row r="359" spans="4:5" x14ac:dyDescent="0.25">
      <c r="D359" s="2">
        <v>11</v>
      </c>
      <c r="E359" s="6">
        <f t="shared" ca="1" si="5"/>
        <v>0.68291044776119403</v>
      </c>
    </row>
    <row r="360" spans="4:5" x14ac:dyDescent="0.25">
      <c r="D360" s="2">
        <v>10.75</v>
      </c>
      <c r="E360" s="6">
        <f t="shared" ca="1" si="5"/>
        <v>0.57766791044776067</v>
      </c>
    </row>
    <row r="361" spans="4:5" x14ac:dyDescent="0.25">
      <c r="D361" s="2">
        <v>10.5</v>
      </c>
      <c r="E361" s="6">
        <f t="shared" ca="1" si="5"/>
        <v>0.49654026217228464</v>
      </c>
    </row>
    <row r="362" spans="4:5" x14ac:dyDescent="0.25">
      <c r="D362" s="2">
        <v>10.25</v>
      </c>
      <c r="E362" s="6">
        <f t="shared" ca="1" si="5"/>
        <v>0.48333567415730327</v>
      </c>
    </row>
    <row r="363" spans="4:5" x14ac:dyDescent="0.25">
      <c r="D363" s="2">
        <v>10</v>
      </c>
      <c r="E363" s="6">
        <f t="shared" ca="1" si="5"/>
        <v>0.47013108614232202</v>
      </c>
    </row>
    <row r="364" spans="4:5" x14ac:dyDescent="0.25">
      <c r="D364" s="2">
        <v>9.75</v>
      </c>
      <c r="E364" s="6">
        <f t="shared" ca="1" si="5"/>
        <v>0.45692649812734076</v>
      </c>
    </row>
    <row r="365" spans="4:5" x14ac:dyDescent="0.25">
      <c r="D365" s="2">
        <v>9.5</v>
      </c>
      <c r="E365" s="6">
        <f t="shared" ca="1" si="5"/>
        <v>0.44372191011235951</v>
      </c>
    </row>
    <row r="366" spans="4:5" x14ac:dyDescent="0.25">
      <c r="D366" s="2">
        <v>9.25</v>
      </c>
      <c r="E366" s="6">
        <f t="shared" ca="1" si="5"/>
        <v>0.43051732209737825</v>
      </c>
    </row>
    <row r="367" spans="4:5" x14ac:dyDescent="0.25">
      <c r="D367" s="2">
        <v>9</v>
      </c>
      <c r="E367" s="6">
        <f t="shared" ca="1" si="5"/>
        <v>0.41731273408239694</v>
      </c>
    </row>
    <row r="368" spans="4:5" x14ac:dyDescent="0.25">
      <c r="D368" s="2">
        <v>8.75</v>
      </c>
      <c r="E368" s="6">
        <f t="shared" ca="1" si="5"/>
        <v>0.40410814606741569</v>
      </c>
    </row>
    <row r="369" spans="4:5" x14ac:dyDescent="0.25">
      <c r="D369" s="2">
        <v>8.5</v>
      </c>
      <c r="E369" s="6">
        <f t="shared" ca="1" si="5"/>
        <v>0.39090355805243443</v>
      </c>
    </row>
    <row r="370" spans="4:5" x14ac:dyDescent="0.25">
      <c r="D370" s="2">
        <v>8.25</v>
      </c>
      <c r="E370" s="6">
        <f t="shared" ca="1" si="5"/>
        <v>0.37769897003745312</v>
      </c>
    </row>
    <row r="371" spans="4:5" x14ac:dyDescent="0.25">
      <c r="D371" s="2">
        <v>8</v>
      </c>
      <c r="E371" s="6">
        <f t="shared" ca="1" si="5"/>
        <v>0.36449438202247186</v>
      </c>
    </row>
    <row r="372" spans="4:5" x14ac:dyDescent="0.25">
      <c r="D372" s="2">
        <v>7.75</v>
      </c>
      <c r="E372" s="6">
        <f t="shared" ca="1" si="5"/>
        <v>0.35128979400749061</v>
      </c>
    </row>
    <row r="373" spans="4:5" x14ac:dyDescent="0.25">
      <c r="D373" s="2">
        <v>7.5</v>
      </c>
      <c r="E373" s="6">
        <f t="shared" ca="1" si="5"/>
        <v>0.3380852059925093</v>
      </c>
    </row>
    <row r="374" spans="4:5" x14ac:dyDescent="0.25">
      <c r="D374" s="2">
        <v>7.25</v>
      </c>
      <c r="E374" s="6">
        <f t="shared" ca="1" si="5"/>
        <v>0.32488061797752804</v>
      </c>
    </row>
    <row r="375" spans="4:5" x14ac:dyDescent="0.25">
      <c r="D375" s="2">
        <v>7</v>
      </c>
      <c r="E375" s="6">
        <f t="shared" ca="1" si="5"/>
        <v>0.31167602996254679</v>
      </c>
    </row>
    <row r="376" spans="4:5" x14ac:dyDescent="0.25">
      <c r="D376" s="2">
        <v>6.75</v>
      </c>
      <c r="E376" s="6">
        <f t="shared" ca="1" si="5"/>
        <v>0.29847144194756547</v>
      </c>
    </row>
    <row r="377" spans="4:5" x14ac:dyDescent="0.25">
      <c r="D377" s="2">
        <v>6.5</v>
      </c>
      <c r="E377" s="6">
        <f t="shared" ca="1" si="5"/>
        <v>0.28526685393258422</v>
      </c>
    </row>
    <row r="378" spans="4:5" x14ac:dyDescent="0.25">
      <c r="D378" s="2">
        <v>6.25</v>
      </c>
      <c r="E378" s="6">
        <f t="shared" ca="1" si="5"/>
        <v>0.27206226591760296</v>
      </c>
    </row>
    <row r="379" spans="4:5" x14ac:dyDescent="0.25">
      <c r="D379" s="2">
        <v>6</v>
      </c>
      <c r="E379" s="6">
        <f t="shared" ca="1" si="5"/>
        <v>0.25885767790262171</v>
      </c>
    </row>
    <row r="380" spans="4:5" x14ac:dyDescent="0.25">
      <c r="D380" s="2">
        <v>5.75</v>
      </c>
      <c r="E380" s="6">
        <f t="shared" ca="1" si="5"/>
        <v>0.24692956349206352</v>
      </c>
    </row>
    <row r="381" spans="4:5" x14ac:dyDescent="0.25">
      <c r="D381" s="2">
        <v>5.5</v>
      </c>
      <c r="E381" s="6">
        <f t="shared" ca="1" si="5"/>
        <v>0.23760251322751325</v>
      </c>
    </row>
    <row r="382" spans="4:5" x14ac:dyDescent="0.25">
      <c r="D382" s="2">
        <v>5.25</v>
      </c>
      <c r="E382" s="6">
        <f t="shared" ca="1" si="5"/>
        <v>0.228275462962963</v>
      </c>
    </row>
    <row r="383" spans="4:5" x14ac:dyDescent="0.25">
      <c r="D383" s="2">
        <v>5</v>
      </c>
      <c r="E383" s="6">
        <f t="shared" ca="1" si="5"/>
        <v>0.21894841269841273</v>
      </c>
    </row>
    <row r="384" spans="4:5" x14ac:dyDescent="0.25">
      <c r="D384" s="2">
        <v>4.75</v>
      </c>
      <c r="E384" s="6">
        <f t="shared" ca="1" si="5"/>
        <v>0.20962136243386245</v>
      </c>
    </row>
    <row r="385" spans="4:5" x14ac:dyDescent="0.25">
      <c r="D385" s="2">
        <v>4.5</v>
      </c>
      <c r="E385" s="6">
        <f t="shared" ca="1" si="5"/>
        <v>0.20029431216931221</v>
      </c>
    </row>
    <row r="386" spans="4:5" x14ac:dyDescent="0.25">
      <c r="D386" s="2">
        <v>4.25</v>
      </c>
      <c r="E386" s="6">
        <f t="shared" ca="1" si="5"/>
        <v>0.19096726190476193</v>
      </c>
    </row>
    <row r="387" spans="4:5" x14ac:dyDescent="0.25">
      <c r="D387" s="2">
        <v>4</v>
      </c>
      <c r="E387" s="6">
        <f t="shared" ca="1" si="5"/>
        <v>0.18164021164021166</v>
      </c>
    </row>
    <row r="388" spans="4:5" x14ac:dyDescent="0.25">
      <c r="D388" s="2">
        <v>3.75</v>
      </c>
      <c r="E388" s="6">
        <f t="shared" ca="1" si="5"/>
        <v>0.17231316137566138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0.16298611111111111</v>
      </c>
    </row>
    <row r="390" spans="4:5" x14ac:dyDescent="0.25">
      <c r="D390" s="2">
        <v>3.25</v>
      </c>
      <c r="E390" s="6">
        <f t="shared" ca="1" si="6"/>
        <v>0.15365906084656086</v>
      </c>
    </row>
    <row r="391" spans="4:5" x14ac:dyDescent="0.25">
      <c r="D391" s="2">
        <v>3</v>
      </c>
      <c r="E391" s="6">
        <f t="shared" ca="1" si="6"/>
        <v>0.14433201058201059</v>
      </c>
    </row>
    <row r="392" spans="4:5" x14ac:dyDescent="0.25">
      <c r="D392" s="2">
        <v>2.75</v>
      </c>
      <c r="E392" s="6">
        <f t="shared" ca="1" si="6"/>
        <v>0.13500496031746032</v>
      </c>
    </row>
    <row r="393" spans="4:5" x14ac:dyDescent="0.25">
      <c r="D393" s="2">
        <v>2.5</v>
      </c>
      <c r="E393" s="6">
        <f t="shared" ca="1" si="6"/>
        <v>0.12567791005291007</v>
      </c>
    </row>
    <row r="394" spans="4:5" x14ac:dyDescent="0.25">
      <c r="D394" s="2">
        <v>2.25</v>
      </c>
      <c r="E394" s="6">
        <f t="shared" ca="1" si="6"/>
        <v>0.11418926666666665</v>
      </c>
    </row>
    <row r="395" spans="4:5" x14ac:dyDescent="0.25">
      <c r="D395" s="2">
        <v>2</v>
      </c>
      <c r="E395" s="6">
        <f t="shared" ca="1" si="6"/>
        <v>0.10253119999999999</v>
      </c>
    </row>
    <row r="396" spans="4:5" x14ac:dyDescent="0.25">
      <c r="D396" s="2">
        <v>1.75</v>
      </c>
      <c r="E396" s="6">
        <f t="shared" ca="1" si="6"/>
        <v>9.0873133333333328E-2</v>
      </c>
    </row>
    <row r="397" spans="4:5" x14ac:dyDescent="0.25">
      <c r="D397" s="2">
        <v>1.5</v>
      </c>
      <c r="E397" s="6">
        <f t="shared" ca="1" si="6"/>
        <v>7.9215066666666653E-2</v>
      </c>
    </row>
    <row r="398" spans="4:5" x14ac:dyDescent="0.25">
      <c r="D398" s="2">
        <v>1.25</v>
      </c>
      <c r="E398" s="6">
        <f t="shared" ca="1" si="6"/>
        <v>6.7556999999999992E-2</v>
      </c>
    </row>
    <row r="399" spans="4:5" x14ac:dyDescent="0.25">
      <c r="D399" s="2">
        <v>1</v>
      </c>
      <c r="E399" s="6">
        <f t="shared" ca="1" si="6"/>
        <v>5.8771076923076926E-2</v>
      </c>
    </row>
    <row r="400" spans="4:5" x14ac:dyDescent="0.25">
      <c r="D400" s="2">
        <v>0.75</v>
      </c>
      <c r="E400" s="6">
        <f t="shared" ca="1" si="6"/>
        <v>5.1828307692307687E-2</v>
      </c>
    </row>
    <row r="401" spans="4:5" x14ac:dyDescent="0.25">
      <c r="D401" s="2">
        <v>0.5</v>
      </c>
      <c r="E401" s="6">
        <f t="shared" ca="1" si="6"/>
        <v>4.4885538461538463E-2</v>
      </c>
    </row>
    <row r="402" spans="4:5" x14ac:dyDescent="0.25">
      <c r="D402" s="2">
        <v>0.25</v>
      </c>
      <c r="E402" s="6">
        <f t="shared" ca="1" si="6"/>
        <v>3.7942769230769231E-2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9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10"/>
    <col min="2" max="2" width="20.88671875" style="310" bestFit="1" customWidth="1"/>
    <col min="3" max="3" width="12.88671875" style="310" bestFit="1" customWidth="1"/>
    <col min="4" max="7" width="11.44140625" style="310"/>
    <col min="8" max="8" width="11.44140625" style="364"/>
    <col min="9" max="12" width="11.44140625" style="310"/>
    <col min="13" max="13" width="12.6640625" style="310" customWidth="1"/>
    <col min="14" max="14" width="11.44140625" style="310"/>
    <col min="15" max="15" width="11.44140625" style="373"/>
    <col min="16" max="16384" width="11.44140625" style="310"/>
  </cols>
  <sheetData>
    <row r="1" spans="1:15" ht="15.6" x14ac:dyDescent="0.3">
      <c r="B1" s="311" t="s">
        <v>2</v>
      </c>
      <c r="C1" s="312"/>
      <c r="D1" s="466" t="s">
        <v>20</v>
      </c>
      <c r="E1" s="467"/>
      <c r="F1" s="467"/>
      <c r="G1" s="468"/>
      <c r="H1" s="313"/>
    </row>
    <row r="2" spans="1:15" ht="16.2" thickBot="1" x14ac:dyDescent="0.35">
      <c r="B2" s="314" t="s">
        <v>3</v>
      </c>
      <c r="C2" s="315"/>
      <c r="D2" s="469" t="s">
        <v>5</v>
      </c>
      <c r="E2" s="470"/>
      <c r="F2" s="470"/>
      <c r="G2" s="471"/>
      <c r="H2" s="313"/>
    </row>
    <row r="3" spans="1:15" ht="13.8" thickBot="1" x14ac:dyDescent="0.3">
      <c r="B3" s="316" t="s">
        <v>1</v>
      </c>
      <c r="C3" s="317"/>
      <c r="D3" s="464">
        <f>Statistik!C3</f>
        <v>44249</v>
      </c>
      <c r="E3" s="464"/>
      <c r="F3" s="464"/>
      <c r="G3" s="465"/>
      <c r="H3" s="318"/>
    </row>
    <row r="4" spans="1:15" ht="13.8" thickBot="1" x14ac:dyDescent="0.3">
      <c r="B4" s="319" t="s">
        <v>42</v>
      </c>
      <c r="C4" s="320"/>
      <c r="D4" s="464">
        <f>Statistik!C4</f>
        <v>0</v>
      </c>
      <c r="E4" s="464"/>
      <c r="F4" s="464"/>
      <c r="G4" s="465"/>
      <c r="H4" s="321"/>
    </row>
    <row r="5" spans="1:15" ht="13.8" thickBot="1" x14ac:dyDescent="0.3">
      <c r="B5" s="319" t="s">
        <v>43</v>
      </c>
      <c r="C5" s="320"/>
      <c r="D5" s="464">
        <f>Statistik!C5</f>
        <v>0</v>
      </c>
      <c r="E5" s="464"/>
      <c r="F5" s="464"/>
      <c r="G5" s="465"/>
      <c r="H5" s="322"/>
    </row>
    <row r="6" spans="1:15" ht="13.8" thickBot="1" x14ac:dyDescent="0.3">
      <c r="B6" s="319" t="s">
        <v>0</v>
      </c>
      <c r="C6" s="320"/>
      <c r="D6" s="464" t="str">
        <f>Statistik!C6</f>
        <v>MS1 FP1</v>
      </c>
      <c r="E6" s="464"/>
      <c r="F6" s="464"/>
      <c r="G6" s="465"/>
      <c r="H6" s="323"/>
    </row>
    <row r="7" spans="1:15" ht="13.8" thickBot="1" x14ac:dyDescent="0.3">
      <c r="B7" s="319" t="s">
        <v>4</v>
      </c>
      <c r="C7" s="320"/>
      <c r="D7" s="464">
        <f>Statistik!C7</f>
        <v>0</v>
      </c>
      <c r="E7" s="464"/>
      <c r="F7" s="464"/>
      <c r="G7" s="465"/>
      <c r="H7" s="318"/>
    </row>
    <row r="8" spans="1:15" ht="13.8" thickBot="1" x14ac:dyDescent="0.3">
      <c r="B8" s="319" t="s">
        <v>11</v>
      </c>
      <c r="C8" s="320"/>
      <c r="D8" s="478">
        <f>Statistik!C8</f>
        <v>-3.5454706612302782E-4</v>
      </c>
      <c r="E8" s="478"/>
      <c r="F8" s="478"/>
      <c r="G8" s="479"/>
      <c r="H8" s="324"/>
      <c r="I8" s="480" t="s">
        <v>202</v>
      </c>
      <c r="J8" s="480"/>
      <c r="M8" s="374" t="s">
        <v>213</v>
      </c>
    </row>
    <row r="9" spans="1:15" ht="13.8" thickBot="1" x14ac:dyDescent="0.3">
      <c r="B9" s="325" t="s">
        <v>6</v>
      </c>
      <c r="C9" s="326"/>
      <c r="D9" s="481">
        <f>Statistik!C9</f>
        <v>28195</v>
      </c>
      <c r="E9" s="481"/>
      <c r="F9" s="481"/>
      <c r="G9" s="482"/>
      <c r="H9" s="322"/>
      <c r="I9" s="480" t="s">
        <v>203</v>
      </c>
      <c r="J9" s="480"/>
      <c r="M9" s="374" t="s">
        <v>214</v>
      </c>
    </row>
    <row r="10" spans="1:15" ht="40.200000000000003" thickBot="1" x14ac:dyDescent="0.3">
      <c r="A10" s="327" t="s">
        <v>178</v>
      </c>
      <c r="B10" s="328" t="s">
        <v>177</v>
      </c>
      <c r="C10" s="329" t="s">
        <v>204</v>
      </c>
      <c r="D10" s="330" t="s">
        <v>60</v>
      </c>
      <c r="E10" s="331" t="s">
        <v>61</v>
      </c>
      <c r="F10" s="332" t="s">
        <v>58</v>
      </c>
      <c r="G10" s="333" t="s">
        <v>59</v>
      </c>
      <c r="H10" s="334"/>
      <c r="I10" s="335" t="s">
        <v>205</v>
      </c>
      <c r="J10" s="335" t="s">
        <v>206</v>
      </c>
    </row>
    <row r="11" spans="1:15" x14ac:dyDescent="0.25">
      <c r="A11" s="476" t="s">
        <v>52</v>
      </c>
      <c r="B11" s="336">
        <v>256</v>
      </c>
      <c r="C11" s="337">
        <f>B11/10</f>
        <v>25.6</v>
      </c>
      <c r="D11" s="338">
        <f>Statistik!C11</f>
        <v>0</v>
      </c>
      <c r="E11" s="339">
        <f>E12+D11</f>
        <v>28205</v>
      </c>
      <c r="F11" s="340">
        <f>D11/$E$11</f>
        <v>0</v>
      </c>
      <c r="G11" s="341">
        <f t="shared" ref="G11:G24" si="0">G12+F11</f>
        <v>1</v>
      </c>
      <c r="H11" s="342"/>
      <c r="I11" s="343"/>
      <c r="J11" s="343"/>
      <c r="M11" s="310" t="s">
        <v>215</v>
      </c>
      <c r="N11" s="343">
        <f ca="1">Statistik!C30/1000</f>
        <v>2.7723914049236943E-2</v>
      </c>
      <c r="O11" s="373" t="s">
        <v>114</v>
      </c>
    </row>
    <row r="12" spans="1:15" x14ac:dyDescent="0.25">
      <c r="A12" s="476"/>
      <c r="B12" s="344">
        <v>128</v>
      </c>
      <c r="C12" s="345">
        <f t="shared" ref="C12:C26" si="1">B12/10</f>
        <v>12.8</v>
      </c>
      <c r="D12" s="338">
        <f>Statistik!C12</f>
        <v>3170</v>
      </c>
      <c r="E12" s="346">
        <f t="shared" ref="E12:E24" si="2">E13+D12</f>
        <v>28205</v>
      </c>
      <c r="F12" s="340">
        <f t="shared" ref="F12:F26" si="3">D12/$E$11</f>
        <v>0.11239141996099983</v>
      </c>
      <c r="G12" s="347">
        <f t="shared" si="0"/>
        <v>1</v>
      </c>
      <c r="H12" s="342"/>
      <c r="I12" s="343">
        <f>(C11)^0.404*(C12)^0.595</f>
        <v>16.893470506338474</v>
      </c>
      <c r="J12" s="343">
        <f>F12*100/I12</f>
        <v>0.66529503170370041</v>
      </c>
      <c r="M12" s="310" t="s">
        <v>216</v>
      </c>
      <c r="N12" s="375">
        <f>1/J32</f>
        <v>44807.549577885446</v>
      </c>
      <c r="O12" s="373" t="s">
        <v>217</v>
      </c>
    </row>
    <row r="13" spans="1:15" x14ac:dyDescent="0.25">
      <c r="A13" s="477"/>
      <c r="B13" s="344">
        <v>63</v>
      </c>
      <c r="C13" s="345">
        <f t="shared" si="1"/>
        <v>6.3</v>
      </c>
      <c r="D13" s="338">
        <f>Statistik!C13</f>
        <v>5320</v>
      </c>
      <c r="E13" s="346">
        <f t="shared" si="2"/>
        <v>25035</v>
      </c>
      <c r="F13" s="340">
        <f t="shared" si="3"/>
        <v>0.18861903917745082</v>
      </c>
      <c r="G13" s="347">
        <f t="shared" si="0"/>
        <v>0.88760858003900023</v>
      </c>
      <c r="H13" s="342"/>
      <c r="I13" s="343">
        <f t="shared" ref="I13:I26" si="4">(C12)^0.404*(C13)^0.595</f>
        <v>8.3737589438823434</v>
      </c>
      <c r="J13" s="343">
        <f t="shared" ref="J13:J20" si="5">F13*100/I13</f>
        <v>2.252501420706063</v>
      </c>
      <c r="M13" s="310" t="s">
        <v>218</v>
      </c>
      <c r="N13" s="310">
        <f ca="1">10.44/(9.81*N11)</f>
        <v>38.386361377264819</v>
      </c>
      <c r="O13" s="373" t="s">
        <v>219</v>
      </c>
    </row>
    <row r="14" spans="1:15" x14ac:dyDescent="0.25">
      <c r="A14" s="472" t="s">
        <v>53</v>
      </c>
      <c r="B14" s="348">
        <v>31.5</v>
      </c>
      <c r="C14" s="349">
        <f t="shared" si="1"/>
        <v>3.15</v>
      </c>
      <c r="D14" s="338">
        <f>Statistik!C14</f>
        <v>5805</v>
      </c>
      <c r="E14" s="346">
        <f t="shared" si="2"/>
        <v>19715</v>
      </c>
      <c r="F14" s="340">
        <f>D14/$E$11</f>
        <v>0.20581457188441765</v>
      </c>
      <c r="G14" s="347">
        <f t="shared" si="0"/>
        <v>0.69898954086154941</v>
      </c>
      <c r="H14" s="342"/>
      <c r="I14" s="343">
        <f t="shared" si="4"/>
        <v>4.1632104163180852</v>
      </c>
      <c r="J14" s="343">
        <f t="shared" si="5"/>
        <v>4.9436504837158495</v>
      </c>
    </row>
    <row r="15" spans="1:15" x14ac:dyDescent="0.25">
      <c r="A15" s="473"/>
      <c r="B15" s="348">
        <v>16</v>
      </c>
      <c r="C15" s="349">
        <f t="shared" si="1"/>
        <v>1.6</v>
      </c>
      <c r="D15" s="338">
        <f>Statistik!C15</f>
        <v>4925</v>
      </c>
      <c r="E15" s="346">
        <f t="shared" si="2"/>
        <v>13910</v>
      </c>
      <c r="F15" s="340">
        <f t="shared" si="3"/>
        <v>0.17461443006559121</v>
      </c>
      <c r="G15" s="347">
        <f t="shared" si="0"/>
        <v>0.49317496897713176</v>
      </c>
      <c r="H15" s="342"/>
      <c r="I15" s="343">
        <f t="shared" si="4"/>
        <v>2.102659033821578</v>
      </c>
      <c r="J15" s="343">
        <f t="shared" si="5"/>
        <v>8.3044577012674221</v>
      </c>
      <c r="M15" s="310" t="s">
        <v>220</v>
      </c>
      <c r="N15" s="310">
        <f ca="1">N13/N12</f>
        <v>8.5669405577604326E-4</v>
      </c>
      <c r="O15" s="373" t="s">
        <v>221</v>
      </c>
    </row>
    <row r="16" spans="1:15" x14ac:dyDescent="0.25">
      <c r="A16" s="473"/>
      <c r="B16" s="348">
        <v>8</v>
      </c>
      <c r="C16" s="349">
        <f t="shared" si="1"/>
        <v>0.8</v>
      </c>
      <c r="D16" s="338">
        <f>Statistik!C16</f>
        <v>3355</v>
      </c>
      <c r="E16" s="346">
        <f t="shared" si="2"/>
        <v>8985</v>
      </c>
      <c r="F16" s="340">
        <f t="shared" si="3"/>
        <v>0.11895054068427584</v>
      </c>
      <c r="G16" s="347">
        <f t="shared" si="0"/>
        <v>0.31856053891154051</v>
      </c>
      <c r="H16" s="342"/>
      <c r="I16" s="343">
        <f t="shared" si="4"/>
        <v>1.0587733840216291</v>
      </c>
      <c r="J16" s="343">
        <f t="shared" si="5"/>
        <v>11.234749803820707</v>
      </c>
      <c r="M16" s="376" t="s">
        <v>223</v>
      </c>
    </row>
    <row r="17" spans="1:11" x14ac:dyDescent="0.25">
      <c r="A17" s="473"/>
      <c r="B17" s="348">
        <v>4</v>
      </c>
      <c r="C17" s="349">
        <f t="shared" si="1"/>
        <v>0.4</v>
      </c>
      <c r="D17" s="338">
        <f>Statistik!C17</f>
        <v>1660</v>
      </c>
      <c r="E17" s="346">
        <f t="shared" si="2"/>
        <v>5630</v>
      </c>
      <c r="F17" s="340">
        <f>D17/$E$11</f>
        <v>5.8854812976422623E-2</v>
      </c>
      <c r="G17" s="347">
        <f t="shared" si="0"/>
        <v>0.19960999822726466</v>
      </c>
      <c r="H17" s="342"/>
      <c r="I17" s="343">
        <f t="shared" si="4"/>
        <v>0.52975376210591196</v>
      </c>
      <c r="J17" s="343">
        <f>F17*100/I17</f>
        <v>11.109843324653157</v>
      </c>
    </row>
    <row r="18" spans="1:11" x14ac:dyDescent="0.25">
      <c r="A18" s="474"/>
      <c r="B18" s="348">
        <v>2</v>
      </c>
      <c r="C18" s="349">
        <f t="shared" si="1"/>
        <v>0.2</v>
      </c>
      <c r="D18" s="338">
        <f>Statistik!C18</f>
        <v>655</v>
      </c>
      <c r="E18" s="346">
        <f t="shared" si="2"/>
        <v>3970</v>
      </c>
      <c r="F18" s="340">
        <f t="shared" si="3"/>
        <v>2.3222832831058322E-2</v>
      </c>
      <c r="G18" s="347">
        <f t="shared" si="0"/>
        <v>0.14075518525084205</v>
      </c>
      <c r="H18" s="342"/>
      <c r="I18" s="343">
        <f t="shared" si="4"/>
        <v>0.26506054336140555</v>
      </c>
      <c r="J18" s="343">
        <f t="shared" si="5"/>
        <v>8.7613314816888401</v>
      </c>
    </row>
    <row r="19" spans="1:11" x14ac:dyDescent="0.25">
      <c r="A19" s="475" t="s">
        <v>54</v>
      </c>
      <c r="B19" s="344">
        <v>1</v>
      </c>
      <c r="C19" s="345">
        <f t="shared" si="1"/>
        <v>0.1</v>
      </c>
      <c r="D19" s="338">
        <f>Statistik!C19</f>
        <v>335</v>
      </c>
      <c r="E19" s="346">
        <f t="shared" si="2"/>
        <v>3315</v>
      </c>
      <c r="F19" s="340">
        <f t="shared" si="3"/>
        <v>1.1877326715121433E-2</v>
      </c>
      <c r="G19" s="347">
        <f t="shared" si="0"/>
        <v>0.11753235241978371</v>
      </c>
      <c r="H19" s="342"/>
      <c r="I19" s="343">
        <f t="shared" si="4"/>
        <v>0.1326221665094986</v>
      </c>
      <c r="J19" s="343">
        <f t="shared" si="5"/>
        <v>8.9557628469828696</v>
      </c>
    </row>
    <row r="20" spans="1:11" x14ac:dyDescent="0.25">
      <c r="A20" s="476"/>
      <c r="B20" s="344">
        <v>0.5</v>
      </c>
      <c r="C20" s="345">
        <f t="shared" si="1"/>
        <v>0.05</v>
      </c>
      <c r="D20" s="338">
        <f>Statistik!C20</f>
        <v>1335</v>
      </c>
      <c r="E20" s="346">
        <f t="shared" si="2"/>
        <v>2980</v>
      </c>
      <c r="F20" s="340">
        <f t="shared" si="3"/>
        <v>4.7332033327424215E-2</v>
      </c>
      <c r="G20" s="347">
        <f t="shared" si="0"/>
        <v>0.10565502570466229</v>
      </c>
      <c r="H20" s="342"/>
      <c r="I20" s="343">
        <f t="shared" si="4"/>
        <v>6.6357062528508273E-2</v>
      </c>
      <c r="J20" s="343">
        <f t="shared" si="5"/>
        <v>71.329307723785192</v>
      </c>
    </row>
    <row r="21" spans="1:11" x14ac:dyDescent="0.25">
      <c r="A21" s="476"/>
      <c r="B21" s="350">
        <v>0.25</v>
      </c>
      <c r="C21" s="351">
        <f t="shared" si="1"/>
        <v>2.5000000000000001E-2</v>
      </c>
      <c r="D21" s="338">
        <f>Statistik!C21</f>
        <v>945</v>
      </c>
      <c r="E21" s="346">
        <f t="shared" si="2"/>
        <v>1645</v>
      </c>
      <c r="F21" s="340">
        <f t="shared" si="3"/>
        <v>3.3504697748626133E-2</v>
      </c>
      <c r="G21" s="347">
        <f t="shared" si="0"/>
        <v>5.8322992377238078E-2</v>
      </c>
      <c r="H21" s="342"/>
      <c r="I21" s="343">
        <f t="shared" si="4"/>
        <v>3.3201536841859614E-2</v>
      </c>
      <c r="J21" s="343">
        <f>F21*100/I21</f>
        <v>100.91309299388908</v>
      </c>
    </row>
    <row r="22" spans="1:11" x14ac:dyDescent="0.25">
      <c r="A22" s="476"/>
      <c r="B22" s="350">
        <v>0.125</v>
      </c>
      <c r="C22" s="351">
        <f t="shared" si="1"/>
        <v>1.2500000000000001E-2</v>
      </c>
      <c r="D22" s="338">
        <f>Statistik!C22</f>
        <v>375</v>
      </c>
      <c r="E22" s="346">
        <f t="shared" si="2"/>
        <v>700</v>
      </c>
      <c r="F22" s="340">
        <f t="shared" si="3"/>
        <v>1.3295514979613544E-2</v>
      </c>
      <c r="G22" s="347">
        <f t="shared" si="0"/>
        <v>2.4818294628611948E-2</v>
      </c>
      <c r="H22" s="342"/>
      <c r="I22" s="343">
        <f t="shared" si="4"/>
        <v>1.6612279185622081E-2</v>
      </c>
      <c r="J22" s="343">
        <f>F22*100/I22</f>
        <v>80.034261590792468</v>
      </c>
    </row>
    <row r="23" spans="1:11" x14ac:dyDescent="0.25">
      <c r="A23" s="477"/>
      <c r="B23" s="350">
        <v>6.3E-2</v>
      </c>
      <c r="C23" s="351">
        <f t="shared" si="1"/>
        <v>6.3E-3</v>
      </c>
      <c r="D23" s="338">
        <f>Statistik!C23</f>
        <v>325</v>
      </c>
      <c r="E23" s="346">
        <f t="shared" si="2"/>
        <v>325</v>
      </c>
      <c r="F23" s="340">
        <f t="shared" si="3"/>
        <v>1.1522779648998404E-2</v>
      </c>
      <c r="G23" s="347">
        <f t="shared" si="0"/>
        <v>1.1522779648998404E-2</v>
      </c>
      <c r="H23" s="342"/>
      <c r="I23" s="343">
        <f t="shared" si="4"/>
        <v>8.3513997492220722E-3</v>
      </c>
      <c r="J23" s="343">
        <f t="shared" ref="J23:J25" si="6">F23*100/I23</f>
        <v>137.97423180553349</v>
      </c>
    </row>
    <row r="24" spans="1:11" x14ac:dyDescent="0.25">
      <c r="A24" s="352" t="s">
        <v>55</v>
      </c>
      <c r="B24" s="353">
        <v>3.1E-2</v>
      </c>
      <c r="C24" s="354">
        <f t="shared" si="1"/>
        <v>3.0999999999999999E-3</v>
      </c>
      <c r="D24" s="338">
        <f>Statistik!C24</f>
        <v>0</v>
      </c>
      <c r="E24" s="346">
        <f t="shared" si="2"/>
        <v>0</v>
      </c>
      <c r="F24" s="340">
        <f t="shared" si="3"/>
        <v>0</v>
      </c>
      <c r="G24" s="347">
        <f t="shared" si="0"/>
        <v>0</v>
      </c>
      <c r="H24" s="342"/>
      <c r="I24" s="343">
        <f t="shared" si="4"/>
        <v>4.1523484406827604E-3</v>
      </c>
      <c r="J24" s="343">
        <f t="shared" si="6"/>
        <v>0</v>
      </c>
    </row>
    <row r="25" spans="1:11" x14ac:dyDescent="0.25">
      <c r="A25" s="352" t="s">
        <v>56</v>
      </c>
      <c r="B25" s="355">
        <v>3.8999999999999998E-3</v>
      </c>
      <c r="C25" s="356">
        <f t="shared" si="1"/>
        <v>3.8999999999999999E-4</v>
      </c>
      <c r="D25" s="338">
        <f>Statistik!C25</f>
        <v>0</v>
      </c>
      <c r="E25" s="346">
        <f>E26+D25</f>
        <v>0</v>
      </c>
      <c r="F25" s="340">
        <f t="shared" si="3"/>
        <v>0</v>
      </c>
      <c r="G25" s="347">
        <f>G26+F25</f>
        <v>0</v>
      </c>
      <c r="H25" s="342"/>
      <c r="I25" s="343">
        <f t="shared" si="4"/>
        <v>9.0822523688901678E-4</v>
      </c>
      <c r="J25" s="343">
        <f t="shared" si="6"/>
        <v>0</v>
      </c>
    </row>
    <row r="26" spans="1:11" ht="13.8" thickBot="1" x14ac:dyDescent="0.3">
      <c r="A26" s="357" t="s">
        <v>57</v>
      </c>
      <c r="B26" s="358">
        <v>6.0000000000000002E-5</v>
      </c>
      <c r="C26" s="359">
        <f t="shared" si="1"/>
        <v>6.0000000000000002E-6</v>
      </c>
      <c r="D26" s="360">
        <f>Statistik!C26</f>
        <v>0</v>
      </c>
      <c r="E26" s="361">
        <f>D26</f>
        <v>0</v>
      </c>
      <c r="F26" s="362">
        <f t="shared" si="3"/>
        <v>0</v>
      </c>
      <c r="G26" s="363">
        <f>F26</f>
        <v>0</v>
      </c>
      <c r="H26" s="342"/>
      <c r="I26" s="343">
        <f t="shared" si="4"/>
        <v>3.279367552225615E-5</v>
      </c>
      <c r="J26" s="343"/>
    </row>
    <row r="27" spans="1:11" ht="14.4" x14ac:dyDescent="0.3">
      <c r="I27" s="365" t="s">
        <v>206</v>
      </c>
      <c r="J27" s="366">
        <f>100/SUM(J11:J26)</f>
        <v>0.22397495755997643</v>
      </c>
    </row>
    <row r="28" spans="1:11" ht="14.4" x14ac:dyDescent="0.3">
      <c r="I28" s="367" t="s">
        <v>207</v>
      </c>
      <c r="J28" s="368">
        <v>6.1</v>
      </c>
      <c r="K28" s="310" t="s">
        <v>208</v>
      </c>
    </row>
    <row r="29" spans="1:11" x14ac:dyDescent="0.25">
      <c r="I29" s="369" t="s">
        <v>209</v>
      </c>
      <c r="J29" s="343">
        <f>[1]Daten!$L$14</f>
        <v>0.1778257819846718</v>
      </c>
      <c r="K29" s="310" t="s">
        <v>222</v>
      </c>
    </row>
    <row r="30" spans="1:11" x14ac:dyDescent="0.25">
      <c r="I30" s="369" t="s">
        <v>210</v>
      </c>
      <c r="J30" s="367">
        <f>J29/(1-J29)</f>
        <v>0.21628722731531397</v>
      </c>
    </row>
    <row r="31" spans="1:11" x14ac:dyDescent="0.25">
      <c r="I31" s="367">
        <f>1.99*10^4</f>
        <v>19900</v>
      </c>
      <c r="J31" s="369"/>
    </row>
    <row r="32" spans="1:11" ht="14.4" x14ac:dyDescent="0.3">
      <c r="I32" s="370" t="s">
        <v>211</v>
      </c>
      <c r="J32" s="371">
        <f>I31*(J27/100)^2*(1/J28^2)*(J30^3/(1+J30))</f>
        <v>2.2317667656915238E-5</v>
      </c>
      <c r="K32" s="372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0.88760858003900023</v>
      </c>
      <c r="C5" s="38">
        <f t="shared" si="1"/>
        <v>0.11239141996099977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-0.72734468250086037</v>
      </c>
      <c r="G5" s="28">
        <f t="shared" si="4"/>
        <v>1.0371939011149882</v>
      </c>
      <c r="H5" s="30"/>
      <c r="I5" s="30"/>
    </row>
    <row r="6" spans="1:9" x14ac:dyDescent="0.25">
      <c r="A6" s="37">
        <f>Statistik!B14</f>
        <v>31.5</v>
      </c>
      <c r="B6" s="254">
        <f>Statistik!F14</f>
        <v>0.69898954086154941</v>
      </c>
      <c r="C6" s="38">
        <f t="shared" si="1"/>
        <v>0.18861903917745082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-1.0331192764764956</v>
      </c>
      <c r="G6" s="28">
        <f t="shared" si="4"/>
        <v>0.78771240532670472</v>
      </c>
      <c r="I6" s="30"/>
    </row>
    <row r="7" spans="1:9" x14ac:dyDescent="0.25">
      <c r="A7" s="37">
        <f>Statistik!B15</f>
        <v>16</v>
      </c>
      <c r="B7" s="254">
        <f>Statistik!F15</f>
        <v>0.49317496897713176</v>
      </c>
      <c r="C7" s="38">
        <f t="shared" si="1"/>
        <v>0.20581457188441765</v>
      </c>
      <c r="D7" s="253">
        <f t="shared" si="0"/>
        <v>-4</v>
      </c>
      <c r="E7" s="252">
        <f t="shared" si="2"/>
        <v>-4.4886399617499588</v>
      </c>
      <c r="F7" s="29">
        <f t="shared" si="3"/>
        <v>-0.92382751207085656</v>
      </c>
      <c r="G7" s="28">
        <f t="shared" si="4"/>
        <v>0.22904956999336062</v>
      </c>
      <c r="I7" s="30"/>
    </row>
    <row r="8" spans="1:9" x14ac:dyDescent="0.25">
      <c r="A8" s="37">
        <f>Statistik!B16</f>
        <v>8</v>
      </c>
      <c r="B8" s="254">
        <f>Statistik!F16</f>
        <v>0.31856053891154051</v>
      </c>
      <c r="C8" s="38">
        <f t="shared" si="1"/>
        <v>0.17461443006559124</v>
      </c>
      <c r="D8" s="253">
        <f t="shared" si="0"/>
        <v>-3</v>
      </c>
      <c r="E8" s="252">
        <f t="shared" si="2"/>
        <v>-3.5</v>
      </c>
      <c r="F8" s="29">
        <f t="shared" si="3"/>
        <v>-0.61115050522956937</v>
      </c>
      <c r="G8" s="28">
        <f t="shared" si="4"/>
        <v>7.6749108634943945E-4</v>
      </c>
      <c r="I8" s="30"/>
    </row>
    <row r="9" spans="1:9" x14ac:dyDescent="0.25">
      <c r="A9" s="37">
        <f>Statistik!B17</f>
        <v>4</v>
      </c>
      <c r="B9" s="254">
        <f>Statistik!F17</f>
        <v>0.19960999822726466</v>
      </c>
      <c r="C9" s="38">
        <f t="shared" si="1"/>
        <v>0.11895054068427585</v>
      </c>
      <c r="D9" s="253">
        <f t="shared" si="0"/>
        <v>-2</v>
      </c>
      <c r="E9" s="252">
        <f t="shared" si="2"/>
        <v>-2.5</v>
      </c>
      <c r="F9" s="29">
        <f t="shared" si="3"/>
        <v>-0.29737635171068966</v>
      </c>
      <c r="G9" s="28">
        <f t="shared" si="4"/>
        <v>0.10370114256925596</v>
      </c>
      <c r="I9" s="30"/>
    </row>
    <row r="10" spans="1:9" x14ac:dyDescent="0.25">
      <c r="A10" s="37">
        <f>Statistik!B18</f>
        <v>2</v>
      </c>
      <c r="B10" s="254">
        <f>Statistik!F18</f>
        <v>0.14075518525084205</v>
      </c>
      <c r="C10" s="38">
        <f t="shared" si="1"/>
        <v>5.8854812976422616E-2</v>
      </c>
      <c r="D10" s="253">
        <f t="shared" si="0"/>
        <v>-1</v>
      </c>
      <c r="E10" s="252">
        <f t="shared" si="2"/>
        <v>-1.5</v>
      </c>
      <c r="F10" s="29">
        <f t="shared" si="3"/>
        <v>-8.8282219464633924E-2</v>
      </c>
      <c r="G10" s="28">
        <f t="shared" si="4"/>
        <v>0.22007025106985056</v>
      </c>
      <c r="I10" s="30"/>
    </row>
    <row r="11" spans="1:9" x14ac:dyDescent="0.25">
      <c r="A11" s="37">
        <f>Statistik!B19</f>
        <v>1</v>
      </c>
      <c r="B11" s="254">
        <f>Statistik!F19</f>
        <v>0.11753235241978371</v>
      </c>
      <c r="C11" s="38">
        <f t="shared" si="1"/>
        <v>2.3222832831058332E-2</v>
      </c>
      <c r="D11" s="253">
        <f t="shared" si="0"/>
        <v>0</v>
      </c>
      <c r="E11" s="252">
        <f t="shared" si="2"/>
        <v>-0.5</v>
      </c>
      <c r="F11" s="29">
        <f t="shared" si="3"/>
        <v>-1.1611416415529166E-2</v>
      </c>
      <c r="G11" s="28">
        <f t="shared" si="4"/>
        <v>0.19986988498034247</v>
      </c>
      <c r="I11" s="30"/>
    </row>
    <row r="12" spans="1:9" x14ac:dyDescent="0.25">
      <c r="A12" s="37">
        <f>Statistik!B20</f>
        <v>0.5</v>
      </c>
      <c r="B12" s="254">
        <f>Statistik!F20</f>
        <v>0.10565502570466229</v>
      </c>
      <c r="C12" s="38">
        <f t="shared" si="1"/>
        <v>1.1877326715121428E-2</v>
      </c>
      <c r="D12" s="253">
        <f t="shared" si="0"/>
        <v>1</v>
      </c>
      <c r="E12" s="252">
        <f t="shared" si="2"/>
        <v>0.5</v>
      </c>
      <c r="F12" s="29">
        <f t="shared" si="3"/>
        <v>5.938663357560714E-3</v>
      </c>
      <c r="G12" s="28">
        <f t="shared" si="4"/>
        <v>0.18378994381388564</v>
      </c>
      <c r="I12" s="30"/>
    </row>
    <row r="13" spans="1:9" x14ac:dyDescent="0.25">
      <c r="A13" s="37">
        <f>Statistik!B21</f>
        <v>0.25</v>
      </c>
      <c r="B13" s="254">
        <f>Statistik!F21</f>
        <v>5.8322992377238078E-2</v>
      </c>
      <c r="C13" s="38">
        <f t="shared" si="1"/>
        <v>4.7332033327424208E-2</v>
      </c>
      <c r="D13" s="253">
        <f t="shared" si="0"/>
        <v>2</v>
      </c>
      <c r="E13" s="252">
        <f t="shared" si="2"/>
        <v>1.5</v>
      </c>
      <c r="F13" s="29">
        <f t="shared" si="3"/>
        <v>7.0998049991136319E-2</v>
      </c>
      <c r="G13" s="28">
        <f t="shared" si="4"/>
        <v>1.152128958661595</v>
      </c>
    </row>
    <row r="14" spans="1:9" x14ac:dyDescent="0.25">
      <c r="A14" s="37">
        <f>Statistik!B22</f>
        <v>0.125</v>
      </c>
      <c r="B14" s="254">
        <f>Statistik!F22</f>
        <v>2.4818294628611948E-2</v>
      </c>
      <c r="C14" s="38">
        <f t="shared" si="1"/>
        <v>3.3504697748626133E-2</v>
      </c>
      <c r="D14" s="253">
        <f t="shared" si="0"/>
        <v>3</v>
      </c>
      <c r="E14" s="252">
        <f t="shared" si="2"/>
        <v>2.5</v>
      </c>
      <c r="F14" s="29">
        <f t="shared" si="3"/>
        <v>8.3761744371565333E-2</v>
      </c>
      <c r="G14" s="28">
        <f t="shared" si="4"/>
        <v>1.1796610849367652</v>
      </c>
    </row>
    <row r="15" spans="1:9" x14ac:dyDescent="0.25">
      <c r="A15" s="37">
        <f>Statistik!B23</f>
        <v>6.3E-2</v>
      </c>
      <c r="B15" s="254">
        <f>Statistik!F23</f>
        <v>1.1522779648998404E-2</v>
      </c>
      <c r="C15" s="38">
        <f t="shared" si="1"/>
        <v>1.3295514979613544E-2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4.6457882209463112E-2</v>
      </c>
      <c r="G15" s="28">
        <f t="shared" si="4"/>
        <v>0.63813894540435923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1.1522779648998404E-2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5.1853040400942199E-2</v>
      </c>
      <c r="G16" s="28">
        <f t="shared" si="4"/>
        <v>0.72529409699066261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-3.4337025835379666</v>
      </c>
      <c r="G19" s="3"/>
    </row>
    <row r="20" spans="1:8" x14ac:dyDescent="0.25">
      <c r="G20" s="33">
        <f>SUM(G3:G18)</f>
        <v>6.4573776759481198</v>
      </c>
    </row>
    <row r="21" spans="1:8" ht="18" thickBot="1" x14ac:dyDescent="0.35">
      <c r="C21" s="41" t="s">
        <v>75</v>
      </c>
      <c r="F21" s="42"/>
      <c r="G21" s="40">
        <f>SQRT(G20)</f>
        <v>2.5411370832657023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14.075518525084204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0.1346464707269748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0.11239141996099983</v>
      </c>
      <c r="G20" s="87">
        <f>Statistik!E13</f>
        <v>0.18861903917745082</v>
      </c>
      <c r="H20" s="87">
        <f>Statistik!E14</f>
        <v>0.20581457188441765</v>
      </c>
      <c r="I20" s="87">
        <f>Statistik!E15</f>
        <v>0.17461443006559121</v>
      </c>
      <c r="J20" s="87">
        <f>Statistik!E16</f>
        <v>0.11895054068427584</v>
      </c>
      <c r="K20" s="87">
        <f>Statistik!E17</f>
        <v>5.8854812976422623E-2</v>
      </c>
      <c r="L20" s="87">
        <f>Statistik!E18</f>
        <v>2.3222832831058322E-2</v>
      </c>
      <c r="M20" s="87">
        <f>Statistik!E19</f>
        <v>1.1877326715121433E-2</v>
      </c>
      <c r="N20" s="87">
        <f>Statistik!E20</f>
        <v>4.7332033327424215E-2</v>
      </c>
      <c r="O20" s="87">
        <f>Statistik!E21</f>
        <v>3.3504697748626133E-2</v>
      </c>
      <c r="P20" s="87">
        <f>Statistik!E22</f>
        <v>1.3295514979613544E-2</v>
      </c>
      <c r="Q20" s="87">
        <f>Statistik!E23</f>
        <v>1.1522779648998404E-2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0.11239141996099983</v>
      </c>
      <c r="G15" s="124">
        <f>'Eintrag_Yu&amp;Stand'!G20</f>
        <v>0.18861903917745082</v>
      </c>
      <c r="H15" s="124">
        <f>'Eintrag_Yu&amp;Stand'!H20</f>
        <v>0.20581457188441765</v>
      </c>
      <c r="I15" s="124">
        <f>'Eintrag_Yu&amp;Stand'!I20</f>
        <v>0.17461443006559121</v>
      </c>
      <c r="J15" s="124">
        <f>'Eintrag_Yu&amp;Stand'!J20</f>
        <v>0.11895054068427584</v>
      </c>
      <c r="K15" s="125">
        <f>'Eintrag_Yu&amp;Stand'!K20</f>
        <v>5.8854812976422623E-2</v>
      </c>
      <c r="L15" s="124">
        <f>'Eintrag_Yu&amp;Stand'!L20</f>
        <v>2.3222832831058322E-2</v>
      </c>
      <c r="M15" s="124">
        <f>'Eintrag_Yu&amp;Stand'!M20</f>
        <v>1.1877326715121433E-2</v>
      </c>
      <c r="N15" s="124">
        <f>'Eintrag_Yu&amp;Stand'!N20</f>
        <v>4.7332033327424215E-2</v>
      </c>
      <c r="O15" s="124">
        <f>'Eintrag_Yu&amp;Stand'!O20</f>
        <v>3.3504697748626133E-2</v>
      </c>
      <c r="P15" s="124">
        <f>'Eintrag_Yu&amp;Stand'!P20</f>
        <v>1.3295514979613544E-2</v>
      </c>
      <c r="Q15" s="124">
        <f>'Eintrag_Yu&amp;Stand'!Q20</f>
        <v>1.1522779648998404E-2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-8.0107651617373956E-3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-2.2752200513508465E-2</v>
      </c>
      <c r="G295" s="178">
        <f t="shared" si="153"/>
        <v>-1.5000979036919724E-2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-2.4447741247774334E-2</v>
      </c>
      <c r="G296" s="178">
        <f t="shared" si="156"/>
        <v>-3.2239457672813478E-2</v>
      </c>
      <c r="H296" s="178">
        <f t="shared" si="156"/>
        <v>-1.3280607126015195E-2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-1.7853622184885565E-2</v>
      </c>
      <c r="G297" s="178">
        <f t="shared" si="156"/>
        <v>-2.798862668979105E-2</v>
      </c>
      <c r="H297" s="178">
        <f t="shared" si="156"/>
        <v>-2.3964292346007356E-2</v>
      </c>
      <c r="I297" s="178">
        <f t="shared" si="156"/>
        <v>-8.0260989034007316E-3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-9.0136769454540484E-3</v>
      </c>
      <c r="G298" s="179">
        <f t="shared" si="156"/>
        <v>-1.4830911195116732E-2</v>
      </c>
      <c r="H298" s="179">
        <f t="shared" si="156"/>
        <v>-1.5110810000270803E-2</v>
      </c>
      <c r="I298" s="179">
        <f t="shared" si="156"/>
        <v>-1.0157500499174655E-2</v>
      </c>
      <c r="J298" s="179">
        <f t="shared" si="156"/>
        <v>-2.7052434882528357E-3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-3.5783749957570428E-3</v>
      </c>
      <c r="G299" s="179">
        <f t="shared" si="156"/>
        <v>-5.9695133591847896E-3</v>
      </c>
      <c r="H299" s="179">
        <f t="shared" si="156"/>
        <v>-6.3854519051105693E-3</v>
      </c>
      <c r="I299" s="179">
        <f t="shared" si="156"/>
        <v>-5.0721690900525024E-3</v>
      </c>
      <c r="J299" s="179">
        <f t="shared" si="156"/>
        <v>-2.7302747580513461E-3</v>
      </c>
      <c r="K299" s="179">
        <f t="shared" si="156"/>
        <v>-5.281473874234299E-4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-1.8338233619192685E-3</v>
      </c>
      <c r="G300" s="179">
        <f t="shared" si="160"/>
        <v>-3.0715524123171786E-3</v>
      </c>
      <c r="H300" s="179">
        <f t="shared" si="160"/>
        <v>-3.331447911316272E-3</v>
      </c>
      <c r="I300" s="179">
        <f t="shared" si="160"/>
        <v>-2.772905123020484E-3</v>
      </c>
      <c r="J300" s="179">
        <f t="shared" si="160"/>
        <v>-1.767191116995314E-3</v>
      </c>
      <c r="K300" s="179">
        <f t="shared" si="160"/>
        <v>-6.9091627760883444E-4</v>
      </c>
      <c r="L300" s="179">
        <f t="shared" si="160"/>
        <v>-1.0658396071496928E-4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-7.3132446869432462E-3</v>
      </c>
      <c r="G301" s="179">
        <f t="shared" si="160"/>
        <v>-1.2264559877778308E-2</v>
      </c>
      <c r="H301" s="179">
        <f t="shared" si="160"/>
        <v>-1.3356263573630416E-2</v>
      </c>
      <c r="I301" s="179">
        <f t="shared" si="160"/>
        <v>-1.126608320685045E-2</v>
      </c>
      <c r="J301" s="179">
        <f t="shared" si="160"/>
        <v>-7.5276212307747664E-3</v>
      </c>
      <c r="K301" s="179">
        <f t="shared" si="160"/>
        <v>-3.4844604705592595E-3</v>
      </c>
      <c r="L301" s="179">
        <f t="shared" si="160"/>
        <v>-1.0864133537998649E-3</v>
      </c>
      <c r="M301" s="179">
        <f t="shared" si="160"/>
        <v>-2.1723601153356335E-4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-5.1783183514410129E-3</v>
      </c>
      <c r="G302" s="179">
        <f t="shared" si="160"/>
        <v>-8.6879078802939175E-3</v>
      </c>
      <c r="H302" s="179">
        <f t="shared" si="160"/>
        <v>-9.47312138992501E-3</v>
      </c>
      <c r="I302" s="179">
        <f t="shared" si="160"/>
        <v>-8.0217838780382873E-3</v>
      </c>
      <c r="J302" s="179">
        <f t="shared" si="160"/>
        <v>-5.4326257389287523E-3</v>
      </c>
      <c r="K302" s="179">
        <f t="shared" si="160"/>
        <v>-2.63647625819061E-3</v>
      </c>
      <c r="L302" s="179">
        <f t="shared" si="160"/>
        <v>-9.7323853606083545E-4</v>
      </c>
      <c r="M302" s="179">
        <f t="shared" si="160"/>
        <v>-3.9332282068695696E-4</v>
      </c>
      <c r="N302" s="179">
        <f t="shared" si="160"/>
        <v>-6.1280009223646981E-4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-2.0551555493902337E-3</v>
      </c>
      <c r="G303" s="179">
        <f t="shared" si="160"/>
        <v>-3.448589581502614E-3</v>
      </c>
      <c r="H303" s="179">
        <f t="shared" si="160"/>
        <v>-3.7618827757717353E-3</v>
      </c>
      <c r="I303" s="179">
        <f t="shared" si="160"/>
        <v>-3.1893892551072252E-3</v>
      </c>
      <c r="J303" s="179">
        <f t="shared" si="160"/>
        <v>-2.1684864161484537E-3</v>
      </c>
      <c r="K303" s="179">
        <f t="shared" si="160"/>
        <v>-1.0666570537484598E-3</v>
      </c>
      <c r="L303" s="179">
        <f t="shared" si="160"/>
        <v>-4.1281601384462839E-4</v>
      </c>
      <c r="M303" s="179">
        <f t="shared" si="160"/>
        <v>-1.9752508759262081E-4</v>
      </c>
      <c r="N303" s="179">
        <f t="shared" si="160"/>
        <v>-6.2199237812969371E-4</v>
      </c>
      <c r="O303" s="179">
        <f t="shared" si="160"/>
        <v>-1.721348573697949E-4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-1.7812420309573783E-3</v>
      </c>
      <c r="G304" s="179">
        <f t="shared" si="164"/>
        <v>-2.9891599957061737E-3</v>
      </c>
      <c r="H304" s="179">
        <f t="shared" si="164"/>
        <v>-3.2612437567096954E-3</v>
      </c>
      <c r="I304" s="179">
        <f t="shared" si="164"/>
        <v>-2.7660719922744091E-3</v>
      </c>
      <c r="J304" s="179">
        <f t="shared" si="164"/>
        <v>-1.8829569818030602E-3</v>
      </c>
      <c r="K304" s="179">
        <f t="shared" si="164"/>
        <v>-9.298407234755435E-4</v>
      </c>
      <c r="L304" s="179">
        <f t="shared" si="164"/>
        <v>-3.6472046157916564E-4</v>
      </c>
      <c r="M304" s="179">
        <f t="shared" si="164"/>
        <v>-1.829124992967662E-4</v>
      </c>
      <c r="N304" s="179">
        <f t="shared" si="164"/>
        <v>-6.8127685052050057E-4</v>
      </c>
      <c r="O304" s="179">
        <f t="shared" si="164"/>
        <v>-3.7973190645023661E-4</v>
      </c>
      <c r="P304" s="179">
        <f t="shared" si="164"/>
        <v>-5.7891890852134972E-5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1.0185719617622244E-4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9.4710679337663812E-4</v>
      </c>
      <c r="G422" s="179">
        <f t="shared" si="255"/>
        <v>4.4061189868231106E-5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8.4294199704475898E-4</v>
      </c>
      <c r="G423" s="179">
        <f t="shared" si="258"/>
        <v>-2.0027557552698068E-4</v>
      </c>
      <c r="H423" s="179">
        <f t="shared" si="258"/>
        <v>-6.7502510328843059E-5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6.939682837948931E-5</v>
      </c>
      <c r="G424" s="179">
        <f t="shared" si="258"/>
        <v>-1.0819090389100204E-3</v>
      </c>
      <c r="H424" s="179">
        <f t="shared" si="258"/>
        <v>-9.2336595666215281E-4</v>
      </c>
      <c r="I424" s="179">
        <f t="shared" si="258"/>
        <v>-7.6313089800355655E-5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-2.9226381067548704E-4</v>
      </c>
      <c r="G425" s="179">
        <f t="shared" si="258"/>
        <v>-1.1409549637040402E-3</v>
      </c>
      <c r="H425" s="179">
        <f t="shared" si="258"/>
        <v>-1.2321366748626486E-3</v>
      </c>
      <c r="I425" s="179">
        <f t="shared" si="258"/>
        <v>-5.2629860786645012E-4</v>
      </c>
      <c r="J425" s="179">
        <f t="shared" si="258"/>
        <v>-2.7769684214977618E-5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-1.9472627029967651E-4</v>
      </c>
      <c r="G426" s="179">
        <f t="shared" si="258"/>
        <v>-5.9806291601947035E-4</v>
      </c>
      <c r="H426" s="179">
        <f t="shared" si="258"/>
        <v>-6.912234279556769E-4</v>
      </c>
      <c r="I426" s="179">
        <f t="shared" si="258"/>
        <v>-4.2713177253163629E-4</v>
      </c>
      <c r="J426" s="179">
        <f t="shared" si="258"/>
        <v>-1.1698557160633345E-4</v>
      </c>
      <c r="K426" s="179">
        <f t="shared" si="258"/>
        <v>-3.2145195831721051E-6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-1.1281769627588852E-4</v>
      </c>
      <c r="G427" s="179">
        <f t="shared" si="262"/>
        <v>-3.3131870972708731E-4</v>
      </c>
      <c r="H427" s="179">
        <f t="shared" si="262"/>
        <v>-3.9136019441719311E-4</v>
      </c>
      <c r="I427" s="179">
        <f t="shared" si="262"/>
        <v>-2.6773951202190715E-4</v>
      </c>
      <c r="J427" s="179">
        <f t="shared" si="262"/>
        <v>-1.0525209344026974E-4</v>
      </c>
      <c r="K427" s="179">
        <f t="shared" si="262"/>
        <v>-1.4527921553266566E-5</v>
      </c>
      <c r="L427" s="179">
        <f t="shared" si="262"/>
        <v>-2.0655547522391037E-7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-2.9157097056782425E-4</v>
      </c>
      <c r="G428" s="179">
        <f t="shared" si="262"/>
        <v>-1.060610516461741E-3</v>
      </c>
      <c r="H428" s="179">
        <f t="shared" si="262"/>
        <v>-1.2918597649603579E-3</v>
      </c>
      <c r="I428" s="179">
        <f t="shared" si="262"/>
        <v>-8.6884150234179736E-4</v>
      </c>
      <c r="J428" s="179">
        <f t="shared" si="262"/>
        <v>-3.1987028681853267E-4</v>
      </c>
      <c r="K428" s="179">
        <f t="shared" si="262"/>
        <v>-2.2333623104084325E-5</v>
      </c>
      <c r="L428" s="179">
        <f t="shared" si="262"/>
        <v>1.172374034379086E-5</v>
      </c>
      <c r="M428" s="179">
        <f t="shared" si="262"/>
        <v>1.3156085850377879E-6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-2.5047045815489264E-4</v>
      </c>
      <c r="G429" s="179">
        <f t="shared" si="262"/>
        <v>-8.2583886039733613E-4</v>
      </c>
      <c r="H429" s="179">
        <f t="shared" si="262"/>
        <v>-9.990909088493519E-4</v>
      </c>
      <c r="I429" s="179">
        <f t="shared" si="262"/>
        <v>-6.9090763825738449E-4</v>
      </c>
      <c r="J429" s="179">
        <f t="shared" si="262"/>
        <v>-2.8125482677288837E-4</v>
      </c>
      <c r="K429" s="179">
        <f t="shared" si="262"/>
        <v>-3.9654700895016305E-5</v>
      </c>
      <c r="L429" s="179">
        <f t="shared" si="262"/>
        <v>5.5661842039156432E-6</v>
      </c>
      <c r="M429" s="179">
        <f t="shared" si="262"/>
        <v>3.8075109703935037E-6</v>
      </c>
      <c r="N429" s="179">
        <f t="shared" si="262"/>
        <v>-1.4473658030318707E-6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-1.2490432124994243E-4</v>
      </c>
      <c r="G430" s="179">
        <f t="shared" si="262"/>
        <v>-3.7072117054994902E-4</v>
      </c>
      <c r="H430" s="179">
        <f t="shared" si="262"/>
        <v>-4.4382027508249339E-4</v>
      </c>
      <c r="I430" s="179">
        <f t="shared" si="262"/>
        <v>-3.1492855015177257E-4</v>
      </c>
      <c r="J430" s="179">
        <f t="shared" si="262"/>
        <v>-1.3984242128646423E-4</v>
      </c>
      <c r="K430" s="179">
        <f t="shared" si="262"/>
        <v>-2.9444290386997859E-5</v>
      </c>
      <c r="L430" s="179">
        <f t="shared" si="262"/>
        <v>-2.4315283592398196E-6</v>
      </c>
      <c r="M430" s="179">
        <f t="shared" si="262"/>
        <v>1.5581976111606142E-7</v>
      </c>
      <c r="N430" s="179">
        <f t="shared" si="262"/>
        <v>-9.4758565868089572E-6</v>
      </c>
      <c r="O430" s="179">
        <f t="shared" si="262"/>
        <v>-5.942080868108375E-7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-1.1020737551520478E-4</v>
      </c>
      <c r="G431" s="179">
        <f t="shared" si="264"/>
        <v>-3.2466510065812932E-4</v>
      </c>
      <c r="H431" s="179">
        <f t="shared" si="264"/>
        <v>-3.8850943277164306E-4</v>
      </c>
      <c r="I431" s="179">
        <f t="shared" si="264"/>
        <v>-2.7645673501054945E-4</v>
      </c>
      <c r="J431" s="179">
        <f t="shared" si="264"/>
        <v>-1.2381331108825925E-4</v>
      </c>
      <c r="K431" s="179">
        <f t="shared" si="264"/>
        <v>-2.6861737700062965E-5</v>
      </c>
      <c r="L431" s="179">
        <f t="shared" si="264"/>
        <v>-2.5851660495135216E-6</v>
      </c>
      <c r="M431" s="179">
        <f t="shared" si="264"/>
        <v>-3.8462242129646997E-8</v>
      </c>
      <c r="N431" s="179">
        <f t="shared" si="264"/>
        <v>-1.3553005900299238E-5</v>
      </c>
      <c r="O431" s="179">
        <f t="shared" si="264"/>
        <v>-3.7193213651095514E-6</v>
      </c>
      <c r="P431" s="179">
        <f t="shared" si="264"/>
        <v>-1.71185507933557E-8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1.58198937008264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1.4969035235320789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1.4227098717495352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1.3638460774484054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1.3613357313171106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1.3856843982629214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1.4096497688592065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1.3250041268894239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1.3044341787160894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1.3835125749453014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1.3975647692310487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1.415974004339527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1.4655797543730855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1.5715585242340737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0.10158886703287805</v>
      </c>
      <c r="G552" s="175">
        <f t="shared" si="358"/>
        <v>6.0043401293527768E-2</v>
      </c>
      <c r="H552" s="175">
        <f t="shared" si="358"/>
        <v>1.8048140420517372E-2</v>
      </c>
      <c r="I552" s="175">
        <f t="shared" si="358"/>
        <v>4.9026462044279087E-3</v>
      </c>
      <c r="J552" s="175">
        <f t="shared" si="358"/>
        <v>1.2563084143732944E-3</v>
      </c>
      <c r="K552" s="175">
        <f t="shared" si="358"/>
        <v>3.1864930297498733E-4</v>
      </c>
      <c r="L552" s="175">
        <f t="shared" si="358"/>
        <v>7.6460353973506603E-5</v>
      </c>
      <c r="M552" s="175">
        <f t="shared" si="358"/>
        <v>1.8921276520491421E-5</v>
      </c>
      <c r="N552" s="175">
        <f t="shared" si="358"/>
        <v>4.9203620731216165E-6</v>
      </c>
      <c r="O552" s="175">
        <f t="shared" si="358"/>
        <v>1.2385347133421815E-6</v>
      </c>
      <c r="P552" s="175">
        <f t="shared" si="358"/>
        <v>3.1239584916709874E-7</v>
      </c>
      <c r="Q552" s="175">
        <f t="shared" si="358"/>
        <v>8.1243690904978322E-8</v>
      </c>
      <c r="R552" s="175">
        <f t="shared" si="358"/>
        <v>2.0648969526346699E-8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0.12090854360746842</v>
      </c>
      <c r="F553" s="179">
        <f t="shared" si="358"/>
        <v>0</v>
      </c>
      <c r="G553" s="179">
        <f t="shared" si="358"/>
        <v>8.8333380448482351E-2</v>
      </c>
      <c r="H553" s="179">
        <f t="shared" si="358"/>
        <v>5.6350933935883057E-2</v>
      </c>
      <c r="I553" s="179">
        <f t="shared" si="358"/>
        <v>1.8549944784381139E-2</v>
      </c>
      <c r="J553" s="179">
        <f t="shared" si="358"/>
        <v>4.9660566579589321E-3</v>
      </c>
      <c r="K553" s="179">
        <f t="shared" si="358"/>
        <v>1.2712167066759989E-3</v>
      </c>
      <c r="L553" s="179">
        <f t="shared" si="358"/>
        <v>3.0559972875255053E-4</v>
      </c>
      <c r="M553" s="179">
        <f t="shared" si="358"/>
        <v>7.566947210485938E-5</v>
      </c>
      <c r="N553" s="179">
        <f t="shared" si="358"/>
        <v>1.968062749708738E-5</v>
      </c>
      <c r="O553" s="179">
        <f t="shared" si="358"/>
        <v>4.9540889680930215E-6</v>
      </c>
      <c r="P553" s="179">
        <f t="shared" si="358"/>
        <v>1.2495803756372086E-6</v>
      </c>
      <c r="Q553" s="179">
        <f t="shared" si="358"/>
        <v>3.2497458198735944E-7</v>
      </c>
      <c r="R553" s="179">
        <f t="shared" si="358"/>
        <v>8.2595868565092411E-8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0.48058455075549611</v>
      </c>
      <c r="F554" s="179">
        <f t="shared" si="358"/>
        <v>0.10609996088735776</v>
      </c>
      <c r="G554" s="179">
        <f t="shared" si="358"/>
        <v>0</v>
      </c>
      <c r="H554" s="179">
        <f t="shared" si="358"/>
        <v>7.8173610950018485E-2</v>
      </c>
      <c r="I554" s="179">
        <f t="shared" si="358"/>
        <v>5.67521926474049E-2</v>
      </c>
      <c r="J554" s="179">
        <f t="shared" si="358"/>
        <v>1.8570676922354496E-2</v>
      </c>
      <c r="K554" s="179">
        <f t="shared" si="358"/>
        <v>4.9497292044211405E-3</v>
      </c>
      <c r="L554" s="179">
        <f t="shared" si="358"/>
        <v>1.1992436775477454E-3</v>
      </c>
      <c r="M554" s="179">
        <f t="shared" si="358"/>
        <v>2.9764801519106007E-4</v>
      </c>
      <c r="N554" s="179">
        <f t="shared" si="358"/>
        <v>7.7465159104564109E-5</v>
      </c>
      <c r="O554" s="179">
        <f t="shared" si="358"/>
        <v>1.9502286907636287E-5</v>
      </c>
      <c r="P554" s="179">
        <f t="shared" si="358"/>
        <v>4.9192512457229415E-6</v>
      </c>
      <c r="Q554" s="179">
        <f t="shared" si="358"/>
        <v>1.2793440969183485E-6</v>
      </c>
      <c r="R554" s="179">
        <f t="shared" si="358"/>
        <v>3.2515995524818174E-7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0.74688450259491956</v>
      </c>
      <c r="F555" s="179">
        <f t="shared" si="358"/>
        <v>0.46042449135383023</v>
      </c>
      <c r="G555" s="179">
        <f t="shared" si="358"/>
        <v>9.8529619601520138E-2</v>
      </c>
      <c r="H555" s="179">
        <f t="shared" si="358"/>
        <v>0</v>
      </c>
      <c r="I555" s="179">
        <f t="shared" si="358"/>
        <v>7.6782371239947966E-2</v>
      </c>
      <c r="J555" s="179">
        <f t="shared" si="358"/>
        <v>5.8363204123815571E-2</v>
      </c>
      <c r="K555" s="179">
        <f t="shared" si="358"/>
        <v>1.8850750736824681E-2</v>
      </c>
      <c r="L555" s="179">
        <f t="shared" si="358"/>
        <v>4.7323609966002057E-3</v>
      </c>
      <c r="M555" s="179">
        <f t="shared" si="358"/>
        <v>1.1865493539917522E-3</v>
      </c>
      <c r="N555" s="179">
        <f t="shared" si="358"/>
        <v>3.0965263260888449E-4</v>
      </c>
      <c r="O555" s="179">
        <f t="shared" si="358"/>
        <v>7.7996640606482062E-5</v>
      </c>
      <c r="P555" s="179">
        <f t="shared" si="358"/>
        <v>1.96762517148286E-5</v>
      </c>
      <c r="Q555" s="179">
        <f t="shared" si="358"/>
        <v>5.1173312248341384E-6</v>
      </c>
      <c r="R555" s="179">
        <f t="shared" si="358"/>
        <v>1.3006374522429075E-6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0.87814109736803991</v>
      </c>
      <c r="F556" s="179">
        <f t="shared" si="358"/>
        <v>0.73049927657426572</v>
      </c>
      <c r="G556" s="179">
        <f t="shared" si="358"/>
        <v>0.4357949255696304</v>
      </c>
      <c r="H556" s="179">
        <f t="shared" si="358"/>
        <v>8.3534231870877038E-2</v>
      </c>
      <c r="I556" s="179">
        <f t="shared" si="358"/>
        <v>0</v>
      </c>
      <c r="J556" s="179">
        <f t="shared" si="358"/>
        <v>8.2162711061711149E-2</v>
      </c>
      <c r="K556" s="179">
        <f t="shared" si="358"/>
        <v>5.861690354091293E-2</v>
      </c>
      <c r="L556" s="179">
        <f t="shared" si="358"/>
        <v>1.7320420167153672E-2</v>
      </c>
      <c r="M556" s="179">
        <f t="shared" si="358"/>
        <v>4.5361062414215596E-3</v>
      </c>
      <c r="N556" s="179">
        <f t="shared" si="358"/>
        <v>1.1970305228253195E-3</v>
      </c>
      <c r="O556" s="179">
        <f t="shared" si="358"/>
        <v>3.0212463120702477E-4</v>
      </c>
      <c r="P556" s="179">
        <f t="shared" si="358"/>
        <v>7.6253414643791419E-5</v>
      </c>
      <c r="Q556" s="179">
        <f t="shared" si="358"/>
        <v>1.9833982243714026E-5</v>
      </c>
      <c r="R556" s="179">
        <f t="shared" si="358"/>
        <v>5.041205015428327E-6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0.94146115717451695</v>
      </c>
      <c r="F557" s="179">
        <f t="shared" si="358"/>
        <v>0.8725730620856097</v>
      </c>
      <c r="G557" s="179">
        <f t="shared" si="358"/>
        <v>0.7204379010722014</v>
      </c>
      <c r="H557" s="179">
        <f t="shared" si="358"/>
        <v>0.41648038908137586</v>
      </c>
      <c r="I557" s="179">
        <f t="shared" si="358"/>
        <v>8.8708677957586246E-2</v>
      </c>
      <c r="J557" s="179">
        <f t="shared" si="358"/>
        <v>0</v>
      </c>
      <c r="K557" s="179">
        <f t="shared" si="358"/>
        <v>8.6471125391052353E-2</v>
      </c>
      <c r="L557" s="179">
        <f t="shared" si="358"/>
        <v>5.3142664288816741E-2</v>
      </c>
      <c r="M557" s="179">
        <f t="shared" si="358"/>
        <v>1.7064633366527179E-2</v>
      </c>
      <c r="N557" s="179">
        <f t="shared" si="358"/>
        <v>4.7342101605748104E-3</v>
      </c>
      <c r="O557" s="179">
        <f t="shared" si="358"/>
        <v>1.2053662659328062E-3</v>
      </c>
      <c r="P557" s="179">
        <f t="shared" si="358"/>
        <v>3.0482872146562633E-4</v>
      </c>
      <c r="Q557" s="179">
        <f t="shared" si="358"/>
        <v>7.9324956901069153E-5</v>
      </c>
      <c r="R557" s="179">
        <f t="shared" si="358"/>
        <v>2.0164247805364938E-5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0.97140666763536754</v>
      </c>
      <c r="F558" s="179">
        <f t="shared" si="358"/>
        <v>0.93893043601740489</v>
      </c>
      <c r="G558" s="179">
        <f t="shared" si="358"/>
        <v>0.86808813396931583</v>
      </c>
      <c r="H558" s="179">
        <f t="shared" si="358"/>
        <v>0.7087345733108279</v>
      </c>
      <c r="I558" s="179">
        <f t="shared" si="358"/>
        <v>0.4236669538677193</v>
      </c>
      <c r="J558" s="179">
        <f t="shared" si="358"/>
        <v>9.2702654764196535E-2</v>
      </c>
      <c r="K558" s="179">
        <f t="shared" si="358"/>
        <v>0</v>
      </c>
      <c r="L558" s="179">
        <f t="shared" si="358"/>
        <v>7.0922345083658855E-2</v>
      </c>
      <c r="M558" s="179">
        <f t="shared" si="358"/>
        <v>5.1657327032823046E-2</v>
      </c>
      <c r="N558" s="179">
        <f t="shared" si="358"/>
        <v>1.8010604629319912E-2</v>
      </c>
      <c r="O558" s="179">
        <f t="shared" si="358"/>
        <v>4.7688399373216799E-3</v>
      </c>
      <c r="P558" s="179">
        <f t="shared" si="358"/>
        <v>1.216274793036654E-3</v>
      </c>
      <c r="Q558" s="179">
        <f t="shared" si="358"/>
        <v>3.1712179988385849E-4</v>
      </c>
      <c r="R558" s="179">
        <f t="shared" si="358"/>
        <v>8.0647773497759294E-5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0.98588159158216926</v>
      </c>
      <c r="F559" s="179">
        <f t="shared" si="358"/>
        <v>0.97022100847062098</v>
      </c>
      <c r="G559" s="179">
        <f t="shared" si="358"/>
        <v>0.93697344547414207</v>
      </c>
      <c r="H559" s="179">
        <f t="shared" si="358"/>
        <v>0.86294158990225589</v>
      </c>
      <c r="I559" s="179">
        <f t="shared" si="358"/>
        <v>0.71308957409371143</v>
      </c>
      <c r="J559" s="179">
        <f t="shared" si="358"/>
        <v>0.43206605034444895</v>
      </c>
      <c r="K559" s="179">
        <f t="shared" si="358"/>
        <v>9.6506339135339889E-2</v>
      </c>
      <c r="L559" s="179">
        <f t="shared" si="358"/>
        <v>0</v>
      </c>
      <c r="M559" s="179">
        <f t="shared" si="358"/>
        <v>6.6997169936929002E-2</v>
      </c>
      <c r="N559" s="179">
        <f t="shared" si="358"/>
        <v>5.701939284279553E-2</v>
      </c>
      <c r="O559" s="179">
        <f t="shared" si="358"/>
        <v>1.8169932740214105E-2</v>
      </c>
      <c r="P559" s="179">
        <f t="shared" si="358"/>
        <v>4.8140137475551972E-3</v>
      </c>
      <c r="Q559" s="179">
        <f t="shared" si="358"/>
        <v>1.2655608443135412E-3</v>
      </c>
      <c r="R559" s="179">
        <f t="shared" si="358"/>
        <v>3.2244164450942583E-4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0.99298647313400845</v>
      </c>
      <c r="F560" s="179">
        <f t="shared" si="358"/>
        <v>0.98531058666320681</v>
      </c>
      <c r="G560" s="179">
        <f t="shared" si="358"/>
        <v>0.96933129291793529</v>
      </c>
      <c r="H560" s="179">
        <f t="shared" si="358"/>
        <v>0.93476683648714143</v>
      </c>
      <c r="I560" s="179">
        <f t="shared" si="358"/>
        <v>0.86503023203186269</v>
      </c>
      <c r="J560" s="179">
        <f t="shared" si="358"/>
        <v>0.71813540617971827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0.4397994794250249</v>
      </c>
      <c r="L560" s="179">
        <f t="shared" si="358"/>
        <v>8.2480546719703812E-2</v>
      </c>
      <c r="M560" s="179">
        <f t="shared" si="358"/>
        <v>0</v>
      </c>
      <c r="N560" s="179">
        <f t="shared" si="358"/>
        <v>8.1768728747689576E-2</v>
      </c>
      <c r="O560" s="179">
        <f t="shared" si="358"/>
        <v>5.788717731108485E-2</v>
      </c>
      <c r="P560" s="179">
        <f t="shared" si="358"/>
        <v>1.8375659115113636E-2</v>
      </c>
      <c r="Q560" s="179">
        <f t="shared" si="358"/>
        <v>5.0130445196100246E-3</v>
      </c>
      <c r="R560" s="179">
        <f t="shared" si="358"/>
        <v>1.2873130122538694E-3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0.99650479224472943</v>
      </c>
      <c r="F561" s="179">
        <f t="shared" si="358"/>
        <v>0.99270665251274925</v>
      </c>
      <c r="G561" s="179">
        <f t="shared" si="358"/>
        <v>0.98488991676452975</v>
      </c>
      <c r="H561" s="179">
        <f t="shared" si="358"/>
        <v>0.96834179036216705</v>
      </c>
      <c r="I561" s="179">
        <f t="shared" si="358"/>
        <v>0.93574407651978186</v>
      </c>
      <c r="J561" s="179">
        <f t="shared" si="358"/>
        <v>0.86722613961186057</v>
      </c>
      <c r="K561" s="179">
        <f t="shared" si="358"/>
        <v>0.72274941666388515</v>
      </c>
      <c r="L561" s="179">
        <f t="shared" si="358"/>
        <v>0.4099310886573711</v>
      </c>
      <c r="M561" s="179">
        <f t="shared" si="358"/>
        <v>7.879662260093151E-2</v>
      </c>
      <c r="N561" s="179">
        <f t="shared" si="358"/>
        <v>0</v>
      </c>
      <c r="O561" s="179">
        <f t="shared" si="358"/>
        <v>8.4307404317166185E-2</v>
      </c>
      <c r="P561" s="179">
        <f t="shared" si="358"/>
        <v>5.8993026300460896E-2</v>
      </c>
      <c r="Q561" s="179">
        <f t="shared" si="358"/>
        <v>1.9201175040883946E-2</v>
      </c>
      <c r="R561" s="179">
        <f t="shared" si="358"/>
        <v>5.1080541050236928E-3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0.99825530190612999</v>
      </c>
      <c r="F562" s="179">
        <f t="shared" si="358"/>
        <v>0.99636632979621176</v>
      </c>
      <c r="G562" s="179">
        <f t="shared" si="358"/>
        <v>0.99250259904373561</v>
      </c>
      <c r="H562" s="179">
        <f t="shared" si="358"/>
        <v>0.98442612329054446</v>
      </c>
      <c r="I562" s="179">
        <f t="shared" si="358"/>
        <v>0.96880827616652043</v>
      </c>
      <c r="J562" s="179">
        <f t="shared" si="358"/>
        <v>0.9366762611518531</v>
      </c>
      <c r="K562" s="179">
        <f t="shared" si="358"/>
        <v>0.86925441568081796</v>
      </c>
      <c r="L562" s="179">
        <f t="shared" si="358"/>
        <v>0.70474290427256103</v>
      </c>
      <c r="M562" s="179">
        <f t="shared" si="358"/>
        <v>0.40139541609747809</v>
      </c>
      <c r="N562" s="179">
        <f t="shared" si="358"/>
        <v>9.2351867431370027E-2</v>
      </c>
      <c r="O562" s="179">
        <f t="shared" si="358"/>
        <v>0</v>
      </c>
      <c r="P562" s="179">
        <f t="shared" si="358"/>
        <v>8.7596350248990221E-2</v>
      </c>
      <c r="Q562" s="179">
        <f t="shared" si="358"/>
        <v>6.2522052863403649E-2</v>
      </c>
      <c r="R562" s="179">
        <f t="shared" si="358"/>
        <v>1.971749197203157E-2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0.99912837949573685</v>
      </c>
      <c r="F563" s="179">
        <f t="shared" si="358"/>
        <v>0.99818643602015034</v>
      </c>
      <c r="G563" s="179">
        <f t="shared" si="358"/>
        <v>0.99626590174223406</v>
      </c>
      <c r="H563" s="179">
        <f t="shared" si="358"/>
        <v>0.99227873439025627</v>
      </c>
      <c r="I563" s="179">
        <f t="shared" si="358"/>
        <v>0.98465321181882015</v>
      </c>
      <c r="J563" s="179">
        <f t="shared" si="358"/>
        <v>0.96922319647513711</v>
      </c>
      <c r="K563" s="179">
        <f t="shared" si="358"/>
        <v>0.93754907209988492</v>
      </c>
      <c r="L563" s="179">
        <f t="shared" si="358"/>
        <v>0.86144610459346327</v>
      </c>
      <c r="M563" s="179">
        <f t="shared" si="358"/>
        <v>0.69948500425283411</v>
      </c>
      <c r="N563" s="179">
        <f t="shared" si="358"/>
        <v>0.43134018242306027</v>
      </c>
      <c r="O563" s="179">
        <f t="shared" si="358"/>
        <v>9.4603398764445137E-2</v>
      </c>
      <c r="P563" s="179">
        <f t="shared" si="358"/>
        <v>0</v>
      </c>
      <c r="Q563" s="179">
        <f t="shared" si="358"/>
        <v>9.5813257667837506E-2</v>
      </c>
      <c r="R563" s="179">
        <f t="shared" si="358"/>
        <v>6.6498367079348322E-2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0.99956088565052914</v>
      </c>
      <c r="F564" s="179">
        <f t="shared" si="358"/>
        <v>0.99908678399045148</v>
      </c>
      <c r="G564" s="179">
        <f t="shared" si="358"/>
        <v>0.99812168844564708</v>
      </c>
      <c r="H564" s="179">
        <f t="shared" si="358"/>
        <v>0.99612512586010138</v>
      </c>
      <c r="I564" s="179">
        <f t="shared" si="358"/>
        <v>0.99232927065763366</v>
      </c>
      <c r="J564" s="179">
        <f t="shared" si="358"/>
        <v>0.98472362271544189</v>
      </c>
      <c r="K564" s="179">
        <f t="shared" si="358"/>
        <v>0.9693658167690512</v>
      </c>
      <c r="L564" s="179">
        <f t="shared" si="358"/>
        <v>0.93369436835166664</v>
      </c>
      <c r="M564" s="179">
        <f t="shared" si="358"/>
        <v>0.85798477761586733</v>
      </c>
      <c r="N564" s="179">
        <f t="shared" si="358"/>
        <v>0.71526959845169846</v>
      </c>
      <c r="O564" s="179">
        <f t="shared" si="358"/>
        <v>0.43189551074994786</v>
      </c>
      <c r="P564" s="179">
        <f t="shared" si="358"/>
        <v>9.4435213648317001E-2</v>
      </c>
      <c r="Q564" s="179">
        <f t="shared" si="358"/>
        <v>0</v>
      </c>
      <c r="R564" s="179">
        <f t="shared" si="358"/>
        <v>0.11458366088446169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0.9997839742129343</v>
      </c>
      <c r="F565" s="179">
        <f t="shared" si="358"/>
        <v>0.99955084837456676</v>
      </c>
      <c r="G565" s="179">
        <f t="shared" si="358"/>
        <v>0.9990766875280449</v>
      </c>
      <c r="H565" s="179">
        <f t="shared" si="358"/>
        <v>0.99809757140810584</v>
      </c>
      <c r="I565" s="179">
        <f t="shared" si="358"/>
        <v>0.99624200364001347</v>
      </c>
      <c r="J565" s="179">
        <f t="shared" si="358"/>
        <v>0.99254446370920457</v>
      </c>
      <c r="K565" s="179">
        <f t="shared" si="358"/>
        <v>0.98515285943004582</v>
      </c>
      <c r="L565" s="179">
        <f t="shared" si="358"/>
        <v>0.96841815861788072</v>
      </c>
      <c r="M565" s="179">
        <f t="shared" si="358"/>
        <v>0.93390907174163151</v>
      </c>
      <c r="N565" s="179">
        <f t="shared" si="358"/>
        <v>0.86818705476530322</v>
      </c>
      <c r="O565" s="179">
        <f t="shared" si="358"/>
        <v>0.72287037255336251</v>
      </c>
      <c r="P565" s="179">
        <f t="shared" si="358"/>
        <v>0.44583565571962547</v>
      </c>
      <c r="Q565" s="179">
        <f t="shared" si="358"/>
        <v>0.11155020389831675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0.99997282750306993</v>
      </c>
      <c r="F566" s="179">
        <f t="shared" si="358"/>
        <v>0.99994351607739107</v>
      </c>
      <c r="G566" s="179">
        <f t="shared" si="358"/>
        <v>0.99988394126553981</v>
      </c>
      <c r="H566" s="179">
        <f t="shared" si="358"/>
        <v>0.99976111749739793</v>
      </c>
      <c r="I566" s="179">
        <f t="shared" si="358"/>
        <v>0.99952899131379924</v>
      </c>
      <c r="J566" s="179">
        <f t="shared" si="358"/>
        <v>0.99906869881453941</v>
      </c>
      <c r="K566" s="179">
        <f t="shared" si="358"/>
        <v>0.99815714416542334</v>
      </c>
      <c r="L566" s="179">
        <f t="shared" si="358"/>
        <v>0.99614728774486128</v>
      </c>
      <c r="M566" s="179">
        <f t="shared" si="358"/>
        <v>0.99217433195694149</v>
      </c>
      <c r="N566" s="179">
        <f t="shared" si="358"/>
        <v>0.9848544294315017</v>
      </c>
      <c r="O566" s="179">
        <f t="shared" si="358"/>
        <v>0.96947009554400865</v>
      </c>
      <c r="P566" s="179">
        <f t="shared" si="358"/>
        <v>0.93787736642365827</v>
      </c>
      <c r="Q566" s="179">
        <f t="shared" si="358"/>
        <v>0.87486501904390856</v>
      </c>
      <c r="R566" s="179">
        <f t="shared" si="358"/>
        <v>0.74595227886462268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0.99999958197235883</v>
      </c>
      <c r="F567" s="179">
        <f t="shared" si="358"/>
        <v>0.99999913106510308</v>
      </c>
      <c r="G567" s="179">
        <f t="shared" si="358"/>
        <v>0.99999821469908257</v>
      </c>
      <c r="H567" s="179">
        <f t="shared" si="358"/>
        <v>0.99999632587924026</v>
      </c>
      <c r="I567" s="179">
        <f t="shared" si="358"/>
        <v>0.99999275759092898</v>
      </c>
      <c r="J567" s="179">
        <f t="shared" si="358"/>
        <v>0.99998568691774981</v>
      </c>
      <c r="K567" s="179">
        <f t="shared" si="358"/>
        <v>0.99997170382993206</v>
      </c>
      <c r="L567" s="179">
        <f t="shared" si="358"/>
        <v>0.99994100002933572</v>
      </c>
      <c r="M567" s="179">
        <f t="shared" si="358"/>
        <v>0.99988075908893193</v>
      </c>
      <c r="N567" s="179">
        <f t="shared" si="358"/>
        <v>0.99977069289781695</v>
      </c>
      <c r="O567" s="179">
        <f t="shared" si="358"/>
        <v>0.99954439667139383</v>
      </c>
      <c r="P567" s="179">
        <f t="shared" si="358"/>
        <v>0.99909642317454295</v>
      </c>
      <c r="Q567" s="179">
        <f t="shared" si="358"/>
        <v>0.99824745824731087</v>
      </c>
      <c r="R567" s="179">
        <f t="shared" si="358"/>
        <v>0.99660204951506381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0.99999999999999989</v>
      </c>
      <c r="F568" s="179">
        <f t="shared" si="372"/>
        <v>1</v>
      </c>
      <c r="G568" s="179">
        <f t="shared" si="372"/>
        <v>1</v>
      </c>
      <c r="H568" s="179">
        <f t="shared" si="372"/>
        <v>1</v>
      </c>
      <c r="I568" s="179">
        <f t="shared" si="372"/>
        <v>0.99999999999999978</v>
      </c>
      <c r="J568" s="179">
        <f t="shared" si="372"/>
        <v>0.99999999999999989</v>
      </c>
      <c r="K568" s="179">
        <f t="shared" si="372"/>
        <v>1</v>
      </c>
      <c r="L568" s="179">
        <f t="shared" si="372"/>
        <v>1</v>
      </c>
      <c r="M568" s="179">
        <f t="shared" si="372"/>
        <v>1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1.0000000000000002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0.99999999999999989</v>
      </c>
      <c r="F569" s="179">
        <f t="shared" si="372"/>
        <v>1</v>
      </c>
      <c r="G569" s="179">
        <f t="shared" si="372"/>
        <v>1</v>
      </c>
      <c r="H569" s="179">
        <f t="shared" si="372"/>
        <v>1</v>
      </c>
      <c r="I569" s="179">
        <f t="shared" si="372"/>
        <v>0.99999999999999978</v>
      </c>
      <c r="J569" s="179">
        <f t="shared" si="372"/>
        <v>0.99999999999999989</v>
      </c>
      <c r="K569" s="179">
        <f t="shared" si="372"/>
        <v>1</v>
      </c>
      <c r="L569" s="179">
        <f t="shared" si="372"/>
        <v>1</v>
      </c>
      <c r="M569" s="179">
        <f t="shared" si="372"/>
        <v>1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1.0000000000000002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0.99999999999999989</v>
      </c>
      <c r="F570" s="179">
        <f t="shared" si="372"/>
        <v>1</v>
      </c>
      <c r="G570" s="179">
        <f t="shared" si="372"/>
        <v>1</v>
      </c>
      <c r="H570" s="179">
        <f t="shared" si="372"/>
        <v>1</v>
      </c>
      <c r="I570" s="179">
        <f t="shared" si="372"/>
        <v>0.99999999999999978</v>
      </c>
      <c r="J570" s="179">
        <f t="shared" si="372"/>
        <v>0.99999999999999989</v>
      </c>
      <c r="K570" s="179">
        <f t="shared" si="372"/>
        <v>1</v>
      </c>
      <c r="L570" s="179">
        <f t="shared" si="372"/>
        <v>1</v>
      </c>
      <c r="M570" s="179">
        <f t="shared" si="372"/>
        <v>1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1.0000000000000002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0.99999999999999989</v>
      </c>
      <c r="F571" s="179">
        <f t="shared" si="372"/>
        <v>1</v>
      </c>
      <c r="G571" s="179">
        <f t="shared" si="372"/>
        <v>1</v>
      </c>
      <c r="H571" s="179">
        <f t="shared" si="372"/>
        <v>1</v>
      </c>
      <c r="I571" s="179">
        <f t="shared" si="372"/>
        <v>0.99999999999999978</v>
      </c>
      <c r="J571" s="179">
        <f t="shared" si="372"/>
        <v>0.99999999999999989</v>
      </c>
      <c r="K571" s="179">
        <f t="shared" si="372"/>
        <v>1</v>
      </c>
      <c r="L571" s="179">
        <f t="shared" si="372"/>
        <v>1</v>
      </c>
      <c r="M571" s="179">
        <f t="shared" si="372"/>
        <v>1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1.0000000000000002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0.99999999999999989</v>
      </c>
      <c r="F572" s="179">
        <f t="shared" si="372"/>
        <v>1</v>
      </c>
      <c r="G572" s="179">
        <f t="shared" si="372"/>
        <v>1</v>
      </c>
      <c r="H572" s="179">
        <f t="shared" si="372"/>
        <v>1</v>
      </c>
      <c r="I572" s="179">
        <f t="shared" si="372"/>
        <v>0.99999999999999978</v>
      </c>
      <c r="J572" s="179">
        <f t="shared" si="372"/>
        <v>0.99999999999999989</v>
      </c>
      <c r="K572" s="179">
        <f t="shared" si="372"/>
        <v>1</v>
      </c>
      <c r="L572" s="179">
        <f t="shared" si="372"/>
        <v>1</v>
      </c>
      <c r="M572" s="179">
        <f t="shared" si="372"/>
        <v>1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1.0000000000000002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0.99999999999999989</v>
      </c>
      <c r="F573" s="179">
        <f t="shared" si="372"/>
        <v>1</v>
      </c>
      <c r="G573" s="179">
        <f t="shared" si="372"/>
        <v>1</v>
      </c>
      <c r="H573" s="179">
        <f t="shared" si="372"/>
        <v>1</v>
      </c>
      <c r="I573" s="179">
        <f t="shared" si="372"/>
        <v>0.99999999999999978</v>
      </c>
      <c r="J573" s="179">
        <f t="shared" si="372"/>
        <v>0.99999999999999989</v>
      </c>
      <c r="K573" s="179">
        <f t="shared" si="372"/>
        <v>1</v>
      </c>
      <c r="L573" s="179">
        <f t="shared" si="372"/>
        <v>1</v>
      </c>
      <c r="M573" s="179">
        <f t="shared" si="372"/>
        <v>1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1.0000000000000002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0.99999999999999989</v>
      </c>
      <c r="F574" s="179">
        <f t="shared" si="372"/>
        <v>1</v>
      </c>
      <c r="G574" s="179">
        <f t="shared" si="372"/>
        <v>1</v>
      </c>
      <c r="H574" s="179">
        <f t="shared" si="372"/>
        <v>1</v>
      </c>
      <c r="I574" s="179">
        <f t="shared" si="372"/>
        <v>0.99999999999999978</v>
      </c>
      <c r="J574" s="179">
        <f t="shared" si="372"/>
        <v>0.99999999999999989</v>
      </c>
      <c r="K574" s="179">
        <f t="shared" si="372"/>
        <v>1</v>
      </c>
      <c r="L574" s="179">
        <f t="shared" si="372"/>
        <v>1</v>
      </c>
      <c r="M574" s="179">
        <f t="shared" si="372"/>
        <v>1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1.0000000000000002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0.99999999999999989</v>
      </c>
      <c r="F575" s="179">
        <f t="shared" si="372"/>
        <v>1</v>
      </c>
      <c r="G575" s="179">
        <f t="shared" si="372"/>
        <v>1</v>
      </c>
      <c r="H575" s="179">
        <f t="shared" si="372"/>
        <v>1</v>
      </c>
      <c r="I575" s="179">
        <f t="shared" si="372"/>
        <v>0.99999999999999978</v>
      </c>
      <c r="J575" s="179">
        <f t="shared" si="372"/>
        <v>0.99999999999999989</v>
      </c>
      <c r="K575" s="179">
        <f t="shared" si="372"/>
        <v>1</v>
      </c>
      <c r="L575" s="179">
        <f t="shared" si="372"/>
        <v>1</v>
      </c>
      <c r="M575" s="179">
        <f t="shared" si="372"/>
        <v>1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1.0000000000000002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0.99999999999999989</v>
      </c>
      <c r="F576" s="179">
        <f t="shared" si="372"/>
        <v>1</v>
      </c>
      <c r="G576" s="179">
        <f t="shared" si="372"/>
        <v>1</v>
      </c>
      <c r="H576" s="179">
        <f t="shared" si="372"/>
        <v>1</v>
      </c>
      <c r="I576" s="179">
        <f t="shared" si="372"/>
        <v>0.99999999999999978</v>
      </c>
      <c r="J576" s="179">
        <f t="shared" si="372"/>
        <v>0.99999999999999989</v>
      </c>
      <c r="K576" s="179">
        <f t="shared" si="372"/>
        <v>1</v>
      </c>
      <c r="L576" s="179">
        <f t="shared" si="372"/>
        <v>1</v>
      </c>
      <c r="M576" s="179">
        <f t="shared" si="372"/>
        <v>1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1.0000000000000002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0.99999999999999989</v>
      </c>
      <c r="F577" s="179">
        <f t="shared" si="372"/>
        <v>1</v>
      </c>
      <c r="G577" s="179">
        <f t="shared" si="372"/>
        <v>1</v>
      </c>
      <c r="H577" s="179">
        <f t="shared" si="372"/>
        <v>1</v>
      </c>
      <c r="I577" s="179">
        <f t="shared" si="372"/>
        <v>0.99999999999999978</v>
      </c>
      <c r="J577" s="179">
        <f t="shared" si="372"/>
        <v>0.99999999999999989</v>
      </c>
      <c r="K577" s="179">
        <f t="shared" si="372"/>
        <v>1</v>
      </c>
      <c r="L577" s="179">
        <f t="shared" si="372"/>
        <v>1</v>
      </c>
      <c r="M577" s="179">
        <f t="shared" si="372"/>
        <v>1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1.0000000000000002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0.99999999999999989</v>
      </c>
      <c r="F578" s="179">
        <f t="shared" si="372"/>
        <v>1</v>
      </c>
      <c r="G578" s="179">
        <f t="shared" si="372"/>
        <v>1</v>
      </c>
      <c r="H578" s="179">
        <f t="shared" si="372"/>
        <v>1</v>
      </c>
      <c r="I578" s="179">
        <f t="shared" si="372"/>
        <v>0.99999999999999978</v>
      </c>
      <c r="J578" s="179">
        <f t="shared" si="372"/>
        <v>0.99999999999999989</v>
      </c>
      <c r="K578" s="179">
        <f t="shared" si="372"/>
        <v>1</v>
      </c>
      <c r="L578" s="179">
        <f t="shared" si="372"/>
        <v>1</v>
      </c>
      <c r="M578" s="179">
        <f t="shared" si="372"/>
        <v>1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1.0000000000000002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0.99999999999999989</v>
      </c>
      <c r="F579" s="179">
        <f t="shared" si="372"/>
        <v>1</v>
      </c>
      <c r="G579" s="179">
        <f t="shared" si="372"/>
        <v>1</v>
      </c>
      <c r="H579" s="179">
        <f t="shared" si="372"/>
        <v>1</v>
      </c>
      <c r="I579" s="179">
        <f t="shared" si="372"/>
        <v>0.99999999999999978</v>
      </c>
      <c r="J579" s="179">
        <f t="shared" si="372"/>
        <v>0.99999999999999989</v>
      </c>
      <c r="K579" s="179">
        <f t="shared" si="372"/>
        <v>1</v>
      </c>
      <c r="L579" s="179">
        <f t="shared" si="372"/>
        <v>1</v>
      </c>
      <c r="M579" s="179">
        <f t="shared" si="372"/>
        <v>1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1.0000000000000002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0.99999999999999989</v>
      </c>
      <c r="F580" s="179">
        <f t="shared" si="372"/>
        <v>1</v>
      </c>
      <c r="G580" s="179">
        <f t="shared" si="372"/>
        <v>1</v>
      </c>
      <c r="H580" s="179">
        <f t="shared" si="372"/>
        <v>1</v>
      </c>
      <c r="I580" s="179">
        <f t="shared" si="372"/>
        <v>0.99999999999999978</v>
      </c>
      <c r="J580" s="179">
        <f t="shared" si="372"/>
        <v>0.99999999999999989</v>
      </c>
      <c r="K580" s="179">
        <f t="shared" si="372"/>
        <v>1</v>
      </c>
      <c r="L580" s="179">
        <f t="shared" si="372"/>
        <v>1</v>
      </c>
      <c r="M580" s="179">
        <f t="shared" si="372"/>
        <v>1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1.0000000000000002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0.99999999999999989</v>
      </c>
      <c r="F581" s="179">
        <f t="shared" si="372"/>
        <v>1</v>
      </c>
      <c r="G581" s="179">
        <f t="shared" si="372"/>
        <v>1</v>
      </c>
      <c r="H581" s="179">
        <f t="shared" si="372"/>
        <v>1</v>
      </c>
      <c r="I581" s="179">
        <f t="shared" si="372"/>
        <v>0.99999999999999978</v>
      </c>
      <c r="J581" s="179">
        <f t="shared" si="372"/>
        <v>0.99999999999999989</v>
      </c>
      <c r="K581" s="179">
        <f t="shared" si="372"/>
        <v>1</v>
      </c>
      <c r="L581" s="179">
        <f t="shared" si="372"/>
        <v>1</v>
      </c>
      <c r="M581" s="179">
        <f t="shared" si="372"/>
        <v>1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1.0000000000000002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0.99999999999999989</v>
      </c>
      <c r="F582" s="179">
        <f t="shared" si="372"/>
        <v>1</v>
      </c>
      <c r="G582" s="179">
        <f t="shared" si="372"/>
        <v>1</v>
      </c>
      <c r="H582" s="179">
        <f t="shared" si="372"/>
        <v>1</v>
      </c>
      <c r="I582" s="179">
        <f t="shared" si="372"/>
        <v>0.99999999999999978</v>
      </c>
      <c r="J582" s="179">
        <f t="shared" si="372"/>
        <v>0.99999999999999989</v>
      </c>
      <c r="K582" s="179">
        <f t="shared" si="372"/>
        <v>1</v>
      </c>
      <c r="L582" s="179">
        <f t="shared" si="372"/>
        <v>1</v>
      </c>
      <c r="M582" s="179">
        <f t="shared" si="372"/>
        <v>1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1.0000000000000002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0.99999999999999989</v>
      </c>
      <c r="F583" s="179">
        <f t="shared" si="372"/>
        <v>1</v>
      </c>
      <c r="G583" s="179">
        <f t="shared" si="372"/>
        <v>1</v>
      </c>
      <c r="H583" s="179">
        <f t="shared" si="372"/>
        <v>1</v>
      </c>
      <c r="I583" s="179">
        <f t="shared" si="372"/>
        <v>0.99999999999999978</v>
      </c>
      <c r="J583" s="179">
        <f t="shared" si="372"/>
        <v>0.99999999999999989</v>
      </c>
      <c r="K583" s="179">
        <f t="shared" si="372"/>
        <v>1</v>
      </c>
      <c r="L583" s="179">
        <f t="shared" si="372"/>
        <v>1</v>
      </c>
      <c r="M583" s="179">
        <f t="shared" si="372"/>
        <v>1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1.0000000000000002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0.99999999999999989</v>
      </c>
      <c r="F584" s="179">
        <f t="shared" si="381"/>
        <v>1</v>
      </c>
      <c r="G584" s="179">
        <f t="shared" si="381"/>
        <v>1</v>
      </c>
      <c r="H584" s="179">
        <f t="shared" si="381"/>
        <v>1</v>
      </c>
      <c r="I584" s="179">
        <f t="shared" si="381"/>
        <v>0.99999999999999978</v>
      </c>
      <c r="J584" s="179">
        <f t="shared" si="381"/>
        <v>0.99999999999999989</v>
      </c>
      <c r="K584" s="179">
        <f t="shared" si="381"/>
        <v>1</v>
      </c>
      <c r="L584" s="179">
        <f t="shared" si="381"/>
        <v>1</v>
      </c>
      <c r="M584" s="179">
        <f t="shared" si="381"/>
        <v>1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1.0000000000000002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0.99999999999999989</v>
      </c>
      <c r="F585" s="179">
        <f t="shared" si="381"/>
        <v>1</v>
      </c>
      <c r="G585" s="179">
        <f t="shared" si="381"/>
        <v>1</v>
      </c>
      <c r="H585" s="179">
        <f t="shared" si="381"/>
        <v>1</v>
      </c>
      <c r="I585" s="179">
        <f t="shared" si="381"/>
        <v>0.99999999999999978</v>
      </c>
      <c r="J585" s="179">
        <f t="shared" si="381"/>
        <v>0.99999999999999989</v>
      </c>
      <c r="K585" s="179">
        <f t="shared" si="381"/>
        <v>1</v>
      </c>
      <c r="L585" s="179">
        <f t="shared" si="381"/>
        <v>1</v>
      </c>
      <c r="M585" s="179">
        <f t="shared" si="381"/>
        <v>1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1.0000000000000002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0.99999999999999989</v>
      </c>
      <c r="F586" s="179">
        <f t="shared" si="381"/>
        <v>1</v>
      </c>
      <c r="G586" s="179">
        <f t="shared" si="381"/>
        <v>1</v>
      </c>
      <c r="H586" s="179">
        <f t="shared" si="381"/>
        <v>1</v>
      </c>
      <c r="I586" s="179">
        <f t="shared" si="381"/>
        <v>0.99999999999999978</v>
      </c>
      <c r="J586" s="179">
        <f t="shared" si="381"/>
        <v>0.99999999999999989</v>
      </c>
      <c r="K586" s="179">
        <f t="shared" si="381"/>
        <v>1</v>
      </c>
      <c r="L586" s="179">
        <f t="shared" si="381"/>
        <v>1</v>
      </c>
      <c r="M586" s="179">
        <f t="shared" si="381"/>
        <v>1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1.0000000000000002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0.99999999999999989</v>
      </c>
      <c r="F587" s="179">
        <f t="shared" si="381"/>
        <v>1</v>
      </c>
      <c r="G587" s="179">
        <f t="shared" si="381"/>
        <v>1</v>
      </c>
      <c r="H587" s="179">
        <f t="shared" si="381"/>
        <v>1</v>
      </c>
      <c r="I587" s="179">
        <f t="shared" si="381"/>
        <v>0.99999999999999978</v>
      </c>
      <c r="J587" s="179">
        <f t="shared" si="381"/>
        <v>0.99999999999999989</v>
      </c>
      <c r="K587" s="179">
        <f t="shared" si="381"/>
        <v>1</v>
      </c>
      <c r="L587" s="179">
        <f t="shared" si="381"/>
        <v>1</v>
      </c>
      <c r="M587" s="179">
        <f t="shared" si="381"/>
        <v>1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1.0000000000000002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0.99999999999999989</v>
      </c>
      <c r="F588" s="179">
        <f t="shared" si="381"/>
        <v>1</v>
      </c>
      <c r="G588" s="179">
        <f t="shared" si="381"/>
        <v>1</v>
      </c>
      <c r="H588" s="179">
        <f t="shared" si="381"/>
        <v>1</v>
      </c>
      <c r="I588" s="179">
        <f t="shared" si="381"/>
        <v>0.99999999999999978</v>
      </c>
      <c r="J588" s="179">
        <f t="shared" si="381"/>
        <v>0.99999999999999989</v>
      </c>
      <c r="K588" s="179">
        <f t="shared" si="381"/>
        <v>1</v>
      </c>
      <c r="L588" s="179">
        <f t="shared" si="381"/>
        <v>1</v>
      </c>
      <c r="M588" s="179">
        <f t="shared" si="381"/>
        <v>1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1.0000000000000002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0.99999999999999989</v>
      </c>
      <c r="F589" s="179">
        <f t="shared" si="381"/>
        <v>1</v>
      </c>
      <c r="G589" s="179">
        <f t="shared" si="381"/>
        <v>1</v>
      </c>
      <c r="H589" s="179">
        <f t="shared" si="381"/>
        <v>1</v>
      </c>
      <c r="I589" s="179">
        <f t="shared" si="381"/>
        <v>0.99999999999999978</v>
      </c>
      <c r="J589" s="179">
        <f t="shared" si="381"/>
        <v>0.99999999999999989</v>
      </c>
      <c r="K589" s="179">
        <f t="shared" si="381"/>
        <v>1</v>
      </c>
      <c r="L589" s="179">
        <f t="shared" si="381"/>
        <v>1</v>
      </c>
      <c r="M589" s="179">
        <f t="shared" si="381"/>
        <v>1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1.0000000000000002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0.99999999999999989</v>
      </c>
      <c r="F590" s="179">
        <f t="shared" si="381"/>
        <v>1</v>
      </c>
      <c r="G590" s="179">
        <f t="shared" si="381"/>
        <v>1</v>
      </c>
      <c r="H590" s="179">
        <f t="shared" si="381"/>
        <v>1</v>
      </c>
      <c r="I590" s="179">
        <f t="shared" si="381"/>
        <v>0.99999999999999978</v>
      </c>
      <c r="J590" s="179">
        <f t="shared" si="381"/>
        <v>0.99999999999999989</v>
      </c>
      <c r="K590" s="179">
        <f t="shared" si="381"/>
        <v>1</v>
      </c>
      <c r="L590" s="179">
        <f t="shared" si="381"/>
        <v>1</v>
      </c>
      <c r="M590" s="179">
        <f t="shared" si="381"/>
        <v>1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1.0000000000000002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0.99999999999999989</v>
      </c>
      <c r="F591" s="179">
        <f t="shared" si="381"/>
        <v>1</v>
      </c>
      <c r="G591" s="179">
        <f t="shared" si="381"/>
        <v>1</v>
      </c>
      <c r="H591" s="179">
        <f t="shared" si="381"/>
        <v>1</v>
      </c>
      <c r="I591" s="179">
        <f t="shared" si="381"/>
        <v>0.99999999999999978</v>
      </c>
      <c r="J591" s="179">
        <f t="shared" si="381"/>
        <v>0.99999999999999989</v>
      </c>
      <c r="K591" s="179">
        <f t="shared" si="381"/>
        <v>1</v>
      </c>
      <c r="L591" s="179">
        <f t="shared" si="381"/>
        <v>1</v>
      </c>
      <c r="M591" s="179">
        <f t="shared" si="381"/>
        <v>1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1.0000000000000002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0.99999999999999989</v>
      </c>
      <c r="F592" s="179">
        <f t="shared" si="381"/>
        <v>1</v>
      </c>
      <c r="G592" s="179">
        <f t="shared" si="381"/>
        <v>1</v>
      </c>
      <c r="H592" s="179">
        <f t="shared" si="381"/>
        <v>1</v>
      </c>
      <c r="I592" s="179">
        <f t="shared" si="381"/>
        <v>0.99999999999999978</v>
      </c>
      <c r="J592" s="179">
        <f t="shared" si="381"/>
        <v>0.99999999999999989</v>
      </c>
      <c r="K592" s="179">
        <f t="shared" si="381"/>
        <v>1</v>
      </c>
      <c r="L592" s="179">
        <f t="shared" si="381"/>
        <v>1</v>
      </c>
      <c r="M592" s="179">
        <f t="shared" si="381"/>
        <v>1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1.0000000000000002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0.99999999999999989</v>
      </c>
      <c r="F593" s="179">
        <f t="shared" si="381"/>
        <v>1</v>
      </c>
      <c r="G593" s="179">
        <f t="shared" si="381"/>
        <v>1</v>
      </c>
      <c r="H593" s="179">
        <f t="shared" si="381"/>
        <v>1</v>
      </c>
      <c r="I593" s="179">
        <f t="shared" si="381"/>
        <v>0.99999999999999978</v>
      </c>
      <c r="J593" s="179">
        <f t="shared" si="381"/>
        <v>0.99999999999999989</v>
      </c>
      <c r="K593" s="179">
        <f t="shared" si="381"/>
        <v>1</v>
      </c>
      <c r="L593" s="179">
        <f t="shared" si="381"/>
        <v>1</v>
      </c>
      <c r="M593" s="179">
        <f t="shared" si="381"/>
        <v>1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1.0000000000000002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0.99999999999999989</v>
      </c>
      <c r="F594" s="179">
        <f t="shared" si="381"/>
        <v>1</v>
      </c>
      <c r="G594" s="179">
        <f t="shared" si="381"/>
        <v>1</v>
      </c>
      <c r="H594" s="179">
        <f t="shared" si="381"/>
        <v>1</v>
      </c>
      <c r="I594" s="179">
        <f t="shared" si="381"/>
        <v>0.99999999999999978</v>
      </c>
      <c r="J594" s="179">
        <f t="shared" si="381"/>
        <v>0.99999999999999989</v>
      </c>
      <c r="K594" s="179">
        <f t="shared" si="381"/>
        <v>1</v>
      </c>
      <c r="L594" s="179">
        <f t="shared" si="381"/>
        <v>1</v>
      </c>
      <c r="M594" s="179">
        <f t="shared" si="381"/>
        <v>1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1.0000000000000002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0.99999999999999989</v>
      </c>
      <c r="F595" s="179">
        <f t="shared" si="381"/>
        <v>1</v>
      </c>
      <c r="G595" s="179">
        <f t="shared" si="381"/>
        <v>1</v>
      </c>
      <c r="H595" s="179">
        <f t="shared" si="381"/>
        <v>1</v>
      </c>
      <c r="I595" s="179">
        <f t="shared" si="381"/>
        <v>0.99999999999999978</v>
      </c>
      <c r="J595" s="179">
        <f t="shared" si="381"/>
        <v>0.99999999999999989</v>
      </c>
      <c r="K595" s="179">
        <f t="shared" si="381"/>
        <v>1</v>
      </c>
      <c r="L595" s="179">
        <f t="shared" si="381"/>
        <v>1</v>
      </c>
      <c r="M595" s="179">
        <f t="shared" si="381"/>
        <v>1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1.0000000000000002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0.99999999999999989</v>
      </c>
      <c r="F596" s="179">
        <f t="shared" si="381"/>
        <v>1</v>
      </c>
      <c r="G596" s="179">
        <f t="shared" si="381"/>
        <v>1</v>
      </c>
      <c r="H596" s="179">
        <f t="shared" si="381"/>
        <v>1</v>
      </c>
      <c r="I596" s="179">
        <f t="shared" si="381"/>
        <v>0.99999999999999978</v>
      </c>
      <c r="J596" s="179">
        <f t="shared" si="381"/>
        <v>0.99999999999999989</v>
      </c>
      <c r="K596" s="179">
        <f t="shared" si="381"/>
        <v>1</v>
      </c>
      <c r="L596" s="179">
        <f t="shared" si="381"/>
        <v>1</v>
      </c>
      <c r="M596" s="179">
        <f t="shared" si="381"/>
        <v>1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1.0000000000000002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0.99999999999999989</v>
      </c>
      <c r="F597" s="179">
        <f t="shared" si="381"/>
        <v>1</v>
      </c>
      <c r="G597" s="179">
        <f t="shared" si="381"/>
        <v>1</v>
      </c>
      <c r="H597" s="179">
        <f t="shared" si="381"/>
        <v>1</v>
      </c>
      <c r="I597" s="179">
        <f t="shared" si="381"/>
        <v>0.99999999999999978</v>
      </c>
      <c r="J597" s="179">
        <f t="shared" si="381"/>
        <v>0.99999999999999989</v>
      </c>
      <c r="K597" s="179">
        <f t="shared" si="381"/>
        <v>1</v>
      </c>
      <c r="L597" s="179">
        <f t="shared" si="381"/>
        <v>1</v>
      </c>
      <c r="M597" s="179">
        <f t="shared" si="381"/>
        <v>1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1.0000000000000002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0.99999999999999989</v>
      </c>
      <c r="F598" s="179">
        <f t="shared" si="381"/>
        <v>1</v>
      </c>
      <c r="G598" s="179">
        <f t="shared" si="381"/>
        <v>1</v>
      </c>
      <c r="H598" s="179">
        <f t="shared" si="381"/>
        <v>1</v>
      </c>
      <c r="I598" s="179">
        <f t="shared" si="381"/>
        <v>0.99999999999999978</v>
      </c>
      <c r="J598" s="179">
        <f t="shared" si="381"/>
        <v>0.99999999999999989</v>
      </c>
      <c r="K598" s="179">
        <f t="shared" si="381"/>
        <v>1</v>
      </c>
      <c r="L598" s="179">
        <f t="shared" si="381"/>
        <v>1</v>
      </c>
      <c r="M598" s="179">
        <f t="shared" si="381"/>
        <v>1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1.0000000000000002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0.99999999999999989</v>
      </c>
      <c r="F599" s="179">
        <f t="shared" si="381"/>
        <v>1</v>
      </c>
      <c r="G599" s="179">
        <f t="shared" si="381"/>
        <v>1</v>
      </c>
      <c r="H599" s="179">
        <f t="shared" si="381"/>
        <v>1</v>
      </c>
      <c r="I599" s="179">
        <f t="shared" si="381"/>
        <v>0.99999999999999978</v>
      </c>
      <c r="J599" s="179">
        <f t="shared" si="381"/>
        <v>0.99999999999999989</v>
      </c>
      <c r="K599" s="179">
        <f t="shared" si="381"/>
        <v>1</v>
      </c>
      <c r="L599" s="179">
        <f t="shared" si="381"/>
        <v>1</v>
      </c>
      <c r="M599" s="179">
        <f t="shared" si="381"/>
        <v>1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1.0000000000000002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0.99999999999999989</v>
      </c>
      <c r="F600" s="179">
        <f t="shared" si="389"/>
        <v>1</v>
      </c>
      <c r="G600" s="179">
        <f t="shared" si="389"/>
        <v>1</v>
      </c>
      <c r="H600" s="179">
        <f t="shared" si="389"/>
        <v>1</v>
      </c>
      <c r="I600" s="179">
        <f t="shared" si="389"/>
        <v>0.99999999999999978</v>
      </c>
      <c r="J600" s="179">
        <f t="shared" si="389"/>
        <v>0.99999999999999989</v>
      </c>
      <c r="K600" s="179">
        <f t="shared" si="389"/>
        <v>1</v>
      </c>
      <c r="L600" s="179">
        <f t="shared" si="389"/>
        <v>1</v>
      </c>
      <c r="M600" s="179">
        <f t="shared" si="389"/>
        <v>1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1.0000000000000002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0.99999999999999989</v>
      </c>
      <c r="F601" s="179">
        <f t="shared" si="389"/>
        <v>1</v>
      </c>
      <c r="G601" s="179">
        <f t="shared" si="389"/>
        <v>1</v>
      </c>
      <c r="H601" s="179">
        <f t="shared" si="389"/>
        <v>1</v>
      </c>
      <c r="I601" s="179">
        <f t="shared" si="389"/>
        <v>0.99999999999999978</v>
      </c>
      <c r="J601" s="179">
        <f t="shared" si="389"/>
        <v>0.99999999999999989</v>
      </c>
      <c r="K601" s="179">
        <f t="shared" si="389"/>
        <v>1</v>
      </c>
      <c r="L601" s="179">
        <f t="shared" si="389"/>
        <v>1</v>
      </c>
      <c r="M601" s="179">
        <f t="shared" si="389"/>
        <v>1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1.0000000000000002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0.99999999999999989</v>
      </c>
      <c r="F602" s="179">
        <f t="shared" si="389"/>
        <v>1</v>
      </c>
      <c r="G602" s="179">
        <f t="shared" si="389"/>
        <v>1</v>
      </c>
      <c r="H602" s="179">
        <f t="shared" si="389"/>
        <v>1</v>
      </c>
      <c r="I602" s="179">
        <f t="shared" si="389"/>
        <v>0.99999999999999978</v>
      </c>
      <c r="J602" s="179">
        <f t="shared" si="389"/>
        <v>0.99999999999999989</v>
      </c>
      <c r="K602" s="179">
        <f t="shared" si="389"/>
        <v>1</v>
      </c>
      <c r="L602" s="179">
        <f t="shared" si="389"/>
        <v>1</v>
      </c>
      <c r="M602" s="179">
        <f t="shared" si="389"/>
        <v>1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1.0000000000000002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0.99999999999999989</v>
      </c>
      <c r="F603" s="179">
        <f t="shared" si="389"/>
        <v>1</v>
      </c>
      <c r="G603" s="179">
        <f t="shared" si="389"/>
        <v>1</v>
      </c>
      <c r="H603" s="179">
        <f t="shared" si="389"/>
        <v>1</v>
      </c>
      <c r="I603" s="179">
        <f t="shared" si="389"/>
        <v>0.99999999999999978</v>
      </c>
      <c r="J603" s="179">
        <f t="shared" si="389"/>
        <v>0.99999999999999989</v>
      </c>
      <c r="K603" s="179">
        <f t="shared" si="389"/>
        <v>1</v>
      </c>
      <c r="L603" s="179">
        <f t="shared" si="389"/>
        <v>1</v>
      </c>
      <c r="M603" s="179">
        <f t="shared" si="389"/>
        <v>1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1.0000000000000002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0.99999999999999989</v>
      </c>
      <c r="F604" s="179">
        <f t="shared" si="389"/>
        <v>1</v>
      </c>
      <c r="G604" s="179">
        <f t="shared" si="389"/>
        <v>1</v>
      </c>
      <c r="H604" s="179">
        <f t="shared" si="389"/>
        <v>1</v>
      </c>
      <c r="I604" s="179">
        <f t="shared" si="389"/>
        <v>0.99999999999999978</v>
      </c>
      <c r="J604" s="179">
        <f t="shared" si="389"/>
        <v>0.99999999999999989</v>
      </c>
      <c r="K604" s="179">
        <f t="shared" si="389"/>
        <v>1</v>
      </c>
      <c r="L604" s="179">
        <f t="shared" si="389"/>
        <v>1</v>
      </c>
      <c r="M604" s="179">
        <f t="shared" si="389"/>
        <v>1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1.0000000000000002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0.99999999999999989</v>
      </c>
      <c r="F605" s="179">
        <f t="shared" si="389"/>
        <v>1</v>
      </c>
      <c r="G605" s="179">
        <f t="shared" si="389"/>
        <v>1</v>
      </c>
      <c r="H605" s="179">
        <f t="shared" si="389"/>
        <v>1</v>
      </c>
      <c r="I605" s="179">
        <f t="shared" si="389"/>
        <v>0.99999999999999978</v>
      </c>
      <c r="J605" s="179">
        <f t="shared" si="389"/>
        <v>0.99999999999999989</v>
      </c>
      <c r="K605" s="179">
        <f t="shared" si="389"/>
        <v>1</v>
      </c>
      <c r="L605" s="179">
        <f t="shared" si="389"/>
        <v>1</v>
      </c>
      <c r="M605" s="179">
        <f t="shared" si="389"/>
        <v>1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1.0000000000000002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0.99999999999999989</v>
      </c>
      <c r="F606" s="179">
        <f t="shared" si="389"/>
        <v>1</v>
      </c>
      <c r="G606" s="179">
        <f t="shared" si="389"/>
        <v>1</v>
      </c>
      <c r="H606" s="179">
        <f t="shared" si="389"/>
        <v>1</v>
      </c>
      <c r="I606" s="179">
        <f t="shared" si="389"/>
        <v>0.99999999999999978</v>
      </c>
      <c r="J606" s="179">
        <f t="shared" si="389"/>
        <v>0.99999999999999989</v>
      </c>
      <c r="K606" s="179">
        <f t="shared" si="389"/>
        <v>1</v>
      </c>
      <c r="L606" s="179">
        <f t="shared" si="389"/>
        <v>1</v>
      </c>
      <c r="M606" s="179">
        <f t="shared" si="389"/>
        <v>1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1.0000000000000002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0.99999999999999989</v>
      </c>
      <c r="F607" s="179">
        <f t="shared" si="389"/>
        <v>1</v>
      </c>
      <c r="G607" s="179">
        <f t="shared" si="389"/>
        <v>1</v>
      </c>
      <c r="H607" s="179">
        <f t="shared" si="389"/>
        <v>1</v>
      </c>
      <c r="I607" s="179">
        <f t="shared" si="389"/>
        <v>0.99999999999999978</v>
      </c>
      <c r="J607" s="179">
        <f t="shared" si="389"/>
        <v>0.99999999999999989</v>
      </c>
      <c r="K607" s="179">
        <f t="shared" si="389"/>
        <v>1</v>
      </c>
      <c r="L607" s="179">
        <f t="shared" si="389"/>
        <v>1</v>
      </c>
      <c r="M607" s="179">
        <f t="shared" si="389"/>
        <v>1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1.0000000000000002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0.99999999999999989</v>
      </c>
      <c r="F608" s="179">
        <f t="shared" si="389"/>
        <v>1</v>
      </c>
      <c r="G608" s="179">
        <f t="shared" si="389"/>
        <v>1</v>
      </c>
      <c r="H608" s="179">
        <f t="shared" si="389"/>
        <v>1</v>
      </c>
      <c r="I608" s="179">
        <f t="shared" si="389"/>
        <v>0.99999999999999978</v>
      </c>
      <c r="J608" s="179">
        <f t="shared" si="389"/>
        <v>0.99999999999999989</v>
      </c>
      <c r="K608" s="179">
        <f t="shared" si="389"/>
        <v>1</v>
      </c>
      <c r="L608" s="179">
        <f t="shared" si="389"/>
        <v>1</v>
      </c>
      <c r="M608" s="179">
        <f t="shared" si="389"/>
        <v>1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1.0000000000000002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0.99999999999999989</v>
      </c>
      <c r="F609" s="179">
        <f t="shared" si="389"/>
        <v>1</v>
      </c>
      <c r="G609" s="179">
        <f t="shared" si="389"/>
        <v>1</v>
      </c>
      <c r="H609" s="179">
        <f t="shared" si="389"/>
        <v>1</v>
      </c>
      <c r="I609" s="179">
        <f t="shared" si="389"/>
        <v>0.99999999999999978</v>
      </c>
      <c r="J609" s="179">
        <f t="shared" si="389"/>
        <v>0.99999999999999989</v>
      </c>
      <c r="K609" s="179">
        <f t="shared" si="389"/>
        <v>1</v>
      </c>
      <c r="L609" s="179">
        <f t="shared" si="389"/>
        <v>1</v>
      </c>
      <c r="M609" s="179">
        <f t="shared" si="389"/>
        <v>1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1.0000000000000002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0.99999999999999989</v>
      </c>
      <c r="F610" s="179">
        <f t="shared" si="389"/>
        <v>1</v>
      </c>
      <c r="G610" s="179">
        <f t="shared" si="389"/>
        <v>1</v>
      </c>
      <c r="H610" s="179">
        <f t="shared" si="389"/>
        <v>1</v>
      </c>
      <c r="I610" s="179">
        <f t="shared" si="389"/>
        <v>0.99999999999999978</v>
      </c>
      <c r="J610" s="179">
        <f t="shared" si="389"/>
        <v>0.99999999999999989</v>
      </c>
      <c r="K610" s="179">
        <f t="shared" si="389"/>
        <v>1</v>
      </c>
      <c r="L610" s="179">
        <f t="shared" si="389"/>
        <v>1</v>
      </c>
      <c r="M610" s="179">
        <f t="shared" si="389"/>
        <v>1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1.0000000000000002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0.99999999999999989</v>
      </c>
      <c r="F611" s="179">
        <f t="shared" si="389"/>
        <v>1</v>
      </c>
      <c r="G611" s="179">
        <f t="shared" si="389"/>
        <v>1</v>
      </c>
      <c r="H611" s="179">
        <f t="shared" si="389"/>
        <v>1</v>
      </c>
      <c r="I611" s="179">
        <f t="shared" si="389"/>
        <v>0.99999999999999978</v>
      </c>
      <c r="J611" s="179">
        <f t="shared" si="389"/>
        <v>0.99999999999999989</v>
      </c>
      <c r="K611" s="179">
        <f t="shared" si="389"/>
        <v>1</v>
      </c>
      <c r="L611" s="179">
        <f t="shared" si="389"/>
        <v>1</v>
      </c>
      <c r="M611" s="179">
        <f t="shared" si="389"/>
        <v>1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1.0000000000000002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0.99999999999999989</v>
      </c>
      <c r="F612" s="179">
        <f t="shared" si="389"/>
        <v>1</v>
      </c>
      <c r="G612" s="179">
        <f t="shared" si="389"/>
        <v>1</v>
      </c>
      <c r="H612" s="179">
        <f t="shared" si="389"/>
        <v>1</v>
      </c>
      <c r="I612" s="179">
        <f t="shared" si="389"/>
        <v>0.99999999999999978</v>
      </c>
      <c r="J612" s="179">
        <f t="shared" si="389"/>
        <v>0.99999999999999989</v>
      </c>
      <c r="K612" s="179">
        <f t="shared" si="389"/>
        <v>1</v>
      </c>
      <c r="L612" s="179">
        <f t="shared" si="389"/>
        <v>1</v>
      </c>
      <c r="M612" s="179">
        <f t="shared" si="389"/>
        <v>1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1.0000000000000002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0.99999999999999989</v>
      </c>
      <c r="F613" s="179">
        <f t="shared" si="389"/>
        <v>1</v>
      </c>
      <c r="G613" s="179">
        <f t="shared" si="389"/>
        <v>1</v>
      </c>
      <c r="H613" s="179">
        <f t="shared" si="389"/>
        <v>1</v>
      </c>
      <c r="I613" s="179">
        <f t="shared" si="389"/>
        <v>0.99999999999999978</v>
      </c>
      <c r="J613" s="179">
        <f t="shared" si="389"/>
        <v>0.99999999999999989</v>
      </c>
      <c r="K613" s="179">
        <f t="shared" si="389"/>
        <v>1</v>
      </c>
      <c r="L613" s="179">
        <f t="shared" si="389"/>
        <v>1</v>
      </c>
      <c r="M613" s="179">
        <f t="shared" si="389"/>
        <v>1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1.0000000000000002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0.99999999999999989</v>
      </c>
      <c r="F614" s="179">
        <f t="shared" si="389"/>
        <v>1</v>
      </c>
      <c r="G614" s="179">
        <f t="shared" si="389"/>
        <v>1</v>
      </c>
      <c r="H614" s="179">
        <f t="shared" si="389"/>
        <v>1</v>
      </c>
      <c r="I614" s="179">
        <f t="shared" si="389"/>
        <v>0.99999999999999978</v>
      </c>
      <c r="J614" s="179">
        <f t="shared" si="389"/>
        <v>0.99999999999999989</v>
      </c>
      <c r="K614" s="179">
        <f t="shared" si="389"/>
        <v>1</v>
      </c>
      <c r="L614" s="179">
        <f t="shared" si="389"/>
        <v>1</v>
      </c>
      <c r="M614" s="179">
        <f t="shared" si="389"/>
        <v>1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1.0000000000000002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0.99999999999999989</v>
      </c>
      <c r="F615" s="179">
        <f t="shared" si="389"/>
        <v>1</v>
      </c>
      <c r="G615" s="179">
        <f t="shared" si="389"/>
        <v>1</v>
      </c>
      <c r="H615" s="179">
        <f t="shared" si="389"/>
        <v>1</v>
      </c>
      <c r="I615" s="179">
        <f t="shared" si="389"/>
        <v>0.99999999999999978</v>
      </c>
      <c r="J615" s="179">
        <f t="shared" si="389"/>
        <v>0.99999999999999989</v>
      </c>
      <c r="K615" s="179">
        <f t="shared" si="389"/>
        <v>1</v>
      </c>
      <c r="L615" s="179">
        <f t="shared" si="389"/>
        <v>1</v>
      </c>
      <c r="M615" s="179">
        <f t="shared" si="389"/>
        <v>1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1.0000000000000002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0.99999999999999989</v>
      </c>
      <c r="F616" s="179">
        <f t="shared" si="398"/>
        <v>1</v>
      </c>
      <c r="G616" s="179">
        <f t="shared" si="398"/>
        <v>1</v>
      </c>
      <c r="H616" s="179">
        <f t="shared" si="398"/>
        <v>1</v>
      </c>
      <c r="I616" s="179">
        <f t="shared" si="398"/>
        <v>0.99999999999999978</v>
      </c>
      <c r="J616" s="179">
        <f t="shared" si="398"/>
        <v>0.99999999999999989</v>
      </c>
      <c r="K616" s="179">
        <f t="shared" si="398"/>
        <v>1</v>
      </c>
      <c r="L616" s="179">
        <f t="shared" si="398"/>
        <v>1</v>
      </c>
      <c r="M616" s="179">
        <f t="shared" si="398"/>
        <v>1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1.0000000000000002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0.99999999999999989</v>
      </c>
      <c r="F617" s="179">
        <f t="shared" si="398"/>
        <v>1</v>
      </c>
      <c r="G617" s="179">
        <f t="shared" si="398"/>
        <v>1</v>
      </c>
      <c r="H617" s="179">
        <f t="shared" si="398"/>
        <v>1</v>
      </c>
      <c r="I617" s="179">
        <f t="shared" si="398"/>
        <v>0.99999999999999978</v>
      </c>
      <c r="J617" s="179">
        <f t="shared" si="398"/>
        <v>0.99999999999999989</v>
      </c>
      <c r="K617" s="179">
        <f t="shared" si="398"/>
        <v>1</v>
      </c>
      <c r="L617" s="179">
        <f t="shared" si="398"/>
        <v>1</v>
      </c>
      <c r="M617" s="179">
        <f t="shared" si="398"/>
        <v>1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1.0000000000000002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0.99999999999999989</v>
      </c>
      <c r="F618" s="179">
        <f t="shared" si="398"/>
        <v>1</v>
      </c>
      <c r="G618" s="179">
        <f t="shared" si="398"/>
        <v>1</v>
      </c>
      <c r="H618" s="179">
        <f t="shared" si="398"/>
        <v>1</v>
      </c>
      <c r="I618" s="179">
        <f t="shared" si="398"/>
        <v>0.99999999999999978</v>
      </c>
      <c r="J618" s="179">
        <f t="shared" si="398"/>
        <v>0.99999999999999989</v>
      </c>
      <c r="K618" s="179">
        <f t="shared" si="398"/>
        <v>1</v>
      </c>
      <c r="L618" s="179">
        <f t="shared" si="398"/>
        <v>1</v>
      </c>
      <c r="M618" s="179">
        <f t="shared" si="398"/>
        <v>1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1.0000000000000002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0.99999999999999989</v>
      </c>
      <c r="F619" s="179">
        <f t="shared" si="398"/>
        <v>1</v>
      </c>
      <c r="G619" s="179">
        <f t="shared" si="398"/>
        <v>1</v>
      </c>
      <c r="H619" s="179">
        <f t="shared" si="398"/>
        <v>1</v>
      </c>
      <c r="I619" s="179">
        <f t="shared" si="398"/>
        <v>0.99999999999999978</v>
      </c>
      <c r="J619" s="179">
        <f t="shared" si="398"/>
        <v>0.99999999999999989</v>
      </c>
      <c r="K619" s="179">
        <f t="shared" si="398"/>
        <v>1</v>
      </c>
      <c r="L619" s="179">
        <f t="shared" si="398"/>
        <v>1</v>
      </c>
      <c r="M619" s="179">
        <f t="shared" si="398"/>
        <v>1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1.0000000000000002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0.99999999999999989</v>
      </c>
      <c r="F620" s="179">
        <f t="shared" si="398"/>
        <v>1</v>
      </c>
      <c r="G620" s="179">
        <f t="shared" si="398"/>
        <v>1</v>
      </c>
      <c r="H620" s="179">
        <f t="shared" si="398"/>
        <v>1</v>
      </c>
      <c r="I620" s="179">
        <f t="shared" si="398"/>
        <v>0.99999999999999978</v>
      </c>
      <c r="J620" s="179">
        <f t="shared" si="398"/>
        <v>0.99999999999999989</v>
      </c>
      <c r="K620" s="179">
        <f t="shared" si="398"/>
        <v>1</v>
      </c>
      <c r="L620" s="179">
        <f t="shared" si="398"/>
        <v>1</v>
      </c>
      <c r="M620" s="179">
        <f t="shared" si="398"/>
        <v>1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1.0000000000000002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0.99999999999999989</v>
      </c>
      <c r="F621" s="179">
        <f t="shared" si="398"/>
        <v>1</v>
      </c>
      <c r="G621" s="179">
        <f t="shared" si="398"/>
        <v>1</v>
      </c>
      <c r="H621" s="179">
        <f t="shared" si="398"/>
        <v>1</v>
      </c>
      <c r="I621" s="179">
        <f t="shared" si="398"/>
        <v>0.99999999999999978</v>
      </c>
      <c r="J621" s="179">
        <f t="shared" si="398"/>
        <v>0.99999999999999989</v>
      </c>
      <c r="K621" s="179">
        <f t="shared" si="398"/>
        <v>1</v>
      </c>
      <c r="L621" s="179">
        <f t="shared" si="398"/>
        <v>1</v>
      </c>
      <c r="M621" s="179">
        <f t="shared" si="398"/>
        <v>1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1.0000000000000002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0.99999999999999989</v>
      </c>
      <c r="F622" s="179">
        <f t="shared" si="398"/>
        <v>1</v>
      </c>
      <c r="G622" s="179">
        <f t="shared" si="398"/>
        <v>1</v>
      </c>
      <c r="H622" s="179">
        <f t="shared" si="398"/>
        <v>1</v>
      </c>
      <c r="I622" s="179">
        <f t="shared" si="398"/>
        <v>0.99999999999999978</v>
      </c>
      <c r="J622" s="179">
        <f t="shared" si="398"/>
        <v>0.99999999999999989</v>
      </c>
      <c r="K622" s="179">
        <f t="shared" si="398"/>
        <v>1</v>
      </c>
      <c r="L622" s="179">
        <f t="shared" si="398"/>
        <v>1</v>
      </c>
      <c r="M622" s="179">
        <f t="shared" si="398"/>
        <v>1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1.0000000000000002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0.99999999999999989</v>
      </c>
      <c r="F623" s="179">
        <f t="shared" si="398"/>
        <v>1</v>
      </c>
      <c r="G623" s="179">
        <f t="shared" si="398"/>
        <v>1</v>
      </c>
      <c r="H623" s="179">
        <f t="shared" si="398"/>
        <v>1</v>
      </c>
      <c r="I623" s="179">
        <f t="shared" si="398"/>
        <v>0.99999999999999978</v>
      </c>
      <c r="J623" s="179">
        <f t="shared" si="398"/>
        <v>0.99999999999999989</v>
      </c>
      <c r="K623" s="179">
        <f t="shared" si="398"/>
        <v>1</v>
      </c>
      <c r="L623" s="179">
        <f t="shared" si="398"/>
        <v>1</v>
      </c>
      <c r="M623" s="179">
        <f t="shared" si="398"/>
        <v>1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1.0000000000000002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0.99999999999999989</v>
      </c>
      <c r="F624" s="179">
        <f t="shared" si="398"/>
        <v>1</v>
      </c>
      <c r="G624" s="179">
        <f t="shared" si="398"/>
        <v>1</v>
      </c>
      <c r="H624" s="179">
        <f t="shared" si="398"/>
        <v>1</v>
      </c>
      <c r="I624" s="179">
        <f t="shared" si="398"/>
        <v>0.99999999999999978</v>
      </c>
      <c r="J624" s="179">
        <f t="shared" si="398"/>
        <v>0.99999999999999989</v>
      </c>
      <c r="K624" s="179">
        <f t="shared" si="398"/>
        <v>1</v>
      </c>
      <c r="L624" s="179">
        <f t="shared" si="398"/>
        <v>1</v>
      </c>
      <c r="M624" s="179">
        <f t="shared" si="398"/>
        <v>1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1.0000000000000002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0.99999999999999989</v>
      </c>
      <c r="F625" s="179">
        <f t="shared" si="398"/>
        <v>1</v>
      </c>
      <c r="G625" s="179">
        <f t="shared" si="398"/>
        <v>1</v>
      </c>
      <c r="H625" s="179">
        <f t="shared" si="398"/>
        <v>1</v>
      </c>
      <c r="I625" s="179">
        <f t="shared" si="398"/>
        <v>0.99999999999999978</v>
      </c>
      <c r="J625" s="179">
        <f t="shared" si="398"/>
        <v>0.99999999999999989</v>
      </c>
      <c r="K625" s="179">
        <f t="shared" si="398"/>
        <v>1</v>
      </c>
      <c r="L625" s="179">
        <f t="shared" si="398"/>
        <v>1</v>
      </c>
      <c r="M625" s="179">
        <f t="shared" si="398"/>
        <v>1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1.0000000000000002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0.99999999999999989</v>
      </c>
      <c r="F626" s="179">
        <f t="shared" si="398"/>
        <v>1</v>
      </c>
      <c r="G626" s="179">
        <f t="shared" si="398"/>
        <v>1</v>
      </c>
      <c r="H626" s="179">
        <f t="shared" si="398"/>
        <v>1</v>
      </c>
      <c r="I626" s="179">
        <f t="shared" si="398"/>
        <v>0.99999999999999978</v>
      </c>
      <c r="J626" s="179">
        <f t="shared" si="398"/>
        <v>0.99999999999999989</v>
      </c>
      <c r="K626" s="179">
        <f t="shared" si="398"/>
        <v>1</v>
      </c>
      <c r="L626" s="179">
        <f t="shared" si="398"/>
        <v>1</v>
      </c>
      <c r="M626" s="179">
        <f t="shared" si="398"/>
        <v>1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1.0000000000000002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0.99999999999999989</v>
      </c>
      <c r="F627" s="179">
        <f t="shared" si="398"/>
        <v>1</v>
      </c>
      <c r="G627" s="179">
        <f t="shared" si="398"/>
        <v>1</v>
      </c>
      <c r="H627" s="179">
        <f t="shared" si="398"/>
        <v>1</v>
      </c>
      <c r="I627" s="179">
        <f t="shared" si="398"/>
        <v>0.99999999999999978</v>
      </c>
      <c r="J627" s="179">
        <f t="shared" si="398"/>
        <v>0.99999999999999989</v>
      </c>
      <c r="K627" s="179">
        <f t="shared" si="398"/>
        <v>1</v>
      </c>
      <c r="L627" s="179">
        <f t="shared" si="398"/>
        <v>1</v>
      </c>
      <c r="M627" s="179">
        <f t="shared" si="398"/>
        <v>1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1.0000000000000002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0.99999999999999989</v>
      </c>
      <c r="F628" s="179">
        <f t="shared" si="398"/>
        <v>1</v>
      </c>
      <c r="G628" s="179">
        <f t="shared" si="398"/>
        <v>1</v>
      </c>
      <c r="H628" s="179">
        <f t="shared" si="398"/>
        <v>1</v>
      </c>
      <c r="I628" s="179">
        <f t="shared" si="398"/>
        <v>0.99999999999999978</v>
      </c>
      <c r="J628" s="179">
        <f t="shared" si="398"/>
        <v>0.99999999999999989</v>
      </c>
      <c r="K628" s="179">
        <f t="shared" si="398"/>
        <v>1</v>
      </c>
      <c r="L628" s="179">
        <f t="shared" si="398"/>
        <v>1</v>
      </c>
      <c r="M628" s="179">
        <f t="shared" si="398"/>
        <v>1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1.0000000000000002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0.99999999999999989</v>
      </c>
      <c r="F629" s="179">
        <f t="shared" si="398"/>
        <v>1</v>
      </c>
      <c r="G629" s="179">
        <f t="shared" si="398"/>
        <v>1</v>
      </c>
      <c r="H629" s="179">
        <f t="shared" si="398"/>
        <v>1</v>
      </c>
      <c r="I629" s="179">
        <f t="shared" si="398"/>
        <v>0.99999999999999978</v>
      </c>
      <c r="J629" s="179">
        <f t="shared" si="398"/>
        <v>0.99999999999999989</v>
      </c>
      <c r="K629" s="179">
        <f t="shared" si="398"/>
        <v>1</v>
      </c>
      <c r="L629" s="179">
        <f t="shared" si="398"/>
        <v>1</v>
      </c>
      <c r="M629" s="179">
        <f t="shared" si="398"/>
        <v>1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1.0000000000000002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0.99999999999999989</v>
      </c>
      <c r="F630" s="179">
        <f t="shared" si="398"/>
        <v>1</v>
      </c>
      <c r="G630" s="179">
        <f t="shared" si="398"/>
        <v>1</v>
      </c>
      <c r="H630" s="179">
        <f t="shared" si="398"/>
        <v>1</v>
      </c>
      <c r="I630" s="179">
        <f t="shared" si="398"/>
        <v>0.99999999999999978</v>
      </c>
      <c r="J630" s="179">
        <f t="shared" si="398"/>
        <v>0.99999999999999989</v>
      </c>
      <c r="K630" s="179">
        <f t="shared" si="398"/>
        <v>1</v>
      </c>
      <c r="L630" s="179">
        <f t="shared" si="398"/>
        <v>1</v>
      </c>
      <c r="M630" s="179">
        <f t="shared" si="398"/>
        <v>1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1.0000000000000002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0.99999999999999989</v>
      </c>
      <c r="F631" s="179">
        <f t="shared" si="398"/>
        <v>1</v>
      </c>
      <c r="G631" s="179">
        <f t="shared" si="398"/>
        <v>1</v>
      </c>
      <c r="H631" s="179">
        <f t="shared" si="398"/>
        <v>1</v>
      </c>
      <c r="I631" s="179">
        <f t="shared" si="398"/>
        <v>0.99999999999999978</v>
      </c>
      <c r="J631" s="179">
        <f t="shared" si="398"/>
        <v>0.99999999999999989</v>
      </c>
      <c r="K631" s="179">
        <f t="shared" si="398"/>
        <v>1</v>
      </c>
      <c r="L631" s="179">
        <f t="shared" si="398"/>
        <v>1</v>
      </c>
      <c r="M631" s="179">
        <f t="shared" si="398"/>
        <v>1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1.0000000000000002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0.99999999999999989</v>
      </c>
      <c r="F632" s="179">
        <f t="shared" si="407"/>
        <v>1</v>
      </c>
      <c r="G632" s="179">
        <f t="shared" si="407"/>
        <v>1</v>
      </c>
      <c r="H632" s="179">
        <f t="shared" si="407"/>
        <v>1</v>
      </c>
      <c r="I632" s="179">
        <f t="shared" si="407"/>
        <v>0.99999999999999978</v>
      </c>
      <c r="J632" s="179">
        <f t="shared" si="407"/>
        <v>0.99999999999999989</v>
      </c>
      <c r="K632" s="179">
        <f t="shared" si="407"/>
        <v>1</v>
      </c>
      <c r="L632" s="179">
        <f t="shared" si="407"/>
        <v>1</v>
      </c>
      <c r="M632" s="179">
        <f t="shared" si="407"/>
        <v>1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1.0000000000000002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0.99999999999999989</v>
      </c>
      <c r="F633" s="179">
        <f t="shared" si="407"/>
        <v>1</v>
      </c>
      <c r="G633" s="179">
        <f t="shared" si="407"/>
        <v>1</v>
      </c>
      <c r="H633" s="179">
        <f t="shared" si="407"/>
        <v>1</v>
      </c>
      <c r="I633" s="179">
        <f t="shared" si="407"/>
        <v>0.99999999999999978</v>
      </c>
      <c r="J633" s="179">
        <f t="shared" si="407"/>
        <v>0.99999999999999989</v>
      </c>
      <c r="K633" s="179">
        <f t="shared" si="407"/>
        <v>1</v>
      </c>
      <c r="L633" s="179">
        <f t="shared" si="407"/>
        <v>1</v>
      </c>
      <c r="M633" s="179">
        <f t="shared" si="407"/>
        <v>1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1.0000000000000002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0.99999999999999989</v>
      </c>
      <c r="F634" s="179">
        <f t="shared" si="407"/>
        <v>1</v>
      </c>
      <c r="G634" s="179">
        <f t="shared" si="407"/>
        <v>1</v>
      </c>
      <c r="H634" s="179">
        <f t="shared" si="407"/>
        <v>1</v>
      </c>
      <c r="I634" s="179">
        <f t="shared" si="407"/>
        <v>0.99999999999999978</v>
      </c>
      <c r="J634" s="179">
        <f t="shared" si="407"/>
        <v>0.99999999999999989</v>
      </c>
      <c r="K634" s="179">
        <f t="shared" si="407"/>
        <v>1</v>
      </c>
      <c r="L634" s="179">
        <f t="shared" si="407"/>
        <v>1</v>
      </c>
      <c r="M634" s="179">
        <f t="shared" si="407"/>
        <v>1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1.0000000000000002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0.99999999999999989</v>
      </c>
      <c r="F635" s="179">
        <f t="shared" si="407"/>
        <v>1</v>
      </c>
      <c r="G635" s="179">
        <f t="shared" si="407"/>
        <v>1</v>
      </c>
      <c r="H635" s="179">
        <f t="shared" si="407"/>
        <v>1</v>
      </c>
      <c r="I635" s="179">
        <f t="shared" si="407"/>
        <v>0.99999999999999978</v>
      </c>
      <c r="J635" s="179">
        <f t="shared" si="407"/>
        <v>0.99999999999999989</v>
      </c>
      <c r="K635" s="179">
        <f t="shared" si="407"/>
        <v>1</v>
      </c>
      <c r="L635" s="179">
        <f t="shared" si="407"/>
        <v>1</v>
      </c>
      <c r="M635" s="179">
        <f t="shared" si="407"/>
        <v>1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1.0000000000000002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0.99999999999999989</v>
      </c>
      <c r="F636" s="179">
        <f t="shared" si="407"/>
        <v>1</v>
      </c>
      <c r="G636" s="179">
        <f t="shared" si="407"/>
        <v>1</v>
      </c>
      <c r="H636" s="179">
        <f t="shared" si="407"/>
        <v>1</v>
      </c>
      <c r="I636" s="179">
        <f t="shared" si="407"/>
        <v>0.99999999999999978</v>
      </c>
      <c r="J636" s="179">
        <f t="shared" si="407"/>
        <v>0.99999999999999989</v>
      </c>
      <c r="K636" s="179">
        <f t="shared" si="407"/>
        <v>1</v>
      </c>
      <c r="L636" s="179">
        <f t="shared" si="407"/>
        <v>1</v>
      </c>
      <c r="M636" s="179">
        <f t="shared" si="407"/>
        <v>1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1.0000000000000002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0.99999999999999989</v>
      </c>
      <c r="F637" s="179">
        <f t="shared" si="407"/>
        <v>1</v>
      </c>
      <c r="G637" s="179">
        <f t="shared" si="407"/>
        <v>1</v>
      </c>
      <c r="H637" s="179">
        <f t="shared" si="407"/>
        <v>1</v>
      </c>
      <c r="I637" s="179">
        <f t="shared" si="407"/>
        <v>0.99999999999999978</v>
      </c>
      <c r="J637" s="179">
        <f t="shared" si="407"/>
        <v>0.99999999999999989</v>
      </c>
      <c r="K637" s="179">
        <f t="shared" si="407"/>
        <v>1</v>
      </c>
      <c r="L637" s="179">
        <f t="shared" si="407"/>
        <v>1</v>
      </c>
      <c r="M637" s="179">
        <f t="shared" si="407"/>
        <v>1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1.0000000000000002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0.99999999999999989</v>
      </c>
      <c r="F638" s="179">
        <f t="shared" si="407"/>
        <v>1</v>
      </c>
      <c r="G638" s="179">
        <f t="shared" si="407"/>
        <v>1</v>
      </c>
      <c r="H638" s="179">
        <f t="shared" si="407"/>
        <v>1</v>
      </c>
      <c r="I638" s="179">
        <f t="shared" si="407"/>
        <v>0.99999999999999978</v>
      </c>
      <c r="J638" s="179">
        <f t="shared" si="407"/>
        <v>0.99999999999999989</v>
      </c>
      <c r="K638" s="179">
        <f t="shared" si="407"/>
        <v>1</v>
      </c>
      <c r="L638" s="179">
        <f t="shared" si="407"/>
        <v>1</v>
      </c>
      <c r="M638" s="179">
        <f t="shared" si="407"/>
        <v>1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1.0000000000000002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0.99999999999999989</v>
      </c>
      <c r="F639" s="179">
        <f t="shared" si="407"/>
        <v>1</v>
      </c>
      <c r="G639" s="179">
        <f t="shared" si="407"/>
        <v>1</v>
      </c>
      <c r="H639" s="179">
        <f t="shared" si="407"/>
        <v>1</v>
      </c>
      <c r="I639" s="179">
        <f t="shared" si="407"/>
        <v>0.99999999999999978</v>
      </c>
      <c r="J639" s="179">
        <f t="shared" si="407"/>
        <v>0.99999999999999989</v>
      </c>
      <c r="K639" s="179">
        <f t="shared" si="407"/>
        <v>1</v>
      </c>
      <c r="L639" s="179">
        <f t="shared" si="407"/>
        <v>1</v>
      </c>
      <c r="M639" s="179">
        <f t="shared" si="407"/>
        <v>1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1.0000000000000002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0.99999999999999989</v>
      </c>
      <c r="F640" s="179">
        <f t="shared" si="407"/>
        <v>1</v>
      </c>
      <c r="G640" s="179">
        <f t="shared" si="407"/>
        <v>1</v>
      </c>
      <c r="H640" s="179">
        <f t="shared" si="407"/>
        <v>1</v>
      </c>
      <c r="I640" s="179">
        <f t="shared" si="407"/>
        <v>0.99999999999999978</v>
      </c>
      <c r="J640" s="179">
        <f t="shared" si="407"/>
        <v>0.99999999999999989</v>
      </c>
      <c r="K640" s="179">
        <f t="shared" si="407"/>
        <v>1</v>
      </c>
      <c r="L640" s="179">
        <f t="shared" si="407"/>
        <v>1</v>
      </c>
      <c r="M640" s="179">
        <f t="shared" si="407"/>
        <v>1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1.0000000000000002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0.99999999999999989</v>
      </c>
      <c r="F641" s="179">
        <f t="shared" si="407"/>
        <v>1</v>
      </c>
      <c r="G641" s="179">
        <f t="shared" si="407"/>
        <v>1</v>
      </c>
      <c r="H641" s="179">
        <f t="shared" si="407"/>
        <v>1</v>
      </c>
      <c r="I641" s="179">
        <f t="shared" si="407"/>
        <v>0.99999999999999978</v>
      </c>
      <c r="J641" s="179">
        <f t="shared" si="407"/>
        <v>0.99999999999999989</v>
      </c>
      <c r="K641" s="179">
        <f t="shared" si="407"/>
        <v>1</v>
      </c>
      <c r="L641" s="179">
        <f t="shared" si="407"/>
        <v>1</v>
      </c>
      <c r="M641" s="179">
        <f t="shared" si="407"/>
        <v>1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1.0000000000000002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0.99999999999999989</v>
      </c>
      <c r="F642" s="179">
        <f t="shared" si="407"/>
        <v>1</v>
      </c>
      <c r="G642" s="179">
        <f t="shared" si="407"/>
        <v>1</v>
      </c>
      <c r="H642" s="179">
        <f t="shared" si="407"/>
        <v>1</v>
      </c>
      <c r="I642" s="179">
        <f t="shared" si="407"/>
        <v>0.99999999999999978</v>
      </c>
      <c r="J642" s="179">
        <f t="shared" si="407"/>
        <v>0.99999999999999989</v>
      </c>
      <c r="K642" s="179">
        <f t="shared" si="407"/>
        <v>1</v>
      </c>
      <c r="L642" s="179">
        <f t="shared" si="407"/>
        <v>1</v>
      </c>
      <c r="M642" s="179">
        <f t="shared" si="407"/>
        <v>1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1.0000000000000002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0.99999999999999989</v>
      </c>
      <c r="F643" s="179">
        <f t="shared" si="407"/>
        <v>1</v>
      </c>
      <c r="G643" s="179">
        <f t="shared" si="407"/>
        <v>1</v>
      </c>
      <c r="H643" s="179">
        <f t="shared" si="407"/>
        <v>1</v>
      </c>
      <c r="I643" s="179">
        <f t="shared" si="407"/>
        <v>0.99999999999999978</v>
      </c>
      <c r="J643" s="179">
        <f t="shared" si="407"/>
        <v>0.99999999999999989</v>
      </c>
      <c r="K643" s="179">
        <f t="shared" si="407"/>
        <v>1</v>
      </c>
      <c r="L643" s="179">
        <f t="shared" si="407"/>
        <v>1</v>
      </c>
      <c r="M643" s="179">
        <f t="shared" si="407"/>
        <v>1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1.0000000000000002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0.99999999999999989</v>
      </c>
      <c r="F644" s="179">
        <f t="shared" si="407"/>
        <v>1</v>
      </c>
      <c r="G644" s="179">
        <f t="shared" si="407"/>
        <v>1</v>
      </c>
      <c r="H644" s="179">
        <f t="shared" si="407"/>
        <v>1</v>
      </c>
      <c r="I644" s="179">
        <f t="shared" si="407"/>
        <v>0.99999999999999978</v>
      </c>
      <c r="J644" s="179">
        <f t="shared" si="407"/>
        <v>0.99999999999999989</v>
      </c>
      <c r="K644" s="179">
        <f t="shared" si="407"/>
        <v>1</v>
      </c>
      <c r="L644" s="179">
        <f t="shared" si="407"/>
        <v>1</v>
      </c>
      <c r="M644" s="179">
        <f t="shared" si="407"/>
        <v>1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1.0000000000000002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0.99999999999999989</v>
      </c>
      <c r="F645" s="179">
        <f t="shared" si="407"/>
        <v>1</v>
      </c>
      <c r="G645" s="179">
        <f t="shared" si="407"/>
        <v>1</v>
      </c>
      <c r="H645" s="179">
        <f t="shared" si="407"/>
        <v>1</v>
      </c>
      <c r="I645" s="179">
        <f t="shared" si="407"/>
        <v>0.99999999999999978</v>
      </c>
      <c r="J645" s="179">
        <f t="shared" si="407"/>
        <v>0.99999999999999989</v>
      </c>
      <c r="K645" s="179">
        <f t="shared" si="407"/>
        <v>1</v>
      </c>
      <c r="L645" s="179">
        <f t="shared" si="407"/>
        <v>1</v>
      </c>
      <c r="M645" s="179">
        <f t="shared" si="407"/>
        <v>1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1.0000000000000002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0.99999999999999989</v>
      </c>
      <c r="F646" s="179">
        <f t="shared" si="407"/>
        <v>1</v>
      </c>
      <c r="G646" s="179">
        <f t="shared" si="407"/>
        <v>1</v>
      </c>
      <c r="H646" s="179">
        <f t="shared" si="407"/>
        <v>1</v>
      </c>
      <c r="I646" s="179">
        <f t="shared" si="407"/>
        <v>0.99999999999999978</v>
      </c>
      <c r="J646" s="179">
        <f t="shared" si="407"/>
        <v>0.99999999999999989</v>
      </c>
      <c r="K646" s="179">
        <f t="shared" si="407"/>
        <v>1</v>
      </c>
      <c r="L646" s="179">
        <f t="shared" si="407"/>
        <v>1</v>
      </c>
      <c r="M646" s="179">
        <f t="shared" si="407"/>
        <v>1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1.0000000000000002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0.99999999999999989</v>
      </c>
      <c r="F647" s="179">
        <f t="shared" si="407"/>
        <v>1</v>
      </c>
      <c r="G647" s="179">
        <f t="shared" si="407"/>
        <v>1</v>
      </c>
      <c r="H647" s="179">
        <f t="shared" si="407"/>
        <v>1</v>
      </c>
      <c r="I647" s="179">
        <f t="shared" si="407"/>
        <v>0.99999999999999978</v>
      </c>
      <c r="J647" s="179">
        <f t="shared" si="407"/>
        <v>0.99999999999999989</v>
      </c>
      <c r="K647" s="179">
        <f t="shared" si="407"/>
        <v>1</v>
      </c>
      <c r="L647" s="179">
        <f t="shared" si="407"/>
        <v>1</v>
      </c>
      <c r="M647" s="179">
        <f t="shared" si="407"/>
        <v>1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1.0000000000000002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0.99999999999999989</v>
      </c>
      <c r="F648" s="179">
        <f t="shared" si="416"/>
        <v>1</v>
      </c>
      <c r="G648" s="179">
        <f t="shared" si="416"/>
        <v>1</v>
      </c>
      <c r="H648" s="179">
        <f t="shared" si="416"/>
        <v>1</v>
      </c>
      <c r="I648" s="179">
        <f t="shared" si="416"/>
        <v>0.99999999999999978</v>
      </c>
      <c r="J648" s="179">
        <f t="shared" si="416"/>
        <v>0.99999999999999989</v>
      </c>
      <c r="K648" s="179">
        <f t="shared" si="416"/>
        <v>1</v>
      </c>
      <c r="L648" s="179">
        <f t="shared" si="416"/>
        <v>1</v>
      </c>
      <c r="M648" s="179">
        <f t="shared" si="416"/>
        <v>1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1.0000000000000002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0.99999999999999989</v>
      </c>
      <c r="F649" s="179">
        <f t="shared" si="416"/>
        <v>1</v>
      </c>
      <c r="G649" s="179">
        <f t="shared" si="416"/>
        <v>1</v>
      </c>
      <c r="H649" s="179">
        <f t="shared" si="416"/>
        <v>1</v>
      </c>
      <c r="I649" s="179">
        <f t="shared" si="416"/>
        <v>0.99999999999999978</v>
      </c>
      <c r="J649" s="179">
        <f t="shared" si="416"/>
        <v>0.99999999999999989</v>
      </c>
      <c r="K649" s="179">
        <f t="shared" si="416"/>
        <v>1</v>
      </c>
      <c r="L649" s="179">
        <f t="shared" si="416"/>
        <v>1</v>
      </c>
      <c r="M649" s="179">
        <f t="shared" si="416"/>
        <v>1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1.0000000000000002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0.99999999999999989</v>
      </c>
      <c r="F650" s="179">
        <f t="shared" si="416"/>
        <v>1</v>
      </c>
      <c r="G650" s="179">
        <f t="shared" si="416"/>
        <v>1</v>
      </c>
      <c r="H650" s="179">
        <f t="shared" si="416"/>
        <v>1</v>
      </c>
      <c r="I650" s="179">
        <f t="shared" si="416"/>
        <v>0.99999999999999978</v>
      </c>
      <c r="J650" s="179">
        <f t="shared" si="416"/>
        <v>0.99999999999999989</v>
      </c>
      <c r="K650" s="179">
        <f t="shared" si="416"/>
        <v>1</v>
      </c>
      <c r="L650" s="179">
        <f t="shared" si="416"/>
        <v>1</v>
      </c>
      <c r="M650" s="179">
        <f t="shared" si="416"/>
        <v>1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1.0000000000000002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0.99999999999999989</v>
      </c>
      <c r="F651" s="179">
        <f t="shared" si="416"/>
        <v>1</v>
      </c>
      <c r="G651" s="179">
        <f t="shared" si="416"/>
        <v>1</v>
      </c>
      <c r="H651" s="179">
        <f t="shared" si="416"/>
        <v>1</v>
      </c>
      <c r="I651" s="179">
        <f t="shared" si="416"/>
        <v>0.99999999999999978</v>
      </c>
      <c r="J651" s="179">
        <f t="shared" si="416"/>
        <v>0.99999999999999989</v>
      </c>
      <c r="K651" s="179">
        <f t="shared" si="416"/>
        <v>1</v>
      </c>
      <c r="L651" s="179">
        <f t="shared" si="416"/>
        <v>1</v>
      </c>
      <c r="M651" s="179">
        <f t="shared" si="416"/>
        <v>1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1.0000000000000002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0.99999999999999989</v>
      </c>
      <c r="F652" s="179">
        <f t="shared" si="416"/>
        <v>1</v>
      </c>
      <c r="G652" s="179">
        <f t="shared" si="416"/>
        <v>1</v>
      </c>
      <c r="H652" s="179">
        <f t="shared" si="416"/>
        <v>1</v>
      </c>
      <c r="I652" s="179">
        <f t="shared" si="416"/>
        <v>0.99999999999999978</v>
      </c>
      <c r="J652" s="179">
        <f t="shared" si="416"/>
        <v>0.99999999999999989</v>
      </c>
      <c r="K652" s="179">
        <f t="shared" si="416"/>
        <v>1</v>
      </c>
      <c r="L652" s="179">
        <f t="shared" si="416"/>
        <v>1</v>
      </c>
      <c r="M652" s="179">
        <f t="shared" si="416"/>
        <v>1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1.0000000000000002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0.99999999999999989</v>
      </c>
      <c r="F653" s="179">
        <f t="shared" si="416"/>
        <v>1</v>
      </c>
      <c r="G653" s="179">
        <f t="shared" si="416"/>
        <v>1</v>
      </c>
      <c r="H653" s="179">
        <f t="shared" si="416"/>
        <v>1</v>
      </c>
      <c r="I653" s="179">
        <f t="shared" si="416"/>
        <v>0.99999999999999978</v>
      </c>
      <c r="J653" s="179">
        <f t="shared" si="416"/>
        <v>0.99999999999999989</v>
      </c>
      <c r="K653" s="179">
        <f t="shared" si="416"/>
        <v>1</v>
      </c>
      <c r="L653" s="179">
        <f t="shared" si="416"/>
        <v>1</v>
      </c>
      <c r="M653" s="179">
        <f t="shared" si="416"/>
        <v>1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1.0000000000000002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0.99999999999999989</v>
      </c>
      <c r="F654" s="179">
        <f t="shared" si="416"/>
        <v>1</v>
      </c>
      <c r="G654" s="179">
        <f t="shared" si="416"/>
        <v>1</v>
      </c>
      <c r="H654" s="179">
        <f t="shared" si="416"/>
        <v>1</v>
      </c>
      <c r="I654" s="179">
        <f t="shared" si="416"/>
        <v>0.99999999999999978</v>
      </c>
      <c r="J654" s="179">
        <f t="shared" si="416"/>
        <v>0.99999999999999989</v>
      </c>
      <c r="K654" s="179">
        <f t="shared" si="416"/>
        <v>1</v>
      </c>
      <c r="L654" s="179">
        <f t="shared" si="416"/>
        <v>1</v>
      </c>
      <c r="M654" s="179">
        <f t="shared" si="416"/>
        <v>1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1.0000000000000002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0.99999999999999989</v>
      </c>
      <c r="F655" s="179">
        <f t="shared" si="416"/>
        <v>1</v>
      </c>
      <c r="G655" s="179">
        <f t="shared" si="416"/>
        <v>1</v>
      </c>
      <c r="H655" s="179">
        <f t="shared" si="416"/>
        <v>1</v>
      </c>
      <c r="I655" s="179">
        <f t="shared" si="416"/>
        <v>0.99999999999999978</v>
      </c>
      <c r="J655" s="179">
        <f t="shared" si="416"/>
        <v>0.99999999999999989</v>
      </c>
      <c r="K655" s="179">
        <f t="shared" si="416"/>
        <v>1</v>
      </c>
      <c r="L655" s="179">
        <f t="shared" si="416"/>
        <v>1</v>
      </c>
      <c r="M655" s="179">
        <f t="shared" si="416"/>
        <v>1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1.0000000000000002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0.99999999999999989</v>
      </c>
      <c r="F656" s="179">
        <f t="shared" si="416"/>
        <v>1</v>
      </c>
      <c r="G656" s="179">
        <f t="shared" si="416"/>
        <v>1</v>
      </c>
      <c r="H656" s="179">
        <f t="shared" si="416"/>
        <v>1</v>
      </c>
      <c r="I656" s="179">
        <f t="shared" si="416"/>
        <v>0.99999999999999978</v>
      </c>
      <c r="J656" s="179">
        <f t="shared" si="416"/>
        <v>0.99999999999999989</v>
      </c>
      <c r="K656" s="179">
        <f t="shared" si="416"/>
        <v>1</v>
      </c>
      <c r="L656" s="179">
        <f t="shared" si="416"/>
        <v>1</v>
      </c>
      <c r="M656" s="179">
        <f t="shared" si="416"/>
        <v>1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1.0000000000000002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0.99999999999999989</v>
      </c>
      <c r="F657" s="179">
        <f t="shared" si="416"/>
        <v>1</v>
      </c>
      <c r="G657" s="179">
        <f t="shared" si="416"/>
        <v>1</v>
      </c>
      <c r="H657" s="179">
        <f t="shared" si="416"/>
        <v>1</v>
      </c>
      <c r="I657" s="179">
        <f t="shared" si="416"/>
        <v>0.99999999999999978</v>
      </c>
      <c r="J657" s="179">
        <f t="shared" si="416"/>
        <v>0.99999999999999989</v>
      </c>
      <c r="K657" s="179">
        <f t="shared" si="416"/>
        <v>1</v>
      </c>
      <c r="L657" s="179">
        <f t="shared" si="416"/>
        <v>1</v>
      </c>
      <c r="M657" s="179">
        <f t="shared" si="416"/>
        <v>1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1.0000000000000002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0.99999999999999989</v>
      </c>
      <c r="F658" s="179">
        <f t="shared" si="416"/>
        <v>1</v>
      </c>
      <c r="G658" s="179">
        <f t="shared" si="416"/>
        <v>1</v>
      </c>
      <c r="H658" s="179">
        <f t="shared" si="416"/>
        <v>1</v>
      </c>
      <c r="I658" s="179">
        <f t="shared" si="416"/>
        <v>0.99999999999999978</v>
      </c>
      <c r="J658" s="179">
        <f t="shared" si="416"/>
        <v>0.99999999999999989</v>
      </c>
      <c r="K658" s="179">
        <f t="shared" si="416"/>
        <v>1</v>
      </c>
      <c r="L658" s="179">
        <f t="shared" si="416"/>
        <v>1</v>
      </c>
      <c r="M658" s="179">
        <f t="shared" si="416"/>
        <v>1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1.0000000000000002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0.99999999999999989</v>
      </c>
      <c r="F659" s="179">
        <f t="shared" si="416"/>
        <v>1</v>
      </c>
      <c r="G659" s="179">
        <f t="shared" si="416"/>
        <v>1</v>
      </c>
      <c r="H659" s="179">
        <f t="shared" si="416"/>
        <v>1</v>
      </c>
      <c r="I659" s="179">
        <f t="shared" si="416"/>
        <v>0.99999999999999978</v>
      </c>
      <c r="J659" s="179">
        <f t="shared" si="416"/>
        <v>0.99999999999999989</v>
      </c>
      <c r="K659" s="179">
        <f t="shared" si="416"/>
        <v>1</v>
      </c>
      <c r="L659" s="179">
        <f t="shared" si="416"/>
        <v>1</v>
      </c>
      <c r="M659" s="179">
        <f t="shared" si="416"/>
        <v>1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1.0000000000000002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0.99999999999999989</v>
      </c>
      <c r="F660" s="179">
        <f t="shared" si="416"/>
        <v>1</v>
      </c>
      <c r="G660" s="179">
        <f t="shared" si="416"/>
        <v>1</v>
      </c>
      <c r="H660" s="179">
        <f t="shared" si="416"/>
        <v>1</v>
      </c>
      <c r="I660" s="179">
        <f t="shared" si="416"/>
        <v>0.99999999999999978</v>
      </c>
      <c r="J660" s="179">
        <f t="shared" si="416"/>
        <v>0.99999999999999989</v>
      </c>
      <c r="K660" s="179">
        <f t="shared" si="416"/>
        <v>1</v>
      </c>
      <c r="L660" s="179">
        <f t="shared" si="416"/>
        <v>1</v>
      </c>
      <c r="M660" s="179">
        <f t="shared" si="416"/>
        <v>1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1.0000000000000002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0.99999999999999989</v>
      </c>
      <c r="F661" s="179">
        <f t="shared" si="416"/>
        <v>1</v>
      </c>
      <c r="G661" s="179">
        <f t="shared" si="416"/>
        <v>1</v>
      </c>
      <c r="H661" s="179">
        <f t="shared" si="416"/>
        <v>1</v>
      </c>
      <c r="I661" s="179">
        <f t="shared" si="416"/>
        <v>0.99999999999999978</v>
      </c>
      <c r="J661" s="179">
        <f t="shared" si="416"/>
        <v>0.99999999999999989</v>
      </c>
      <c r="K661" s="179">
        <f t="shared" si="416"/>
        <v>1</v>
      </c>
      <c r="L661" s="179">
        <f t="shared" si="416"/>
        <v>1</v>
      </c>
      <c r="M661" s="179">
        <f t="shared" si="416"/>
        <v>1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1.0000000000000002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0.99999999999999989</v>
      </c>
      <c r="F662" s="179">
        <f t="shared" si="416"/>
        <v>1</v>
      </c>
      <c r="G662" s="179">
        <f t="shared" si="416"/>
        <v>1</v>
      </c>
      <c r="H662" s="179">
        <f t="shared" si="416"/>
        <v>1</v>
      </c>
      <c r="I662" s="179">
        <f t="shared" si="416"/>
        <v>0.99999999999999978</v>
      </c>
      <c r="J662" s="179">
        <f t="shared" si="416"/>
        <v>0.99999999999999989</v>
      </c>
      <c r="K662" s="179">
        <f t="shared" si="416"/>
        <v>1</v>
      </c>
      <c r="L662" s="179">
        <f t="shared" si="416"/>
        <v>1</v>
      </c>
      <c r="M662" s="179">
        <f t="shared" si="416"/>
        <v>1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1.0000000000000002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0.99999999999999989</v>
      </c>
      <c r="F663" s="179">
        <f t="shared" si="416"/>
        <v>1</v>
      </c>
      <c r="G663" s="179">
        <f t="shared" si="416"/>
        <v>1</v>
      </c>
      <c r="H663" s="179">
        <f t="shared" si="416"/>
        <v>1</v>
      </c>
      <c r="I663" s="179">
        <f t="shared" si="416"/>
        <v>0.99999999999999978</v>
      </c>
      <c r="J663" s="179">
        <f t="shared" si="416"/>
        <v>0.99999999999999989</v>
      </c>
      <c r="K663" s="179">
        <f t="shared" si="416"/>
        <v>1</v>
      </c>
      <c r="L663" s="179">
        <f t="shared" si="416"/>
        <v>1</v>
      </c>
      <c r="M663" s="179">
        <f t="shared" si="416"/>
        <v>1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1.0000000000000002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0.99999999999999989</v>
      </c>
      <c r="F664" s="179">
        <f t="shared" si="426"/>
        <v>1</v>
      </c>
      <c r="G664" s="179">
        <f t="shared" si="426"/>
        <v>1</v>
      </c>
      <c r="H664" s="179">
        <f t="shared" si="426"/>
        <v>1</v>
      </c>
      <c r="I664" s="179">
        <f t="shared" si="426"/>
        <v>0.99999999999999978</v>
      </c>
      <c r="J664" s="179">
        <f t="shared" si="426"/>
        <v>0.99999999999999989</v>
      </c>
      <c r="K664" s="179">
        <f t="shared" si="426"/>
        <v>1</v>
      </c>
      <c r="L664" s="179">
        <f t="shared" si="426"/>
        <v>1</v>
      </c>
      <c r="M664" s="179">
        <f t="shared" si="426"/>
        <v>1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1.0000000000000002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0.99999999999999989</v>
      </c>
      <c r="F665" s="179">
        <f t="shared" si="426"/>
        <v>1</v>
      </c>
      <c r="G665" s="179">
        <f t="shared" si="426"/>
        <v>1</v>
      </c>
      <c r="H665" s="179">
        <f t="shared" si="426"/>
        <v>1</v>
      </c>
      <c r="I665" s="179">
        <f t="shared" si="426"/>
        <v>0.99999999999999978</v>
      </c>
      <c r="J665" s="179">
        <f t="shared" si="426"/>
        <v>0.99999999999999989</v>
      </c>
      <c r="K665" s="179">
        <f t="shared" si="426"/>
        <v>1</v>
      </c>
      <c r="L665" s="179">
        <f t="shared" si="426"/>
        <v>1</v>
      </c>
      <c r="M665" s="179">
        <f t="shared" si="426"/>
        <v>1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1.0000000000000002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0.99999999999999989</v>
      </c>
      <c r="F666" s="179">
        <f t="shared" si="426"/>
        <v>1</v>
      </c>
      <c r="G666" s="179">
        <f t="shared" si="426"/>
        <v>1</v>
      </c>
      <c r="H666" s="179">
        <f t="shared" si="426"/>
        <v>1</v>
      </c>
      <c r="I666" s="179">
        <f t="shared" si="426"/>
        <v>0.99999999999999978</v>
      </c>
      <c r="J666" s="179">
        <f t="shared" si="426"/>
        <v>0.99999999999999989</v>
      </c>
      <c r="K666" s="179">
        <f t="shared" si="426"/>
        <v>1</v>
      </c>
      <c r="L666" s="179">
        <f t="shared" si="426"/>
        <v>1</v>
      </c>
      <c r="M666" s="179">
        <f t="shared" si="426"/>
        <v>1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1.0000000000000002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0.99999999999999989</v>
      </c>
      <c r="F667" s="179">
        <f t="shared" si="426"/>
        <v>1</v>
      </c>
      <c r="G667" s="179">
        <f t="shared" si="426"/>
        <v>1</v>
      </c>
      <c r="H667" s="179">
        <f t="shared" si="426"/>
        <v>1</v>
      </c>
      <c r="I667" s="179">
        <f t="shared" si="426"/>
        <v>0.99999999999999978</v>
      </c>
      <c r="J667" s="179">
        <f t="shared" si="426"/>
        <v>0.99999999999999989</v>
      </c>
      <c r="K667" s="179">
        <f t="shared" si="426"/>
        <v>1</v>
      </c>
      <c r="L667" s="179">
        <f t="shared" si="426"/>
        <v>1</v>
      </c>
      <c r="M667" s="179">
        <f t="shared" si="426"/>
        <v>1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1.0000000000000002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0.99999999999999989</v>
      </c>
      <c r="F668" s="179">
        <f t="shared" si="426"/>
        <v>1</v>
      </c>
      <c r="G668" s="179">
        <f t="shared" si="426"/>
        <v>1</v>
      </c>
      <c r="H668" s="179">
        <f t="shared" si="426"/>
        <v>1</v>
      </c>
      <c r="I668" s="179">
        <f t="shared" si="426"/>
        <v>0.99999999999999978</v>
      </c>
      <c r="J668" s="179">
        <f t="shared" si="426"/>
        <v>0.99999999999999989</v>
      </c>
      <c r="K668" s="179">
        <f t="shared" si="426"/>
        <v>1</v>
      </c>
      <c r="L668" s="179">
        <f t="shared" si="426"/>
        <v>1</v>
      </c>
      <c r="M668" s="179">
        <f t="shared" si="426"/>
        <v>1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1.0000000000000002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0.99999999999999989</v>
      </c>
      <c r="F669" s="179">
        <f t="shared" si="426"/>
        <v>1</v>
      </c>
      <c r="G669" s="179">
        <f t="shared" si="426"/>
        <v>1</v>
      </c>
      <c r="H669" s="179">
        <f t="shared" si="426"/>
        <v>1</v>
      </c>
      <c r="I669" s="179">
        <f t="shared" si="426"/>
        <v>0.99999999999999978</v>
      </c>
      <c r="J669" s="179">
        <f t="shared" si="426"/>
        <v>0.99999999999999989</v>
      </c>
      <c r="K669" s="179">
        <f t="shared" si="426"/>
        <v>1</v>
      </c>
      <c r="L669" s="179">
        <f t="shared" si="426"/>
        <v>1</v>
      </c>
      <c r="M669" s="179">
        <f t="shared" si="426"/>
        <v>1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1.0000000000000002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0.99999999999999989</v>
      </c>
      <c r="F670" s="179">
        <f t="shared" si="426"/>
        <v>1</v>
      </c>
      <c r="G670" s="179">
        <f t="shared" si="426"/>
        <v>1</v>
      </c>
      <c r="H670" s="179">
        <f t="shared" si="426"/>
        <v>1</v>
      </c>
      <c r="I670" s="179">
        <f t="shared" si="426"/>
        <v>0.99999999999999978</v>
      </c>
      <c r="J670" s="179">
        <f t="shared" si="426"/>
        <v>0.99999999999999989</v>
      </c>
      <c r="K670" s="179">
        <f t="shared" si="426"/>
        <v>1</v>
      </c>
      <c r="L670" s="179">
        <f t="shared" si="426"/>
        <v>1</v>
      </c>
      <c r="M670" s="179">
        <f t="shared" si="426"/>
        <v>1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1.0000000000000002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0.99999999999999989</v>
      </c>
      <c r="F671" s="194">
        <f t="shared" si="426"/>
        <v>1</v>
      </c>
      <c r="G671" s="194">
        <f t="shared" si="426"/>
        <v>1</v>
      </c>
      <c r="H671" s="194">
        <f t="shared" si="426"/>
        <v>1</v>
      </c>
      <c r="I671" s="194">
        <f t="shared" si="426"/>
        <v>0.99999999999999978</v>
      </c>
      <c r="J671" s="194">
        <f t="shared" si="426"/>
        <v>0.99999999999999989</v>
      </c>
      <c r="K671" s="194">
        <f t="shared" si="426"/>
        <v>1</v>
      </c>
      <c r="L671" s="194">
        <f t="shared" si="426"/>
        <v>1</v>
      </c>
      <c r="M671" s="194">
        <f t="shared" si="426"/>
        <v>1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1.0000000000000002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0.26826709539334176</v>
      </c>
      <c r="G679" s="175">
        <f t="shared" si="428"/>
        <v>0.58716071465198016</v>
      </c>
      <c r="H679" s="175">
        <f t="shared" si="428"/>
        <v>0.77518644667504633</v>
      </c>
      <c r="I679" s="175">
        <f t="shared" si="428"/>
        <v>0.88139726626176806</v>
      </c>
      <c r="J679" s="175">
        <f t="shared" si="428"/>
        <v>0.94017391333987255</v>
      </c>
      <c r="K679" s="175">
        <f t="shared" si="428"/>
        <v>0.9701226821407215</v>
      </c>
      <c r="L679" s="175">
        <f t="shared" si="428"/>
        <v>0.98435514754140918</v>
      </c>
      <c r="M679" s="175">
        <f t="shared" si="428"/>
        <v>0.99207445289501295</v>
      </c>
      <c r="N679" s="175">
        <f t="shared" si="428"/>
        <v>0.99618421599094176</v>
      </c>
      <c r="O679" s="175">
        <f t="shared" si="428"/>
        <v>0.99810383286423188</v>
      </c>
      <c r="P679" s="175">
        <f t="shared" si="428"/>
        <v>0.99905998661711104</v>
      </c>
      <c r="Q679" s="175">
        <f t="shared" si="428"/>
        <v>0.9995371785506536</v>
      </c>
      <c r="R679" s="175">
        <f t="shared" si="428"/>
        <v>0.99978302728321655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-0.47974966378104805</v>
      </c>
      <c r="F680" s="179" t="e">
        <f t="shared" si="428"/>
        <v>#DIV/0!</v>
      </c>
      <c r="G680" s="179">
        <f t="shared" si="428"/>
        <v>0.25609900041431327</v>
      </c>
      <c r="H680" s="179">
        <f t="shared" si="428"/>
        <v>0.57959755093328824</v>
      </c>
      <c r="I680" s="179">
        <f t="shared" si="428"/>
        <v>0.77164845711486452</v>
      </c>
      <c r="J680" s="179">
        <f t="shared" si="428"/>
        <v>0.88267706760784315</v>
      </c>
      <c r="K680" s="179">
        <f t="shared" si="428"/>
        <v>0.94083404015817595</v>
      </c>
      <c r="L680" s="179">
        <f t="shared" si="428"/>
        <v>0.968882187980598</v>
      </c>
      <c r="M680" s="179">
        <f t="shared" si="428"/>
        <v>0.98419381507880643</v>
      </c>
      <c r="N680" s="179">
        <f t="shared" si="428"/>
        <v>0.99237843045085827</v>
      </c>
      <c r="O680" s="179">
        <f t="shared" si="428"/>
        <v>0.99621012040530876</v>
      </c>
      <c r="P680" s="179">
        <f t="shared" si="428"/>
        <v>0.99812057109550134</v>
      </c>
      <c r="Q680" s="179">
        <f t="shared" si="428"/>
        <v>0.99907449830136918</v>
      </c>
      <c r="R680" s="179">
        <f t="shared" si="428"/>
        <v>0.9995660839255992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-0.21450408514606861</v>
      </c>
      <c r="F681" s="179">
        <f t="shared" si="428"/>
        <v>-0.48924654482336916</v>
      </c>
      <c r="G681" s="179" t="e">
        <f t="shared" si="428"/>
        <v>#DIV/0!</v>
      </c>
      <c r="H681" s="179">
        <f t="shared" si="428"/>
        <v>0.25492325612286793</v>
      </c>
      <c r="I681" s="179">
        <f t="shared" si="428"/>
        <v>0.57640168375283163</v>
      </c>
      <c r="J681" s="179">
        <f t="shared" si="428"/>
        <v>0.77552935309559268</v>
      </c>
      <c r="K681" s="179">
        <f t="shared" si="428"/>
        <v>0.88479804078185054</v>
      </c>
      <c r="L681" s="179">
        <f t="shared" si="428"/>
        <v>0.93891407092604207</v>
      </c>
      <c r="M681" s="179">
        <f t="shared" si="428"/>
        <v>0.96881185989500362</v>
      </c>
      <c r="N681" s="179">
        <f t="shared" si="428"/>
        <v>0.98491664476445784</v>
      </c>
      <c r="O681" s="179">
        <f t="shared" si="428"/>
        <v>0.99248995390194139</v>
      </c>
      <c r="P681" s="179">
        <f t="shared" si="428"/>
        <v>0.99627330550581594</v>
      </c>
      <c r="Q681" s="179">
        <f t="shared" si="428"/>
        <v>0.99816423807141141</v>
      </c>
      <c r="R681" s="179">
        <f t="shared" si="428"/>
        <v>0.99913917001145669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-5.9789299505318763E-2</v>
      </c>
      <c r="F682" s="179">
        <f t="shared" si="428"/>
        <v>-0.23444997026245265</v>
      </c>
      <c r="G682" s="179">
        <f t="shared" si="428"/>
        <v>-0.4963707784155636</v>
      </c>
      <c r="H682" s="179" t="e">
        <f t="shared" si="428"/>
        <v>#DIV/0!</v>
      </c>
      <c r="I682" s="179">
        <f t="shared" si="428"/>
        <v>0.24537993269876388</v>
      </c>
      <c r="J682" s="179">
        <f t="shared" si="428"/>
        <v>0.57956993328338047</v>
      </c>
      <c r="K682" s="179">
        <f t="shared" si="428"/>
        <v>0.77765642807638169</v>
      </c>
      <c r="L682" s="179">
        <f t="shared" si="428"/>
        <v>0.8803543186420687</v>
      </c>
      <c r="M682" s="179">
        <f t="shared" si="428"/>
        <v>0.93830665500694921</v>
      </c>
      <c r="N682" s="179">
        <f t="shared" si="428"/>
        <v>0.96998786059478348</v>
      </c>
      <c r="O682" s="179">
        <f t="shared" si="428"/>
        <v>0.9850182019297723</v>
      </c>
      <c r="P682" s="179">
        <f t="shared" si="428"/>
        <v>0.99255598094702391</v>
      </c>
      <c r="Q682" s="179">
        <f t="shared" si="428"/>
        <v>0.99633069408961705</v>
      </c>
      <c r="R682" s="179">
        <f t="shared" si="428"/>
        <v>0.99827880171635741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-1.5737610230746241E-2</v>
      </c>
      <c r="F683" s="179">
        <f t="shared" si="428"/>
        <v>-6.8969090907471567E-2</v>
      </c>
      <c r="G683" s="179">
        <f t="shared" si="428"/>
        <v>-0.25994463635662579</v>
      </c>
      <c r="H683" s="179">
        <f t="shared" si="428"/>
        <v>-0.50372200960972269</v>
      </c>
      <c r="I683" s="179" t="e">
        <f t="shared" si="428"/>
        <v>#DIV/0!</v>
      </c>
      <c r="J683" s="179">
        <f t="shared" si="428"/>
        <v>0.25713622885050552</v>
      </c>
      <c r="K683" s="179">
        <f t="shared" si="428"/>
        <v>0.58840819462238003</v>
      </c>
      <c r="L683" s="179">
        <f t="shared" si="428"/>
        <v>0.77329470091956609</v>
      </c>
      <c r="M683" s="179">
        <f t="shared" si="428"/>
        <v>0.88103306890337252</v>
      </c>
      <c r="N683" s="179">
        <f t="shared" si="428"/>
        <v>0.94148934119880501</v>
      </c>
      <c r="O683" s="179">
        <f t="shared" si="428"/>
        <v>0.97064889113289055</v>
      </c>
      <c r="P683" s="179">
        <f t="shared" si="428"/>
        <v>0.98538010788240393</v>
      </c>
      <c r="Q683" s="179">
        <f t="shared" si="428"/>
        <v>0.99278448672334241</v>
      </c>
      <c r="R683" s="179">
        <f t="shared" si="428"/>
        <v>0.99661314886570762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-3.9514437322505369E-3</v>
      </c>
      <c r="F684" s="179">
        <f t="shared" si="428"/>
        <v>-1.7705680660637761E-2</v>
      </c>
      <c r="G684" s="179">
        <f t="shared" si="428"/>
        <v>-7.6456344955480093E-2</v>
      </c>
      <c r="H684" s="179">
        <f t="shared" si="428"/>
        <v>-0.28264296157409519</v>
      </c>
      <c r="I684" s="179">
        <f t="shared" si="428"/>
        <v>-0.50382853727887145</v>
      </c>
      <c r="J684" s="179" t="e">
        <f t="shared" si="428"/>
        <v>#DIV/0!</v>
      </c>
      <c r="K684" s="179">
        <f t="shared" si="428"/>
        <v>0.25955431597756801</v>
      </c>
      <c r="L684" s="179">
        <f t="shared" si="428"/>
        <v>0.57740542905291492</v>
      </c>
      <c r="M684" s="179">
        <f t="shared" si="428"/>
        <v>0.77137248995625152</v>
      </c>
      <c r="N684" s="179">
        <f t="shared" si="428"/>
        <v>0.88521257587002544</v>
      </c>
      <c r="O684" s="179">
        <f t="shared" si="428"/>
        <v>0.94187039231015002</v>
      </c>
      <c r="P684" s="179">
        <f t="shared" si="428"/>
        <v>0.97090282112574156</v>
      </c>
      <c r="Q684" s="179">
        <f t="shared" si="428"/>
        <v>0.98560302643709485</v>
      </c>
      <c r="R684" s="179">
        <f t="shared" si="428"/>
        <v>0.99323341781874086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-9.8881865255660384E-4</v>
      </c>
      <c r="F685" s="179">
        <f t="shared" si="428"/>
        <v>-4.4511910578643576E-3</v>
      </c>
      <c r="G685" s="179">
        <f t="shared" si="428"/>
        <v>-1.9745839420133929E-2</v>
      </c>
      <c r="H685" s="179">
        <f t="shared" si="428"/>
        <v>-8.5545357690102977E-2</v>
      </c>
      <c r="I685" s="179">
        <f t="shared" si="428"/>
        <v>-0.27727771794940043</v>
      </c>
      <c r="J685" s="179">
        <f t="shared" si="428"/>
        <v>-0.50078966590584928</v>
      </c>
      <c r="K685" s="179" t="e">
        <f t="shared" si="428"/>
        <v>#DIV/0!</v>
      </c>
      <c r="L685" s="179">
        <f t="shared" si="428"/>
        <v>0.25096465953228114</v>
      </c>
      <c r="M685" s="179">
        <f t="shared" si="428"/>
        <v>0.57465472781235505</v>
      </c>
      <c r="N685" s="179">
        <f t="shared" si="428"/>
        <v>0.77860053905791882</v>
      </c>
      <c r="O685" s="179">
        <f t="shared" si="428"/>
        <v>0.88592570289523098</v>
      </c>
      <c r="P685" s="179">
        <f t="shared" si="428"/>
        <v>0.94236226736543072</v>
      </c>
      <c r="Q685" s="179">
        <f t="shared" si="428"/>
        <v>0.9713405066303491</v>
      </c>
      <c r="R685" s="179">
        <f t="shared" si="428"/>
        <v>0.98649511422482739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-2.4726119271400212E-4</v>
      </c>
      <c r="F686" s="179">
        <f t="shared" si="428"/>
        <v>-1.1142075024494684E-3</v>
      </c>
      <c r="G686" s="179">
        <f t="shared" si="428"/>
        <v>-4.9709707682255118E-3</v>
      </c>
      <c r="H686" s="179">
        <f t="shared" si="428"/>
        <v>-2.2247203312581669E-2</v>
      </c>
      <c r="I686" s="179">
        <f t="shared" si="428"/>
        <v>-8.347487775242439E-2</v>
      </c>
      <c r="J686" s="179">
        <f t="shared" si="428"/>
        <v>-0.26726086445260971</v>
      </c>
      <c r="K686" s="179">
        <f t="shared" si="428"/>
        <v>-0.49790259250573532</v>
      </c>
      <c r="L686" s="179" t="e">
        <f t="shared" si="428"/>
        <v>#DIV/0!</v>
      </c>
      <c r="M686" s="179">
        <f t="shared" si="428"/>
        <v>0.24885646944754938</v>
      </c>
      <c r="N686" s="179">
        <f t="shared" si="428"/>
        <v>0.5850639011656168</v>
      </c>
      <c r="O686" s="179">
        <f t="shared" si="428"/>
        <v>0.77984047562997239</v>
      </c>
      <c r="P686" s="179">
        <f t="shared" si="428"/>
        <v>0.88684707942490615</v>
      </c>
      <c r="Q686" s="179">
        <f t="shared" si="428"/>
        <v>0.94320518737968218</v>
      </c>
      <c r="R686" s="179">
        <f t="shared" si="428"/>
        <v>0.97310175301357948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-6.1818728046301316E-5</v>
      </c>
      <c r="F687" s="179">
        <f t="shared" si="428"/>
        <v>-2.7863563582567673E-4</v>
      </c>
      <c r="G687" s="179">
        <f t="shared" si="428"/>
        <v>-1.2447272259903429E-3</v>
      </c>
      <c r="H687" s="179">
        <f t="shared" si="428"/>
        <v>-5.6096647846748914E-3</v>
      </c>
      <c r="I687" s="179">
        <f t="shared" si="428"/>
        <v>-2.1686150505209969E-2</v>
      </c>
      <c r="J687" s="179">
        <f t="shared" si="428"/>
        <v>-7.9460008979682042E-2</v>
      </c>
      <c r="K687" s="179">
        <f t="shared" si="428"/>
        <v>-0.25829052838058852</v>
      </c>
      <c r="L687" s="179">
        <f t="shared" si="428"/>
        <v>-0.50857373564021668</v>
      </c>
      <c r="M687" s="179" t="e">
        <f t="shared" si="428"/>
        <v>#DIV/0!</v>
      </c>
      <c r="N687" s="179">
        <f t="shared" si="428"/>
        <v>0.25691655526800705</v>
      </c>
      <c r="O687" s="179">
        <f t="shared" si="428"/>
        <v>0.5868676921349929</v>
      </c>
      <c r="P687" s="179">
        <f t="shared" si="428"/>
        <v>0.7814453923056941</v>
      </c>
      <c r="Q687" s="179">
        <f t="shared" si="428"/>
        <v>0.88840439521838521</v>
      </c>
      <c r="R687" s="179">
        <f t="shared" si="428"/>
        <v>0.9466372653976296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-1.5454893166676932E-5</v>
      </c>
      <c r="F688" s="179">
        <f t="shared" si="428"/>
        <v>-6.9664008354258829E-5</v>
      </c>
      <c r="G688" s="179">
        <f t="shared" si="428"/>
        <v>-3.1130033451005012E-4</v>
      </c>
      <c r="H688" s="179">
        <f t="shared" si="428"/>
        <v>-1.4051890940552985E-3</v>
      </c>
      <c r="I688" s="179">
        <f t="shared" si="428"/>
        <v>-5.4670539202780147E-3</v>
      </c>
      <c r="J688" s="179">
        <f t="shared" si="428"/>
        <v>-2.0580121193801378E-2</v>
      </c>
      <c r="K688" s="179">
        <f t="shared" si="428"/>
        <v>-7.594830784719668E-2</v>
      </c>
      <c r="L688" s="179">
        <f t="shared" si="428"/>
        <v>-0.29423406882137632</v>
      </c>
      <c r="M688" s="179">
        <f t="shared" si="428"/>
        <v>-0.51137931791504054</v>
      </c>
      <c r="N688" s="179" t="e">
        <f t="shared" si="428"/>
        <v>#DIV/0!</v>
      </c>
      <c r="O688" s="179">
        <f t="shared" si="428"/>
        <v>0.25833630870852181</v>
      </c>
      <c r="P688" s="179">
        <f t="shared" si="428"/>
        <v>0.58921042306630411</v>
      </c>
      <c r="Q688" s="179">
        <f t="shared" si="428"/>
        <v>0.78405685985341655</v>
      </c>
      <c r="R688" s="179">
        <f t="shared" si="428"/>
        <v>0.89491663950196676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-3.8637363887402681E-6</v>
      </c>
      <c r="F689" s="179">
        <f t="shared" si="428"/>
        <v>-1.741631657151387E-5</v>
      </c>
      <c r="G689" s="179">
        <f t="shared" si="428"/>
        <v>-7.7832318756587866E-5</v>
      </c>
      <c r="H689" s="179">
        <f t="shared" si="428"/>
        <v>-3.5146346227467638E-4</v>
      </c>
      <c r="I689" s="179">
        <f t="shared" si="428"/>
        <v>-1.3694036516529921E-3</v>
      </c>
      <c r="J689" s="179">
        <f t="shared" si="428"/>
        <v>-5.1845578358950574E-3</v>
      </c>
      <c r="K689" s="179">
        <f t="shared" si="428"/>
        <v>-1.9618225936569374E-2</v>
      </c>
      <c r="L689" s="179">
        <f t="shared" si="428"/>
        <v>-9.050633267026463E-2</v>
      </c>
      <c r="M689" s="179">
        <f t="shared" si="428"/>
        <v>-0.30510261860895627</v>
      </c>
      <c r="N689" s="179">
        <f t="shared" si="428"/>
        <v>-0.5010563161778826</v>
      </c>
      <c r="O689" s="179" t="e">
        <f t="shared" si="428"/>
        <v>#DIV/0!</v>
      </c>
      <c r="P689" s="179">
        <f t="shared" si="428"/>
        <v>0.26019061534551335</v>
      </c>
      <c r="Q689" s="179">
        <f t="shared" si="428"/>
        <v>0.59252305755542356</v>
      </c>
      <c r="R689" s="179">
        <f t="shared" si="428"/>
        <v>0.79574260551030684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-9.6593491262705928E-7</v>
      </c>
      <c r="F690" s="179">
        <f t="shared" si="428"/>
        <v>-4.3540986660591081E-6</v>
      </c>
      <c r="G690" s="179">
        <f t="shared" si="428"/>
        <v>-1.945852647675773E-5</v>
      </c>
      <c r="H690" s="179">
        <f t="shared" si="428"/>
        <v>-8.787602712763885E-5</v>
      </c>
      <c r="I690" s="179">
        <f t="shared" si="428"/>
        <v>-3.4250926345808207E-4</v>
      </c>
      <c r="J690" s="179">
        <f t="shared" si="428"/>
        <v>-1.2984253708616478E-3</v>
      </c>
      <c r="K690" s="179">
        <f t="shared" si="428"/>
        <v>-4.9392001951183472E-3</v>
      </c>
      <c r="L690" s="179">
        <f t="shared" si="428"/>
        <v>-2.3639600632834448E-2</v>
      </c>
      <c r="M690" s="179">
        <f t="shared" si="428"/>
        <v>-9.5176442713096179E-2</v>
      </c>
      <c r="N690" s="179">
        <f t="shared" si="428"/>
        <v>-0.26811546694229227</v>
      </c>
      <c r="O690" s="179">
        <f t="shared" si="428"/>
        <v>-0.49934590281409341</v>
      </c>
      <c r="P690" s="179" t="e">
        <f t="shared" si="428"/>
        <v>#DIV/0!</v>
      </c>
      <c r="Q690" s="179">
        <f t="shared" si="428"/>
        <v>0.2603331711507581</v>
      </c>
      <c r="R690" s="179">
        <f t="shared" si="428"/>
        <v>0.61098862972200085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-2.4536297417397677E-7</v>
      </c>
      <c r="F691" s="179">
        <f t="shared" si="428"/>
        <v>-1.1060119557608867E-6</v>
      </c>
      <c r="G691" s="179">
        <f t="shared" si="428"/>
        <v>-4.9428051118898648E-6</v>
      </c>
      <c r="H691" s="179">
        <f t="shared" si="428"/>
        <v>-2.232255161890726E-5</v>
      </c>
      <c r="I691" s="179">
        <f t="shared" si="428"/>
        <v>-8.701262249497065E-5</v>
      </c>
      <c r="J691" s="179">
        <f t="shared" si="428"/>
        <v>-3.2995919943820808E-4</v>
      </c>
      <c r="K691" s="179">
        <f t="shared" si="428"/>
        <v>-1.2566549725293993E-3</v>
      </c>
      <c r="L691" s="179">
        <f t="shared" si="428"/>
        <v>-6.0625287705251708E-3</v>
      </c>
      <c r="M691" s="179">
        <f t="shared" si="428"/>
        <v>-2.5343583011854503E-2</v>
      </c>
      <c r="N691" s="179">
        <f t="shared" si="428"/>
        <v>-8.1014058573592895E-2</v>
      </c>
      <c r="O691" s="179">
        <f t="shared" si="428"/>
        <v>-0.26589515879200287</v>
      </c>
      <c r="P691" s="179">
        <f t="shared" si="428"/>
        <v>-0.49769422526762652</v>
      </c>
      <c r="Q691" s="179" t="e">
        <f t="shared" si="428"/>
        <v>#DIV/0!</v>
      </c>
      <c r="R691" s="179">
        <f t="shared" si="428"/>
        <v>0.28546691652094403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-5.9408876522595002E-8</v>
      </c>
      <c r="F692" s="179">
        <f t="shared" si="428"/>
        <v>-2.6779485859480997E-7</v>
      </c>
      <c r="G692" s="179">
        <f t="shared" si="428"/>
        <v>-1.1967857515350512E-6</v>
      </c>
      <c r="H692" s="179">
        <f t="shared" si="428"/>
        <v>-5.4049202889817625E-6</v>
      </c>
      <c r="I692" s="179">
        <f t="shared" si="428"/>
        <v>-2.1068665021077803E-5</v>
      </c>
      <c r="J692" s="179">
        <f t="shared" si="428"/>
        <v>-7.9900316496050468E-5</v>
      </c>
      <c r="K692" s="179">
        <f t="shared" si="428"/>
        <v>-3.0439018307558857E-4</v>
      </c>
      <c r="L692" s="179">
        <f t="shared" si="428"/>
        <v>-1.4712597592669359E-3</v>
      </c>
      <c r="M692" s="179">
        <f t="shared" si="428"/>
        <v>-6.2025796600131498E-3</v>
      </c>
      <c r="N692" s="179">
        <f t="shared" si="428"/>
        <v>-2.0347184087190051E-2</v>
      </c>
      <c r="O692" s="179">
        <f t="shared" si="428"/>
        <v>-7.6490896002484834E-2</v>
      </c>
      <c r="P692" s="179">
        <f t="shared" si="428"/>
        <v>-0.25290515631838117</v>
      </c>
      <c r="Q692" s="179">
        <f t="shared" si="428"/>
        <v>-0.48951336222844832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-9.402799451066805E-10</v>
      </c>
      <c r="F693" s="179">
        <f t="shared" si="428"/>
        <v>-4.2384601097868965E-9</v>
      </c>
      <c r="G693" s="179">
        <f t="shared" si="428"/>
        <v>-1.8941851844799587E-8</v>
      </c>
      <c r="H693" s="179">
        <f t="shared" si="428"/>
        <v>-8.5545291967048397E-8</v>
      </c>
      <c r="I693" s="179">
        <f t="shared" si="428"/>
        <v>-3.3346229965575157E-7</v>
      </c>
      <c r="J693" s="179">
        <f t="shared" si="428"/>
        <v>-1.2646448871768876E-6</v>
      </c>
      <c r="K693" s="179">
        <f t="shared" si="428"/>
        <v>-4.8182488397397381E-6</v>
      </c>
      <c r="L693" s="179">
        <f t="shared" si="428"/>
        <v>-2.3302003271272906E-5</v>
      </c>
      <c r="M693" s="179">
        <f t="shared" si="428"/>
        <v>-9.8474613598000649E-5</v>
      </c>
      <c r="N693" s="179">
        <f t="shared" si="428"/>
        <v>-3.2519333577728964E-4</v>
      </c>
      <c r="O693" s="179">
        <f t="shared" si="428"/>
        <v>-1.262897855733398E-3</v>
      </c>
      <c r="P693" s="179">
        <f t="shared" si="428"/>
        <v>-4.8635857041508437E-3</v>
      </c>
      <c r="Q693" s="179">
        <f t="shared" si="428"/>
        <v>-1.7420322334766761E-2</v>
      </c>
      <c r="R693" s="179">
        <f t="shared" si="428"/>
        <v>-6.0372745014237859E-2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-2.2255146635815719E-13</v>
      </c>
      <c r="F694" s="179">
        <f t="shared" si="428"/>
        <v>-1.0031858262511187E-12</v>
      </c>
      <c r="G694" s="179">
        <f t="shared" si="428"/>
        <v>-4.4832785761429684E-12</v>
      </c>
      <c r="H694" s="179">
        <f t="shared" si="428"/>
        <v>-2.0247407125528697E-11</v>
      </c>
      <c r="I694" s="179">
        <f t="shared" si="428"/>
        <v>-7.892599942088042E-11</v>
      </c>
      <c r="J694" s="179">
        <f t="shared" si="428"/>
        <v>-2.9932439037707113E-10</v>
      </c>
      <c r="K694" s="179">
        <f t="shared" si="428"/>
        <v>-1.1404161146791909E-9</v>
      </c>
      <c r="L694" s="179">
        <f t="shared" si="428"/>
        <v>-5.5153259955223231E-9</v>
      </c>
      <c r="M694" s="179">
        <f t="shared" si="428"/>
        <v>-2.3308693508871635E-8</v>
      </c>
      <c r="N694" s="179">
        <f t="shared" si="428"/>
        <v>-7.6979431873228757E-8</v>
      </c>
      <c r="O694" s="179">
        <f t="shared" si="428"/>
        <v>-2.9907005218347731E-7</v>
      </c>
      <c r="P694" s="179">
        <f t="shared" si="428"/>
        <v>-1.153534085684673E-6</v>
      </c>
      <c r="Q694" s="179">
        <f t="shared" si="428"/>
        <v>-4.1539767052998709E-6</v>
      </c>
      <c r="R694" s="179">
        <f t="shared" si="428"/>
        <v>-1.4669668069273141E-5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0.15630424696751433</v>
      </c>
      <c r="F806" s="179">
        <f t="shared" si="503"/>
        <v>0.16823911255439428</v>
      </c>
      <c r="G806" s="179">
        <f t="shared" si="503"/>
        <v>0.14577584134146768</v>
      </c>
      <c r="H806" s="179">
        <f t="shared" si="503"/>
        <v>0.14464686703949259</v>
      </c>
      <c r="I806" s="179">
        <f t="shared" si="503"/>
        <v>0.15016426877780922</v>
      </c>
      <c r="J806" s="179">
        <f t="shared" si="503"/>
        <v>0.15496562825628721</v>
      </c>
      <c r="K806" s="179">
        <f t="shared" si="503"/>
        <v>0.15823113707910769</v>
      </c>
      <c r="L806" s="179">
        <f t="shared" si="503"/>
        <v>0.14887358564016495</v>
      </c>
      <c r="M806" s="179">
        <f t="shared" si="503"/>
        <v>0.14659611590140531</v>
      </c>
      <c r="N806" s="179">
        <f t="shared" si="503"/>
        <v>0.15549188259395405</v>
      </c>
      <c r="O806" s="179">
        <f t="shared" si="503"/>
        <v>0.15707351074134279</v>
      </c>
      <c r="P806" s="179">
        <f t="shared" si="503"/>
        <v>0.15914313011320155</v>
      </c>
      <c r="Q806" s="179">
        <f t="shared" si="503"/>
        <v>0.16471853613072962</v>
      </c>
      <c r="R806" s="179">
        <f t="shared" si="503"/>
        <v>0.17662967950159791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0.15499009774873967</v>
      </c>
      <c r="F807" s="179">
        <f t="shared" si="503"/>
        <v>0.25238776348167002</v>
      </c>
      <c r="G807" s="179">
        <f t="shared" si="503"/>
        <v>0.26835016903767162</v>
      </c>
      <c r="H807" s="179">
        <f t="shared" si="503"/>
        <v>0.23713738349602492</v>
      </c>
      <c r="I807" s="179">
        <f t="shared" si="503"/>
        <v>0.2422013593384657</v>
      </c>
      <c r="J807" s="179">
        <f t="shared" si="503"/>
        <v>0.25651270772018531</v>
      </c>
      <c r="K807" s="179">
        <f t="shared" si="503"/>
        <v>0.26457071739425925</v>
      </c>
      <c r="L807" s="179">
        <f t="shared" si="503"/>
        <v>0.24962128913452383</v>
      </c>
      <c r="M807" s="179">
        <f t="shared" si="503"/>
        <v>0.24596788780819812</v>
      </c>
      <c r="N807" s="179">
        <f t="shared" si="503"/>
        <v>0.26093659751509807</v>
      </c>
      <c r="O807" s="179">
        <f t="shared" si="503"/>
        <v>0.26360218301495336</v>
      </c>
      <c r="P807" s="179">
        <f t="shared" si="503"/>
        <v>0.26707834236683775</v>
      </c>
      <c r="Q807" s="179">
        <f t="shared" si="503"/>
        <v>0.27643589145069741</v>
      </c>
      <c r="R807" s="179">
        <f t="shared" si="503"/>
        <v>0.2964257624663445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8.2413511173904982E-2</v>
      </c>
      <c r="F808" s="179">
        <f t="shared" si="503"/>
        <v>0.16623488200688172</v>
      </c>
      <c r="G808" s="179">
        <f t="shared" si="503"/>
        <v>0.26396352944109991</v>
      </c>
      <c r="H808" s="179">
        <f t="shared" si="503"/>
        <v>0.2806993965462859</v>
      </c>
      <c r="I808" s="179">
        <f t="shared" si="503"/>
        <v>0.25866963628590556</v>
      </c>
      <c r="J808" s="179">
        <f t="shared" si="503"/>
        <v>0.26854920315421704</v>
      </c>
      <c r="K808" s="179">
        <f t="shared" si="503"/>
        <v>0.28465736203564868</v>
      </c>
      <c r="L808" s="179">
        <f t="shared" si="503"/>
        <v>0.27141461787170301</v>
      </c>
      <c r="M808" s="179">
        <f t="shared" si="503"/>
        <v>0.26815300728534558</v>
      </c>
      <c r="N808" s="179">
        <f t="shared" si="503"/>
        <v>0.284658875635939</v>
      </c>
      <c r="O808" s="179">
        <f t="shared" si="503"/>
        <v>0.28761675976914297</v>
      </c>
      <c r="P808" s="179">
        <f t="shared" si="503"/>
        <v>0.29142234929027655</v>
      </c>
      <c r="Q808" s="179">
        <f t="shared" si="503"/>
        <v>0.30163612612890078</v>
      </c>
      <c r="R808" s="179">
        <f t="shared" si="503"/>
        <v>0.32344922416582106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3.3662080532616705E-2</v>
      </c>
      <c r="F809" s="179">
        <f t="shared" si="503"/>
        <v>7.0442356630574285E-2</v>
      </c>
      <c r="G809" s="179">
        <f t="shared" si="503"/>
        <v>0.14016302555345136</v>
      </c>
      <c r="H809" s="179">
        <f t="shared" si="503"/>
        <v>0.21825376162630111</v>
      </c>
      <c r="I809" s="179">
        <f t="shared" si="503"/>
        <v>0.23770886285186207</v>
      </c>
      <c r="J809" s="179">
        <f t="shared" si="503"/>
        <v>0.22208036150582133</v>
      </c>
      <c r="K809" s="179">
        <f t="shared" si="503"/>
        <v>0.23171692206462388</v>
      </c>
      <c r="L809" s="179">
        <f t="shared" si="503"/>
        <v>0.22735750420282916</v>
      </c>
      <c r="M809" s="179">
        <f t="shared" si="503"/>
        <v>0.226739828008517</v>
      </c>
      <c r="N809" s="179">
        <f t="shared" si="503"/>
        <v>0.24129207962097388</v>
      </c>
      <c r="O809" s="179">
        <f t="shared" si="503"/>
        <v>0.24396124668200644</v>
      </c>
      <c r="P809" s="179">
        <f t="shared" si="503"/>
        <v>0.2472306401372717</v>
      </c>
      <c r="Q809" s="179">
        <f t="shared" si="503"/>
        <v>0.25590629778388702</v>
      </c>
      <c r="R809" s="179">
        <f t="shared" si="503"/>
        <v>0.27441541263252595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1.1015751103577042E-2</v>
      </c>
      <c r="F810" s="179">
        <f t="shared" si="506"/>
        <v>2.2689319892131951E-2</v>
      </c>
      <c r="G810" s="179">
        <f t="shared" si="506"/>
        <v>4.7310883453054967E-2</v>
      </c>
      <c r="H810" s="179">
        <f t="shared" si="506"/>
        <v>9.4664519710052769E-2</v>
      </c>
      <c r="I810" s="179">
        <f t="shared" si="506"/>
        <v>0.14756688124856429</v>
      </c>
      <c r="J810" s="179">
        <f t="shared" si="506"/>
        <v>0.16482790839113992</v>
      </c>
      <c r="K810" s="179">
        <f t="shared" si="506"/>
        <v>0.15317924474665434</v>
      </c>
      <c r="L810" s="179">
        <f t="shared" si="506"/>
        <v>0.14923414425289797</v>
      </c>
      <c r="M810" s="179">
        <f t="shared" si="506"/>
        <v>0.15251534856415747</v>
      </c>
      <c r="N810" s="179">
        <f t="shared" si="506"/>
        <v>0.16379046190834656</v>
      </c>
      <c r="O810" s="179">
        <f t="shared" si="506"/>
        <v>0.16604070354552808</v>
      </c>
      <c r="P810" s="179">
        <f t="shared" si="506"/>
        <v>0.16837953084326865</v>
      </c>
      <c r="Q810" s="179">
        <f t="shared" si="506"/>
        <v>0.17431767535954965</v>
      </c>
      <c r="R810" s="179">
        <f t="shared" si="506"/>
        <v>0.1869339667157893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2.6622590831805308E-3</v>
      </c>
      <c r="F811" s="179">
        <f t="shared" si="506"/>
        <v>5.3802271774561188E-3</v>
      </c>
      <c r="G811" s="179">
        <f t="shared" si="506"/>
        <v>1.1045418941484697E-2</v>
      </c>
      <c r="H811" s="179">
        <f t="shared" si="506"/>
        <v>2.3379557102618805E-2</v>
      </c>
      <c r="I811" s="179">
        <f t="shared" si="506"/>
        <v>4.6176472124525886E-2</v>
      </c>
      <c r="J811" s="179">
        <f t="shared" si="506"/>
        <v>7.3993905618099987E-2</v>
      </c>
      <c r="K811" s="179">
        <f t="shared" si="506"/>
        <v>8.296467350846598E-2</v>
      </c>
      <c r="L811" s="179">
        <f t="shared" si="506"/>
        <v>7.245214205856175E-2</v>
      </c>
      <c r="M811" s="179">
        <f t="shared" si="506"/>
        <v>7.2806381455436206E-2</v>
      </c>
      <c r="N811" s="179">
        <f t="shared" si="506"/>
        <v>7.9959835623142253E-2</v>
      </c>
      <c r="O811" s="179">
        <f t="shared" si="506"/>
        <v>8.1861159754084242E-2</v>
      </c>
      <c r="P811" s="179">
        <f t="shared" si="506"/>
        <v>8.3235524652074219E-2</v>
      </c>
      <c r="Q811" s="179">
        <f t="shared" si="506"/>
        <v>8.6229068553753563E-2</v>
      </c>
      <c r="R811" s="179">
        <f t="shared" si="506"/>
        <v>9.248632360763577E-2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5.1868596652608536E-4</v>
      </c>
      <c r="F812" s="179">
        <f t="shared" si="506"/>
        <v>1.0351874370732633E-3</v>
      </c>
      <c r="G812" s="179">
        <f t="shared" si="506"/>
        <v>2.0823566160477029E-3</v>
      </c>
      <c r="H812" s="179">
        <f t="shared" si="506"/>
        <v>4.3409646027475872E-3</v>
      </c>
      <c r="I812" s="179">
        <f t="shared" si="506"/>
        <v>9.0704068952396685E-3</v>
      </c>
      <c r="J812" s="179">
        <f t="shared" si="506"/>
        <v>1.8275840265889257E-2</v>
      </c>
      <c r="K812" s="179">
        <f t="shared" si="506"/>
        <v>2.9576823534244824E-2</v>
      </c>
      <c r="L812" s="179">
        <f t="shared" si="506"/>
        <v>3.0770349339215481E-2</v>
      </c>
      <c r="M812" s="179">
        <f t="shared" si="506"/>
        <v>2.8263134591185478E-2</v>
      </c>
      <c r="N812" s="179">
        <f t="shared" si="506"/>
        <v>3.0297100542285543E-2</v>
      </c>
      <c r="O812" s="179">
        <f t="shared" si="506"/>
        <v>3.1865700335046557E-2</v>
      </c>
      <c r="P812" s="179">
        <f t="shared" si="506"/>
        <v>3.2724628730394556E-2</v>
      </c>
      <c r="Q812" s="179">
        <f t="shared" si="506"/>
        <v>3.3991840382351875E-2</v>
      </c>
      <c r="R812" s="179">
        <f t="shared" si="506"/>
        <v>3.6484273049069149E-2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1.317827994271888E-4</v>
      </c>
      <c r="F813" s="179">
        <f t="shared" si="506"/>
        <v>2.6116619695535265E-4</v>
      </c>
      <c r="G813" s="179">
        <f t="shared" si="506"/>
        <v>5.1823950459192324E-4</v>
      </c>
      <c r="H813" s="179">
        <f t="shared" si="506"/>
        <v>1.0567019340240551E-3</v>
      </c>
      <c r="I813" s="179">
        <f t="shared" si="506"/>
        <v>2.1823301261185129E-3</v>
      </c>
      <c r="J813" s="179">
        <f t="shared" si="506"/>
        <v>4.6389912773134468E-3</v>
      </c>
      <c r="K813" s="179">
        <f t="shared" si="506"/>
        <v>9.3793649709275825E-3</v>
      </c>
      <c r="L813" s="179">
        <f t="shared" si="506"/>
        <v>1.4439468739682198E-2</v>
      </c>
      <c r="M813" s="179">
        <f t="shared" si="506"/>
        <v>1.5493190918982094E-2</v>
      </c>
      <c r="N813" s="179">
        <f t="shared" si="506"/>
        <v>1.5088771884866861E-2</v>
      </c>
      <c r="O813" s="179">
        <f t="shared" si="506"/>
        <v>1.5638444815682797E-2</v>
      </c>
      <c r="P813" s="179">
        <f t="shared" si="506"/>
        <v>1.6508944294315677E-2</v>
      </c>
      <c r="Q813" s="179">
        <f t="shared" si="506"/>
        <v>1.7319906653742966E-2</v>
      </c>
      <c r="R813" s="179">
        <f t="shared" si="506"/>
        <v>1.8641885170227388E-2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2.61716870151263E-4</v>
      </c>
      <c r="F814" s="179">
        <f t="shared" si="509"/>
        <v>5.1674451806178506E-4</v>
      </c>
      <c r="G814" s="179">
        <f t="shared" si="509"/>
        <v>1.0175092436465524E-3</v>
      </c>
      <c r="H814" s="179">
        <f t="shared" si="509"/>
        <v>2.0436516546659461E-3</v>
      </c>
      <c r="I814" s="179">
        <f t="shared" si="509"/>
        <v>4.1403168203333713E-3</v>
      </c>
      <c r="J814" s="179">
        <f t="shared" si="509"/>
        <v>8.7082737183965184E-3</v>
      </c>
      <c r="K814" s="179">
        <f t="shared" si="509"/>
        <v>1.8498599704153129E-2</v>
      </c>
      <c r="L814" s="179">
        <f t="shared" si="509"/>
        <v>3.7006254085279473E-2</v>
      </c>
      <c r="M814" s="179">
        <f t="shared" si="509"/>
        <v>5.6876498610970938E-2</v>
      </c>
      <c r="N814" s="179">
        <f t="shared" si="509"/>
        <v>6.5484463306221499E-2</v>
      </c>
      <c r="O814" s="179">
        <f t="shared" si="509"/>
        <v>6.0572682659624164E-2</v>
      </c>
      <c r="P814" s="179">
        <f t="shared" si="509"/>
        <v>6.3067161350899126E-2</v>
      </c>
      <c r="Q814" s="179">
        <f t="shared" si="509"/>
        <v>6.8036905966989705E-2</v>
      </c>
      <c r="R814" s="179">
        <f t="shared" si="509"/>
        <v>7.4005097531686048E-2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9.2476109816982222E-5</v>
      </c>
      <c r="F815" s="179">
        <f t="shared" si="509"/>
        <v>1.822405522487828E-4</v>
      </c>
      <c r="G815" s="179">
        <f t="shared" si="509"/>
        <v>3.5738209195284367E-4</v>
      </c>
      <c r="H815" s="179">
        <f t="shared" si="509"/>
        <v>7.116521990607669E-4</v>
      </c>
      <c r="I815" s="179">
        <f t="shared" si="509"/>
        <v>1.4226901516120275E-3</v>
      </c>
      <c r="J815" s="179">
        <f t="shared" si="509"/>
        <v>2.9399272302310735E-3</v>
      </c>
      <c r="K815" s="179">
        <f t="shared" si="509"/>
        <v>6.1750994917772577E-3</v>
      </c>
      <c r="L815" s="179">
        <f t="shared" si="509"/>
        <v>1.3107602994645242E-2</v>
      </c>
      <c r="M815" s="179">
        <f t="shared" si="509"/>
        <v>2.6161817530429041E-2</v>
      </c>
      <c r="N815" s="179">
        <f t="shared" si="509"/>
        <v>4.2073276431747283E-2</v>
      </c>
      <c r="O815" s="179">
        <f t="shared" si="509"/>
        <v>4.6824985177214715E-2</v>
      </c>
      <c r="P815" s="179">
        <f t="shared" si="509"/>
        <v>4.3286054167302968E-2</v>
      </c>
      <c r="Q815" s="179">
        <f t="shared" si="509"/>
        <v>4.6033735898685778E-2</v>
      </c>
      <c r="R815" s="179">
        <f t="shared" si="509"/>
        <v>5.1616376827095224E-2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1.8333110784750553E-5</v>
      </c>
      <c r="F816" s="179">
        <f t="shared" si="509"/>
        <v>3.6093737523326829E-5</v>
      </c>
      <c r="G816" s="179">
        <f t="shared" si="509"/>
        <v>7.0632934587036989E-5</v>
      </c>
      <c r="H816" s="179">
        <f t="shared" si="509"/>
        <v>1.4000998690107596E-4</v>
      </c>
      <c r="I816" s="179">
        <f t="shared" si="509"/>
        <v>2.7777164215558311E-4</v>
      </c>
      <c r="J816" s="179">
        <f t="shared" si="509"/>
        <v>5.6701298270881665E-4</v>
      </c>
      <c r="K816" s="179">
        <f t="shared" si="509"/>
        <v>1.1704565158585385E-3</v>
      </c>
      <c r="L816" s="179">
        <f t="shared" si="509"/>
        <v>2.4408502465467132E-3</v>
      </c>
      <c r="M816" s="179">
        <f t="shared" si="509"/>
        <v>5.2118688840984322E-3</v>
      </c>
      <c r="N816" s="179">
        <f t="shared" si="509"/>
        <v>1.046021993197745E-2</v>
      </c>
      <c r="O816" s="179">
        <f t="shared" si="509"/>
        <v>1.6823485092204538E-2</v>
      </c>
      <c r="P816" s="179">
        <f t="shared" si="509"/>
        <v>1.8826103585439555E-2</v>
      </c>
      <c r="Q816" s="179">
        <f t="shared" si="509"/>
        <v>1.7618655163994475E-2</v>
      </c>
      <c r="R816" s="179">
        <f t="shared" si="509"/>
        <v>1.9505217806278285E-2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8.0045781160055745E-6</v>
      </c>
      <c r="F817" s="179">
        <f t="shared" si="509"/>
        <v>1.5751596713090014E-5</v>
      </c>
      <c r="G817" s="179">
        <f t="shared" si="509"/>
        <v>3.0792236374568721E-5</v>
      </c>
      <c r="H817" s="179">
        <f t="shared" si="509"/>
        <v>6.0894801145179016E-5</v>
      </c>
      <c r="I817" s="179">
        <f t="shared" si="509"/>
        <v>1.2032591136973655E-4</v>
      </c>
      <c r="J817" s="179">
        <f t="shared" si="509"/>
        <v>2.4391693817361586E-4</v>
      </c>
      <c r="K817" s="179">
        <f t="shared" si="509"/>
        <v>4.9759360134645294E-4</v>
      </c>
      <c r="L817" s="179">
        <f t="shared" si="509"/>
        <v>1.0123365204845526E-3</v>
      </c>
      <c r="M817" s="179">
        <f t="shared" si="509"/>
        <v>2.134589283536408E-3</v>
      </c>
      <c r="N817" s="179">
        <f t="shared" si="509"/>
        <v>4.5391465902738029E-3</v>
      </c>
      <c r="O817" s="179">
        <f t="shared" si="509"/>
        <v>9.1486586176496489E-3</v>
      </c>
      <c r="P817" s="179">
        <f t="shared" si="509"/>
        <v>1.4775155608358794E-2</v>
      </c>
      <c r="Q817" s="179">
        <f t="shared" si="509"/>
        <v>1.6887552567674269E-2</v>
      </c>
      <c r="R817" s="179">
        <f t="shared" si="509"/>
        <v>1.6033758853067692E-2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0.20918275064036373</v>
      </c>
      <c r="F933" s="179" t="e">
        <f t="shared" si="605"/>
        <v>#DIV/0!</v>
      </c>
      <c r="G933" s="179">
        <f t="shared" si="605"/>
        <v>0.14773338481579923</v>
      </c>
      <c r="H933" s="179">
        <f t="shared" si="605"/>
        <v>0.12958301184453555</v>
      </c>
      <c r="I933" s="179">
        <f t="shared" si="605"/>
        <v>0.12166501267272319</v>
      </c>
      <c r="J933" s="179">
        <f t="shared" si="605"/>
        <v>0.11747708952048537</v>
      </c>
      <c r="K933" s="179">
        <f t="shared" si="605"/>
        <v>0.11511548697117924</v>
      </c>
      <c r="L933" s="179">
        <f t="shared" si="605"/>
        <v>0.11352808129493558</v>
      </c>
      <c r="M933" s="179">
        <f t="shared" si="605"/>
        <v>0.11293224105912514</v>
      </c>
      <c r="N933" s="179">
        <f t="shared" si="605"/>
        <v>0.11271993645837419</v>
      </c>
      <c r="O933" s="179">
        <f t="shared" si="605"/>
        <v>0.11256076265422911</v>
      </c>
      <c r="P933" s="179">
        <f t="shared" si="605"/>
        <v>0.11247928685014233</v>
      </c>
      <c r="Q933" s="179">
        <f t="shared" si="605"/>
        <v>0.11243984884544087</v>
      </c>
      <c r="R933" s="179">
        <f t="shared" si="605"/>
        <v>0.11241929398073638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0.32194034557622381</v>
      </c>
      <c r="F934" s="179">
        <f t="shared" si="605"/>
        <v>0.32819936434757518</v>
      </c>
      <c r="G934" s="179" t="e">
        <f t="shared" si="605"/>
        <v>#DIV/0!</v>
      </c>
      <c r="H934" s="179">
        <f t="shared" si="605"/>
        <v>0.23975238764400267</v>
      </c>
      <c r="I934" s="179">
        <f t="shared" si="605"/>
        <v>0.21748929704991365</v>
      </c>
      <c r="J934" s="179">
        <f t="shared" si="605"/>
        <v>0.20494869974601529</v>
      </c>
      <c r="K934" s="179">
        <f t="shared" si="605"/>
        <v>0.19752043487815224</v>
      </c>
      <c r="L934" s="179">
        <f t="shared" si="605"/>
        <v>0.19236372673333121</v>
      </c>
      <c r="M934" s="179">
        <f t="shared" si="605"/>
        <v>0.19040992712478885</v>
      </c>
      <c r="N934" s="179">
        <f t="shared" si="605"/>
        <v>0.18971013551057087</v>
      </c>
      <c r="O934" s="179">
        <f t="shared" si="605"/>
        <v>0.18918220465298671</v>
      </c>
      <c r="P934" s="179">
        <f t="shared" si="605"/>
        <v>0.18891143792691445</v>
      </c>
      <c r="Q934" s="179">
        <f t="shared" si="605"/>
        <v>0.18878025066077275</v>
      </c>
      <c r="R934" s="179">
        <f t="shared" si="605"/>
        <v>0.18871184252079629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0.33275814040783014</v>
      </c>
      <c r="F935" s="179">
        <f t="shared" si="605"/>
        <v>0.33206175301594176</v>
      </c>
      <c r="G935" s="179">
        <f t="shared" si="605"/>
        <v>0.33599860707446128</v>
      </c>
      <c r="H935" s="179" t="e">
        <f t="shared" si="605"/>
        <v>#DIV/0!</v>
      </c>
      <c r="I935" s="179">
        <f t="shared" si="605"/>
        <v>0.26193427691904303</v>
      </c>
      <c r="J935" s="179">
        <f t="shared" si="605"/>
        <v>0.23918808746276382</v>
      </c>
      <c r="K935" s="179">
        <f t="shared" si="605"/>
        <v>0.22456077906293581</v>
      </c>
      <c r="L935" s="179">
        <f t="shared" si="605"/>
        <v>0.21381774153145938</v>
      </c>
      <c r="M935" s="179">
        <f t="shared" si="605"/>
        <v>0.20968009119454992</v>
      </c>
      <c r="N935" s="179">
        <f t="shared" si="605"/>
        <v>0.20818350437047342</v>
      </c>
      <c r="O935" s="179">
        <f t="shared" si="605"/>
        <v>0.20704045186001449</v>
      </c>
      <c r="P935" s="179">
        <f t="shared" si="605"/>
        <v>0.20645188049609564</v>
      </c>
      <c r="Q935" s="179">
        <f t="shared" si="605"/>
        <v>0.20616617614361574</v>
      </c>
      <c r="R935" s="179">
        <f t="shared" si="605"/>
        <v>0.20601704517011346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0.27783748707112688</v>
      </c>
      <c r="F936" s="179">
        <f t="shared" si="605"/>
        <v>0.26736516401374288</v>
      </c>
      <c r="G936" s="179">
        <f t="shared" si="605"/>
        <v>0.26761251021292976</v>
      </c>
      <c r="H936" s="179">
        <f t="shared" si="605"/>
        <v>0.27015006283421217</v>
      </c>
      <c r="I936" s="179" t="e">
        <f t="shared" si="605"/>
        <v>#DIV/0!</v>
      </c>
      <c r="J936" s="179">
        <f t="shared" si="605"/>
        <v>0.22464337920025004</v>
      </c>
      <c r="K936" s="179">
        <f t="shared" si="605"/>
        <v>0.20405590509098145</v>
      </c>
      <c r="L936" s="179">
        <f t="shared" si="605"/>
        <v>0.18748004882503272</v>
      </c>
      <c r="M936" s="179">
        <f t="shared" si="605"/>
        <v>0.18093854564143483</v>
      </c>
      <c r="N936" s="179">
        <f t="shared" si="605"/>
        <v>0.17853270338899369</v>
      </c>
      <c r="O936" s="179">
        <f t="shared" si="605"/>
        <v>0.17665200005691833</v>
      </c>
      <c r="P936" s="179">
        <f t="shared" si="605"/>
        <v>0.17567634686069153</v>
      </c>
      <c r="Q936" s="179">
        <f t="shared" si="605"/>
        <v>0.17520102924047806</v>
      </c>
      <c r="R936" s="179">
        <f t="shared" si="605"/>
        <v>0.17495244582194203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0.18845204127819451</v>
      </c>
      <c r="F937" s="179">
        <f t="shared" si="608"/>
        <v>0.17910401213024127</v>
      </c>
      <c r="G937" s="179">
        <f t="shared" si="608"/>
        <v>0.17307645337386812</v>
      </c>
      <c r="H937" s="179">
        <f t="shared" si="608"/>
        <v>0.17446292741271893</v>
      </c>
      <c r="I937" s="179">
        <f t="shared" si="608"/>
        <v>0.1835867162667503</v>
      </c>
      <c r="J937" s="179" t="e">
        <f t="shared" si="608"/>
        <v>#DIV/0!</v>
      </c>
      <c r="K937" s="179">
        <f t="shared" si="608"/>
        <v>0.15503102351050263</v>
      </c>
      <c r="L937" s="179">
        <f t="shared" si="608"/>
        <v>0.13528780026307402</v>
      </c>
      <c r="M937" s="179">
        <f t="shared" si="608"/>
        <v>0.12722973957758218</v>
      </c>
      <c r="N937" s="179">
        <f t="shared" si="608"/>
        <v>0.12418703141680805</v>
      </c>
      <c r="O937" s="179">
        <f t="shared" si="608"/>
        <v>0.12169952146937779</v>
      </c>
      <c r="P937" s="179">
        <f t="shared" si="608"/>
        <v>0.12039027877638508</v>
      </c>
      <c r="Q937" s="179">
        <f t="shared" si="608"/>
        <v>0.11974785895187988</v>
      </c>
      <c r="R937" s="179">
        <f t="shared" si="608"/>
        <v>0.11941058162983462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9.3141558389130658E-2</v>
      </c>
      <c r="F938" s="179">
        <f t="shared" si="608"/>
        <v>8.8230152733465433E-2</v>
      </c>
      <c r="G938" s="179">
        <f t="shared" si="608"/>
        <v>8.4224570493790299E-2</v>
      </c>
      <c r="H938" s="179">
        <f t="shared" si="608"/>
        <v>8.2100782048497231E-2</v>
      </c>
      <c r="I938" s="179">
        <f t="shared" si="608"/>
        <v>8.6017843999116925E-2</v>
      </c>
      <c r="J938" s="179">
        <f t="shared" si="608"/>
        <v>9.2921812596894887E-2</v>
      </c>
      <c r="K938" s="179" t="e">
        <f t="shared" si="608"/>
        <v>#DIV/0!</v>
      </c>
      <c r="L938" s="179">
        <f t="shared" si="608"/>
        <v>7.3182403742284532E-2</v>
      </c>
      <c r="M938" s="179">
        <f t="shared" si="608"/>
        <v>6.6475901439152663E-2</v>
      </c>
      <c r="N938" s="179">
        <f t="shared" si="608"/>
        <v>6.3852144386218154E-2</v>
      </c>
      <c r="O938" s="179">
        <f t="shared" si="608"/>
        <v>6.1523991840526912E-2</v>
      </c>
      <c r="P938" s="179">
        <f t="shared" si="608"/>
        <v>6.0265904109866611E-2</v>
      </c>
      <c r="Q938" s="179">
        <f t="shared" si="608"/>
        <v>5.964012921845803E-2</v>
      </c>
      <c r="R938" s="179">
        <f t="shared" si="608"/>
        <v>5.9309103424527158E-2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3.6741616526212509E-2</v>
      </c>
      <c r="F939" s="179">
        <f t="shared" si="608"/>
        <v>3.4775197696994317E-2</v>
      </c>
      <c r="G939" s="179">
        <f t="shared" si="608"/>
        <v>3.3088151156120009E-2</v>
      </c>
      <c r="H939" s="179">
        <f t="shared" si="608"/>
        <v>3.1860348023246401E-2</v>
      </c>
      <c r="I939" s="179">
        <f t="shared" si="608"/>
        <v>3.2314529788769183E-2</v>
      </c>
      <c r="J939" s="179">
        <f t="shared" si="608"/>
        <v>3.4573288327824962E-2</v>
      </c>
      <c r="K939" s="179">
        <f t="shared" si="608"/>
        <v>3.7472721867392138E-2</v>
      </c>
      <c r="L939" s="179" t="e">
        <f t="shared" si="608"/>
        <v>#DIV/0!</v>
      </c>
      <c r="M939" s="179">
        <f t="shared" si="608"/>
        <v>2.8533285421137162E-2</v>
      </c>
      <c r="N939" s="179">
        <f t="shared" si="608"/>
        <v>2.6918356804277066E-2</v>
      </c>
      <c r="O939" s="179">
        <f t="shared" si="608"/>
        <v>2.5255473291176132E-2</v>
      </c>
      <c r="P939" s="179">
        <f t="shared" si="608"/>
        <v>2.4315900766732453E-2</v>
      </c>
      <c r="Q939" s="179">
        <f t="shared" si="608"/>
        <v>2.3836902934432851E-2</v>
      </c>
      <c r="R939" s="179">
        <f t="shared" si="608"/>
        <v>2.3579858859797468E-2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1.8790231928911671E-2</v>
      </c>
      <c r="F940" s="179">
        <f t="shared" si="608"/>
        <v>1.7780856685624402E-2</v>
      </c>
      <c r="G940" s="179">
        <f t="shared" si="608"/>
        <v>1.6904239323840629E-2</v>
      </c>
      <c r="H940" s="179">
        <f t="shared" si="608"/>
        <v>1.6223087722460443E-2</v>
      </c>
      <c r="I940" s="179">
        <f t="shared" si="608"/>
        <v>1.6262099756913201E-2</v>
      </c>
      <c r="J940" s="179">
        <f t="shared" si="608"/>
        <v>1.6822224646129855E-2</v>
      </c>
      <c r="K940" s="179">
        <f t="shared" si="608"/>
        <v>1.7999594826323715E-2</v>
      </c>
      <c r="L940" s="179">
        <f t="shared" si="608"/>
        <v>1.7700693177912494E-2</v>
      </c>
      <c r="M940" s="179" t="e">
        <f t="shared" si="608"/>
        <v>#DIV/0!</v>
      </c>
      <c r="N940" s="179">
        <f t="shared" si="608"/>
        <v>1.5262149199489846E-2</v>
      </c>
      <c r="O940" s="179">
        <f t="shared" si="608"/>
        <v>1.3828140222081587E-2</v>
      </c>
      <c r="P940" s="179">
        <f t="shared" si="608"/>
        <v>1.2957130538392748E-2</v>
      </c>
      <c r="Q940" s="179">
        <f t="shared" si="608"/>
        <v>1.249443287283173E-2</v>
      </c>
      <c r="R940" s="179">
        <f t="shared" si="608"/>
        <v>1.2239584299091385E-2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7.4879199320310189E-2</v>
      </c>
      <c r="F941" s="179">
        <f t="shared" si="611"/>
        <v>7.085312592320854E-2</v>
      </c>
      <c r="G941" s="179">
        <f t="shared" si="611"/>
        <v>6.7345979474128889E-2</v>
      </c>
      <c r="H941" s="179">
        <f t="shared" si="611"/>
        <v>6.4577807560164791E-2</v>
      </c>
      <c r="I941" s="179">
        <f t="shared" si="611"/>
        <v>6.4528289887613249E-2</v>
      </c>
      <c r="J941" s="179">
        <f t="shared" si="611"/>
        <v>6.5962954899681278E-2</v>
      </c>
      <c r="K941" s="179">
        <f t="shared" si="611"/>
        <v>6.8194193846650167E-2</v>
      </c>
      <c r="L941" s="179">
        <f t="shared" si="611"/>
        <v>6.7241373411085395E-2</v>
      </c>
      <c r="M941" s="179">
        <f t="shared" si="611"/>
        <v>6.9110236519750443E-2</v>
      </c>
      <c r="N941" s="179" t="e">
        <f t="shared" si="611"/>
        <v>#DIV/0!</v>
      </c>
      <c r="O941" s="179">
        <f t="shared" si="611"/>
        <v>6.1288326110887588E-2</v>
      </c>
      <c r="P941" s="179">
        <f t="shared" si="611"/>
        <v>5.5420026354174659E-2</v>
      </c>
      <c r="Q941" s="179">
        <f t="shared" si="611"/>
        <v>5.2090736989455023E-2</v>
      </c>
      <c r="R941" s="179">
        <f t="shared" si="611"/>
        <v>5.0174856328588209E-2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5.3004151026614391E-2</v>
      </c>
      <c r="F942" s="179">
        <f t="shared" si="611"/>
        <v>5.0153590072125054E-2</v>
      </c>
      <c r="G942" s="179">
        <f t="shared" si="611"/>
        <v>4.7668566557910616E-2</v>
      </c>
      <c r="H942" s="179">
        <f t="shared" si="611"/>
        <v>4.5699535134470552E-2</v>
      </c>
      <c r="I942" s="179">
        <f t="shared" si="611"/>
        <v>4.562772082144164E-2</v>
      </c>
      <c r="J942" s="179">
        <f t="shared" si="611"/>
        <v>4.6493933035236717E-2</v>
      </c>
      <c r="K942" s="179">
        <f t="shared" si="611"/>
        <v>4.7499153348614591E-2</v>
      </c>
      <c r="L942" s="179">
        <f t="shared" si="611"/>
        <v>4.5379401180587066E-2</v>
      </c>
      <c r="M942" s="179">
        <f t="shared" si="611"/>
        <v>4.6816712016501727E-2</v>
      </c>
      <c r="N942" s="179">
        <f t="shared" si="611"/>
        <v>5.2792480214243841E-2</v>
      </c>
      <c r="O942" s="179" t="e">
        <f t="shared" si="611"/>
        <v>#DIV/0!</v>
      </c>
      <c r="P942" s="179">
        <f t="shared" si="611"/>
        <v>4.381548275882434E-2</v>
      </c>
      <c r="Q942" s="179">
        <f t="shared" si="611"/>
        <v>3.9860974967678056E-2</v>
      </c>
      <c r="R942" s="179">
        <f t="shared" si="611"/>
        <v>3.7416205528654947E-2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2.103337084178104E-2</v>
      </c>
      <c r="F943" s="179">
        <f t="shared" si="611"/>
        <v>1.9902131985894096E-2</v>
      </c>
      <c r="G943" s="179">
        <f t="shared" si="611"/>
        <v>1.89157697712387E-2</v>
      </c>
      <c r="H943" s="179">
        <f t="shared" si="611"/>
        <v>1.8133461054726699E-2</v>
      </c>
      <c r="I943" s="179">
        <f t="shared" si="611"/>
        <v>1.8101305072048022E-2</v>
      </c>
      <c r="J943" s="179">
        <f t="shared" si="611"/>
        <v>1.8430045834126548E-2</v>
      </c>
      <c r="K943" s="179">
        <f t="shared" si="611"/>
        <v>1.8768920994648372E-2</v>
      </c>
      <c r="L943" s="179">
        <f t="shared" si="611"/>
        <v>1.7718761230098117E-2</v>
      </c>
      <c r="M943" s="179">
        <f t="shared" si="611"/>
        <v>1.7728361206611015E-2</v>
      </c>
      <c r="N943" s="179">
        <f t="shared" si="611"/>
        <v>1.9761632175877529E-2</v>
      </c>
      <c r="O943" s="179">
        <f t="shared" si="611"/>
        <v>2.122080005118512E-2</v>
      </c>
      <c r="P943" s="179" t="e">
        <f t="shared" si="611"/>
        <v>#DIV/0!</v>
      </c>
      <c r="Q943" s="179">
        <f t="shared" si="611"/>
        <v>1.7874143332213471E-2</v>
      </c>
      <c r="R943" s="179">
        <f t="shared" si="611"/>
        <v>1.625167653837575E-2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1.822891656395734E-2</v>
      </c>
      <c r="F944" s="179">
        <f t="shared" si="611"/>
        <v>1.7248495790172944E-2</v>
      </c>
      <c r="G944" s="179">
        <f t="shared" si="611"/>
        <v>1.6393596432003769E-2</v>
      </c>
      <c r="H944" s="179">
        <f t="shared" si="611"/>
        <v>1.5715391413292198E-2</v>
      </c>
      <c r="I944" s="179">
        <f t="shared" si="611"/>
        <v>1.5686733945335062E-2</v>
      </c>
      <c r="J944" s="179">
        <f t="shared" si="611"/>
        <v>1.5968402374505145E-2</v>
      </c>
      <c r="K944" s="179">
        <f t="shared" si="611"/>
        <v>1.6249015462344536E-2</v>
      </c>
      <c r="L944" s="179">
        <f t="shared" si="611"/>
        <v>1.5290434460973227E-2</v>
      </c>
      <c r="M944" s="179">
        <f t="shared" si="611"/>
        <v>1.5119611071395447E-2</v>
      </c>
      <c r="N944" s="179">
        <f t="shared" si="611"/>
        <v>1.6299922271780874E-2</v>
      </c>
      <c r="O944" s="179">
        <f t="shared" si="611"/>
        <v>1.7321910225834049E-2</v>
      </c>
      <c r="P944" s="179">
        <f t="shared" si="611"/>
        <v>1.8701492850638081E-2</v>
      </c>
      <c r="Q944" s="179" t="e">
        <f t="shared" si="611"/>
        <v>#DIV/0!</v>
      </c>
      <c r="R944" s="179">
        <f t="shared" si="611"/>
        <v>1.6228653759285807E-2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0.13078460132810149</v>
      </c>
      <c r="F1058" s="199">
        <f t="array" ref="F1058">IF(F33=MAX(IF(ISNUMBER($E$33:$DT$33),$E$33:$DT$33)),0,SUM(IF($D$805:$D$924&gt;=F33+1,IF($D$805:$D$924&lt;=MAX(IF(ISNUMBER($E$33:$DT$33),$E$33:$DT$33)),F$805:F$924))))</f>
        <v>0.10055908773873795</v>
      </c>
      <c r="G1058" s="199">
        <f t="array" ref="G1058">IF(G33=MAX(IF(ISNUMBER($E$33:$DT$33),$E$33:$DT$33)),0,SUM(IF($D$805:$D$924&gt;=G33+1,IF($D$805:$D$924&lt;=MAX(IF(ISNUMBER($E$33:$DT$33),$E$33:$DT$33)),G$805:G$924))))</f>
        <v>6.243321502174029E-2</v>
      </c>
      <c r="H1058" s="199">
        <f t="array" ref="H1058">IF(H33=MAX(IF(ISNUMBER($E$33:$DT$33),$E$33:$DT$33)),0,SUM(IF($D$805:$D$924&gt;=H33+1,IF($D$805:$D$924&lt;=MAX(IF(ISNUMBER($E$33:$DT$33),$E$33:$DT$33)),H$805:H$924))))</f>
        <v>3.1733432281163418E-2</v>
      </c>
      <c r="I1058" s="199">
        <f t="array" ref="I1058">IF(I33=MAX(IF(ISNUMBER($E$33:$DT$33),$E$33:$DT$33)),0,SUM(IF($D$805:$D$924&gt;=I33+1,IF($D$805:$D$924&lt;=MAX(IF(ISNUMBER($E$33:$DT$33),$E$33:$DT$33)),I$805:I$924))))</f>
        <v>1.7213841546828899E-2</v>
      </c>
      <c r="J1058" s="199">
        <f t="array" ref="J1058">IF(J33=MAX(IF(ISNUMBER($E$33:$DT$33),$E$33:$DT$33)),0,SUM(IF($D$805:$D$924&gt;=J33+1,IF($D$805:$D$924&lt;=MAX(IF(ISNUMBER($E$33:$DT$33),$E$33:$DT$33)),J$805:J$924))))</f>
        <v>1.709812214682347E-2</v>
      </c>
      <c r="K1058" s="199">
        <f t="array" ref="K1058">IF(K33=MAX(IF(ISNUMBER($E$33:$DT$33),$E$33:$DT$33)),0,SUM(IF($D$805:$D$924&gt;=K33+1,IF($D$805:$D$924&lt;=MAX(IF(ISNUMBER($E$33:$DT$33),$E$33:$DT$33)),K$805:K$924))))</f>
        <v>2.634174931313538E-2</v>
      </c>
      <c r="L1058" s="199">
        <f t="array" ref="L1058">IF(L33=MAX(IF(ISNUMBER($E$33:$DT$33),$E$33:$DT$33)),0,SUM(IF($D$805:$D$924&gt;=L33+1,IF($D$805:$D$924&lt;=MAX(IF(ISNUMBER($E$33:$DT$33),$E$33:$DT$33)),L$805:L$924))))</f>
        <v>1.6560789761676509E-2</v>
      </c>
      <c r="M1058" s="199">
        <f t="array" ref="M1058">IF(M33=MAX(IF(ISNUMBER($E$33:$DT$33),$E$33:$DT$33)),0,SUM(IF($D$805:$D$924&gt;=M33+1,IF($D$805:$D$924&lt;=MAX(IF(ISNUMBER($E$33:$DT$33),$E$33:$DT$33)),M$805:M$924))))</f>
        <v>7.3464581676348402E-3</v>
      </c>
      <c r="N1058" s="199">
        <f t="array" ref="N1058">IF(N33=MAX(IF(ISNUMBER($E$33:$DT$33),$E$33:$DT$33)),0,SUM(IF($D$805:$D$924&gt;=N33+1,IF($D$805:$D$924&lt;=MAX(IF(ISNUMBER($E$33:$DT$33),$E$33:$DT$33)),N$805:N$924))))</f>
        <v>4.5391465902738029E-3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0.12166501267272319</v>
      </c>
      <c r="J1065" s="199">
        <f t="array" ref="J1065">IF(J32=MIN($E$12:$DT$12),0,SUM(IF($D$932:$D$1051&gt;=MIN($E$12:$DT$12),IF($D$932:$D$1051&lt;=J32-1,J$932:J$1051))))</f>
        <v>0.32242578926650067</v>
      </c>
      <c r="K1065" s="199">
        <f t="array" ref="K1065">IF(K32=MIN($E$12:$DT$12),0,SUM(IF($D$932:$D$1051&gt;=MIN($E$12:$DT$12),IF($D$932:$D$1051&lt;=K32-1,K$932:K$1051))))</f>
        <v>0.53719670091226734</v>
      </c>
      <c r="L1065" s="199">
        <f t="array" ref="L1065">IF(L32=MIN($E$12:$DT$12),0,SUM(IF($D$932:$D$1051&gt;=MIN($E$12:$DT$12),IF($D$932:$D$1051&lt;=L32-1,L$932:L$1051))))</f>
        <v>0.70718959838475892</v>
      </c>
      <c r="M1065" s="199">
        <f t="array" ref="M1065">IF(M32=MIN($E$12:$DT$12),0,SUM(IF($D$932:$D$1051&gt;=MIN($E$12:$DT$12),IF($D$932:$D$1051&lt;=M32-1,M$932:M$1051))))</f>
        <v>0.82119054459748098</v>
      </c>
      <c r="N1065" s="199">
        <f t="array" ref="N1065">IF(N32=MIN($E$12:$DT$12),0,SUM(IF($D$932:$D$1051&gt;=MIN($E$12:$DT$12),IF($D$932:$D$1051&lt;=N32-1,N$932:N$1051))))</f>
        <v>0.87718545553143845</v>
      </c>
      <c r="O1065" s="199">
        <f t="array" ref="O1065">IF(O32=MIN($E$12:$DT$12),0,SUM(IF($D$932:$D$1051&gt;=MIN($E$12:$DT$12),IF($D$932:$D$1051&lt;=O32-1,O$932:O$1051))))</f>
        <v>0.89391440582522963</v>
      </c>
      <c r="P1065" s="199">
        <f t="array" ref="P1065">IF(P32=MIN($E$12:$DT$12),0,SUM(IF($D$932:$D$1051&gt;=MIN($E$12:$DT$12),IF($D$932:$D$1051&lt;=P32-1,P$932:P$1051))))</f>
        <v>0.90144816632522085</v>
      </c>
      <c r="Q1065" s="199">
        <f t="array" ref="Q1065">IF(Q32=MIN($E$12:$DT$12),0,SUM(IF($D$932:$D$1051&gt;=MIN($E$12:$DT$12),IF($D$932:$D$1051&lt;=Q32-1,Q$932:Q$1051))))</f>
        <v>0.95039736585736501</v>
      </c>
      <c r="R1065" s="199">
        <f t="array" ref="R1065">IF(R32=MIN($E$12:$DT$12),0,SUM(IF($D$932:$D$1051&gt;=MIN($E$12:$DT$12),IF($D$932:$D$1051&lt;=R32-1,R$932:R$1051))))</f>
        <v>0.98423081756408193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0.47619534664072377</v>
      </c>
      <c r="F1072" s="199">
        <f t="array" ref="F1072">(F$545)*SUM(IF($E$12:$DT$12&gt;=F32,IF($E$12:$DT$12&lt;=F33,$E$15:$DT$15)))</f>
        <v>0.75866817475238679</v>
      </c>
      <c r="G1072" s="199">
        <f t="array" ref="G1072">(G$545)*SUM(IF($E$12:$DT$12&gt;=G32,IF($E$12:$DT$12&lt;=G33,$E$15:$DT$15)))</f>
        <v>0.96949064829023468</v>
      </c>
      <c r="H1072" s="199">
        <f t="array" ref="H1072">(H$545)*SUM(IF($E$12:$DT$12&gt;=H32,IF($E$12:$DT$12&lt;=H33,$E$15:$DT$15)))</f>
        <v>1.0916087643466672</v>
      </c>
      <c r="I1072" s="199">
        <f t="array" ref="I1072">(I$545)*SUM(IF($E$12:$DT$12&gt;=I32,IF($E$12:$DT$12&lt;=I33,$E$15:$DT$15)))</f>
        <v>1.0167182123806038</v>
      </c>
      <c r="J1072" s="199">
        <f t="array" ref="J1072">(J$545)*SUM(IF($E$12:$DT$12&gt;=J32,IF($E$12:$DT$12&lt;=J33,$E$15:$DT$15)))</f>
        <v>0.80571615428157817</v>
      </c>
      <c r="K1072" s="199">
        <f t="array" ref="K1072">(K$545)*SUM(IF($E$12:$DT$12&gt;=K32,IF($E$12:$DT$12&lt;=K33,$E$15:$DT$15)))</f>
        <v>0.54626739846236927</v>
      </c>
      <c r="L1072" s="199">
        <f t="array" ref="L1072">(L$545)*SUM(IF($E$12:$DT$12&gt;=L32,IF($E$12:$DT$12&lt;=L33,$E$15:$DT$15)))</f>
        <v>0.34481582312952919</v>
      </c>
      <c r="M1072" s="199">
        <f t="array" ref="M1072">(M$545)*SUM(IF($E$12:$DT$12&gt;=M32,IF($E$12:$DT$12&lt;=M33,$E$15:$DT$15)))</f>
        <v>0.22800427233009468</v>
      </c>
      <c r="N1072" s="199">
        <f t="array" ref="N1072">(N$545)*SUM(IF($E$12:$DT$12&gt;=N32,IF($E$12:$DT$12&lt;=N33,$E$15:$DT$15)))</f>
        <v>0.1787946582405823</v>
      </c>
      <c r="O1072" s="199">
        <f t="array" ref="O1072">(O$545)*SUM(IF($E$12:$DT$12&gt;=O32,IF($E$12:$DT$12&lt;=O33,$E$15:$DT$15)))</f>
        <v>0.16425907498673734</v>
      </c>
      <c r="P1072" s="199">
        <f t="array" ref="P1072">(P$545)*SUM(IF($E$12:$DT$12&gt;=P32,IF($E$12:$DT$12&lt;=P33,$E$15:$DT$15)))</f>
        <v>0.14960476982562634</v>
      </c>
      <c r="Q1072" s="199">
        <f t="array" ref="Q1072">(Q$545)*SUM(IF($E$12:$DT$12&gt;=Q32,IF($E$12:$DT$12&lt;=Q33,$E$15:$DT$15)))</f>
        <v>8.5476996842535916E-2</v>
      </c>
      <c r="R1072" s="199">
        <f t="array" ref="R1072">(R$545)*SUM(IF($E$12:$DT$12&gt;=R32,IF($E$12:$DT$12&lt;=R33,$E$15:$DT$15)))</f>
        <v>3.900340248054783E-2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0.60697994796882526</v>
      </c>
      <c r="F1079" s="199">
        <f t="shared" si="705"/>
        <v>0.8592272624911248</v>
      </c>
      <c r="G1079" s="199">
        <f t="shared" si="705"/>
        <v>1.0319238633119749</v>
      </c>
      <c r="H1079" s="199">
        <f t="shared" si="705"/>
        <v>1.1233421966278305</v>
      </c>
      <c r="I1079" s="199">
        <f t="shared" si="705"/>
        <v>1.1555970666001558</v>
      </c>
      <c r="J1079" s="199">
        <f t="shared" si="705"/>
        <v>1.1452400656949022</v>
      </c>
      <c r="K1079" s="199">
        <f t="shared" si="705"/>
        <v>1.109805848687772</v>
      </c>
      <c r="L1079" s="199">
        <f t="shared" si="705"/>
        <v>1.0685662112759646</v>
      </c>
      <c r="M1079" s="199">
        <f t="shared" si="705"/>
        <v>1.0565412750952103</v>
      </c>
      <c r="N1079" s="199">
        <f t="shared" si="705"/>
        <v>1.0605192603622946</v>
      </c>
      <c r="O1079" s="199">
        <f t="shared" si="705"/>
        <v>1.0581734808119669</v>
      </c>
      <c r="P1079" s="199">
        <f t="shared" si="705"/>
        <v>1.0510529361508472</v>
      </c>
      <c r="Q1079" s="199">
        <f t="shared" si="705"/>
        <v>1.035874362699901</v>
      </c>
      <c r="R1079" s="199">
        <f t="shared" si="705"/>
        <v>1.0232342200446298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1.1555970666001558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0.1346464707269748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0.74685339478815804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0.14075518525084205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3.3948139241729416E-2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2021-10-06T06:45:03Z</dcterms:modified>
</cp:coreProperties>
</file>