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greiros\PythonProject_Other\datasets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G44" i="13"/>
  <c r="F44" i="13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<sst xmlns="http://schemas.openxmlformats.org/spreadsheetml/2006/main" count="396" uniqueCount="226">
  <si>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</si>
  <si>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</si>
  <si>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</si>
  <si>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</si>
  <si>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</si>
  <si>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</si>
  <si>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</si>
  <si>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</si>
  <si>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</si>
  <si>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</si>
  <si>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</si>
  <si>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</si>
  <si>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</si>
  <si>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</si>
  <si>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</si>
  <si>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</si>
  <si>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</si>
  <si>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</si>
  <si>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</si>
  <si>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</si>
  <si>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</si>
  <si>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</si>
  <si>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</si>
  <si>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</si>
  <si>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</si>
  <si>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</si>
  <si>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</si>
  <si>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</si>
  <si>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</si>
  <si>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</si>
  <si>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</si>
  <si>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</si>
  <si>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</si>
  <si>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</si>
  <si>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</si>
  <si>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</si>
  <si>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</si>
  <si>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</si>
  <si>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</si>
  <si>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</si>
  <si>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</si>
  <si>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</si>
  <si>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</si>
  <si>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</si>
  <si>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</si>
  <si>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</si>
  <si>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</si>
  <si>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</si>
  <si>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</si>
  <si>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</si>
  <si>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</si>
  <si>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</si>
  <si>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</si>
  <si>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</si>
  <si>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</si>
  <si>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</si>
  <si>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</si>
  <si>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</si>
  <si>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</si>
  <si>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</si>
  <si>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</si>
  <si>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</si>
  <si>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</si>
  <si>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</si>
  <si>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</si>
  <si>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</si>
  <si>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</si>
  <si>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</si>
  <si>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</si>
  <si>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</si>
  <si>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</si>
  <si>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</si>
  <si>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</si>
  <si>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</si>
  <si>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</si>
  <si>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</si>
  <si>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</si>
  <si>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</si>
  <si>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</si>
  <si>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</si>
  <si>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</si>
  <si>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</si>
  <si>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</si>
  <si>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</si>
  <si>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</si>
  <si>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</si>
  <si>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</si>
  <si>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</si>
  <si>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</si>
  <si>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</si>
  <si>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</si>
  <si>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</si>
  <si>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</si>
  <si>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</si>
  <si>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</si>
  <si>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</si>
  <si>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</si>
  <si>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</si>
  <si>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</si>
  <si>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</si>
  <si>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</si>
  <si>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</si>
  <si>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</si>
  <si>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</si>
  <si>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</si>
  <si>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</si>
  <si>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</si>
  <si>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</si>
  <si>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</si>
  <si>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</si>
  <si>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</si>
  <si>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</si>
  <si>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</si>
  <si>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</si>
  <si>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</si>
  <si>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</si>
  <si>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</si>
  <si>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</si>
  <si>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</si>
  <si>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</si>
  <si>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</si>
  <si>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</si>
  <si>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</si>
  <si>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</si>
  <si>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</si>
  <si>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</si>
  <si>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</si>
  <si>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</si>
  <si>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</si>
  <si>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</si>
  <si>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</si>
  <si>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</si>
  <si>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</si>
  <si>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</si>
  <si>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</si>
  <si>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</si>
  <si>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</si>
  <si>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</si>
  <si>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</si>
  <si>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</si>
  <si>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</si>
  <si>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</si>
  <si>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</si>
  <si>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</si>
  <si>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</si>
  <si>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</si>
  <si>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</si>
  <si>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</si>
  <si>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</si>
  <si>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</si>
  <si>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</si>
  <si>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</si>
  <si>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</si>
  <si>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</si>
  <si>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</si>
  <si>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</si>
  <si>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</si>
  <si>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</si>
  <si>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</si>
  <si>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</si>
  <si>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</si>
  <si>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</si>
  <si>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</si>
  <si>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</si>
  <si>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</si>
  <si>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</si>
  <si>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</si>
  <si>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</si>
  <si>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</si>
  <si>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</si>
  <si>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</si>
  <si>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</si>
  <si>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</si>
  <si>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</si>
  <si>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</si>
  <si>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</si>
  <si>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</si>
  <si>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</si>
  <si>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</si>
  <si>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</si>
  <si>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</si>
  <si>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</si>
  <si>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</si>
  <si>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</si>
  <si>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</si>
  <si>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</si>
  <si>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</si>
  <si>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</si>
  <si>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</si>
  <si>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</si>
  <si>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</si>
  <si>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</si>
  <si>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</si>
  <si>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</si>
  <si>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</si>
  <si>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</si>
  <si>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</si>
  <si>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</si>
  <si>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</si>
  <si>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</si>
  <si>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</si>
  <si>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</si>
  <si>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</si>
  <si>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</si>
  <si>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</si>
  <si>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</si>
  <si>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</si>
  <si>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</si>
  <si>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</si>
  <si>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</si>
  <si>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</si>
  <si>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</si>
  <si>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</si>
  <si>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</si>
  <si>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</si>
  <si>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</si>
  <si>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</si>
  <si>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</si>
  <si>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</si>
  <si>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</si>
  <si>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</si>
  <si>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</si>
  <si>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MS2_FC1</t>
  </si>
  <si>
    <t>Porosity [-]</t>
  </si>
  <si>
    <t>SF_porosity [-]</t>
  </si>
  <si>
    <t>March2020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</si>
</sst>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8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14" fontId="1" fillId="0" borderId="0" xfId="10" applyNumberFormat="1"/>
    <xf numFmtId="0" fontId="5" fillId="19" borderId="6" xfId="3" applyFont="1" applyFill="1" applyBorder="1" applyAlignment="1">
      <alignment horizontal="center"/>
    </xf>
    <xf numFmtId="167" fontId="8" fillId="19" borderId="6" xfId="3" applyNumberFormat="1" applyFont="1" applyFill="1" applyBorder="1" applyAlignment="1">
      <alignment horizontal="center"/>
    </xf>
    <xf numFmtId="2" fontId="4" fillId="17" borderId="13" xfId="3" applyNumberFormat="1" applyFill="1" applyBorder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MS2_FC1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0.81063122923588038</c:v>
                </c:pt>
                <c:pt idx="4">
                  <c:v>0.58896271686969359</c:v>
                </c:pt>
                <c:pt idx="5">
                  <c:v>0.38021410114433374</c:v>
                </c:pt>
                <c:pt idx="6">
                  <c:v>0.24880029531192321</c:v>
                </c:pt>
                <c:pt idx="7">
                  <c:v>0.18826135105204872</c:v>
                </c:pt>
                <c:pt idx="8">
                  <c:v>0.16076042820228867</c:v>
                </c:pt>
                <c:pt idx="9">
                  <c:v>0.13658176448874124</c:v>
                </c:pt>
                <c:pt idx="10">
                  <c:v>5.4632705795496492E-2</c:v>
                </c:pt>
                <c:pt idx="11">
                  <c:v>1.1443337024732374E-2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0.18936877076411959</c:v>
                </c:pt>
                <c:pt idx="3">
                  <c:v>0.22166851236618679</c:v>
                </c:pt>
                <c:pt idx="4">
                  <c:v>0.20874861572535991</c:v>
                </c:pt>
                <c:pt idx="5">
                  <c:v>0.1314138058324105</c:v>
                </c:pt>
                <c:pt idx="6">
                  <c:v>6.0538944259874494E-2</c:v>
                </c:pt>
                <c:pt idx="7">
                  <c:v>2.7500922849760058E-2</c:v>
                </c:pt>
                <c:pt idx="8">
                  <c:v>2.4178663713547436E-2</c:v>
                </c:pt>
                <c:pt idx="9">
                  <c:v>8.1949058693244745E-2</c:v>
                </c:pt>
                <c:pt idx="10">
                  <c:v>4.3189368770764118E-2</c:v>
                </c:pt>
                <c:pt idx="11">
                  <c:v>6.4599483204134363E-3</c:v>
                </c:pt>
                <c:pt idx="12">
                  <c:v>4.9833887043189366E-3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2.5178671208673065E-2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C7" sqref="C7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26.33203125" style="256" customWidth="1"/>
    <col min="4" max="8" width="15.6640625" style="255" customWidth="1"/>
    <col min="9" max="9" width="15.6640625" style="279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84" t="s">
        <v>223</v>
      </c>
      <c r="F2" s="384" t="s">
        <v>224</v>
      </c>
      <c r="I2" s="257"/>
      <c r="K2" s="257"/>
    </row>
    <row r="3" spans="1:11" ht="17.25" customHeight="1" thickBot="1" x14ac:dyDescent="0.35">
      <c r="B3" s="261" t="s">
        <v>3</v>
      </c>
      <c r="C3" s="368" t="s">
        <v>5</v>
      </c>
      <c r="D3" s="262"/>
      <c r="E3" s="385">
        <v>0.2</v>
      </c>
      <c r="F3" s="385">
        <v>6.1</v>
      </c>
      <c r="I3" s="263"/>
      <c r="J3" s="263"/>
      <c r="K3" s="262"/>
    </row>
    <row r="4" spans="1:11" ht="17.25" customHeight="1" x14ac:dyDescent="0.3">
      <c r="B4" s="369" t="s">
        <v>1</v>
      </c>
      <c r="C4" s="370">
        <v>44377</v>
      </c>
      <c r="D4" s="262"/>
      <c r="E4" s="297"/>
      <c r="F4" s="297"/>
      <c r="I4" s="263"/>
      <c r="J4" s="263"/>
      <c r="K4" s="262"/>
    </row>
    <row r="5" spans="1:11" ht="17.25" customHeight="1" x14ac:dyDescent="0.3">
      <c r="B5" s="371" t="s">
        <v>42</v>
      </c>
      <c r="C5" s="372" t="s">
        <v>225</v>
      </c>
      <c r="D5" s="262"/>
      <c r="E5" s="297"/>
      <c r="F5" s="297"/>
      <c r="I5" s="263"/>
      <c r="J5" s="263"/>
      <c r="K5" s="262"/>
    </row>
    <row r="6" spans="1:11" ht="17.25" customHeight="1" x14ac:dyDescent="0.3">
      <c r="B6" s="300" t="s">
        <v>198</v>
      </c>
      <c r="C6" s="386">
        <v>4585621.74</v>
      </c>
      <c r="D6" s="386">
        <v>5350853.1419999897</v>
      </c>
      <c r="E6" s="299"/>
      <c r="F6" s="1"/>
      <c r="G6" s="1"/>
      <c r="I6" s="263"/>
      <c r="J6" s="263"/>
      <c r="K6" s="262"/>
    </row>
    <row r="7" spans="1:11" ht="17.25" customHeight="1" x14ac:dyDescent="0.3">
      <c r="B7" s="373" t="s">
        <v>187</v>
      </c>
      <c r="C7" s="374" t="s">
        <v>222</v>
      </c>
      <c r="D7" s="262" t="s">
        <v>221</v>
      </c>
      <c r="E7" s="383">
        <v>44257</v>
      </c>
      <c r="F7" s="297"/>
      <c r="I7" s="263"/>
      <c r="J7" s="263"/>
      <c r="K7" s="262"/>
    </row>
    <row r="8" spans="1:11" ht="17.25" customHeight="1" x14ac:dyDescent="0.3">
      <c r="B8" s="375" t="s">
        <v>4</v>
      </c>
      <c r="C8" s="376"/>
      <c r="D8" s="262"/>
      <c r="E8" s="297"/>
      <c r="F8" s="297"/>
      <c r="I8" s="263"/>
      <c r="J8" s="263"/>
      <c r="K8" s="262"/>
    </row>
    <row r="9" spans="1:11" ht="17.25" customHeight="1" thickBot="1" x14ac:dyDescent="0.35">
      <c r="B9" s="377" t="s">
        <v>21</v>
      </c>
      <c r="C9" s="378">
        <f>C35+C57+C79+C101</f>
        <v>27110</v>
      </c>
      <c r="D9" s="262"/>
      <c r="E9" s="297"/>
      <c r="F9" s="297"/>
      <c r="I9" s="263"/>
      <c r="J9" s="263"/>
      <c r="K9" s="262"/>
    </row>
    <row r="10" spans="1:11" ht="17.25" customHeight="1" thickBot="1" x14ac:dyDescent="0.35">
      <c r="A10" s="387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5">
      <c r="A11" s="388"/>
      <c r="B11" s="266">
        <v>125</v>
      </c>
      <c r="C11" s="265">
        <f t="shared" ref="C11:C22" si="0">K33+K55+K77+K99</f>
        <v>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5">
      <c r="A12" s="388"/>
      <c r="B12" s="266">
        <v>63</v>
      </c>
      <c r="C12" s="265">
        <f t="shared" si="0"/>
        <v>5130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5">
      <c r="A13" s="389"/>
      <c r="B13" s="267">
        <v>31.5</v>
      </c>
      <c r="C13" s="265">
        <f t="shared" si="0"/>
        <v>6005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90" t="s">
        <v>45</v>
      </c>
      <c r="B14" s="268">
        <v>16</v>
      </c>
      <c r="C14" s="265">
        <f t="shared" si="0"/>
        <v>5655</v>
      </c>
      <c r="D14" s="262"/>
      <c r="I14" s="256"/>
      <c r="J14" s="256"/>
      <c r="K14" s="262"/>
    </row>
    <row r="15" spans="1:11" ht="17.25" customHeight="1" thickBot="1" x14ac:dyDescent="0.25">
      <c r="A15" s="390"/>
      <c r="B15" s="269">
        <v>8</v>
      </c>
      <c r="C15" s="265">
        <f t="shared" si="0"/>
        <v>3560</v>
      </c>
      <c r="D15" s="262"/>
      <c r="I15" s="263"/>
      <c r="J15" s="263"/>
      <c r="K15" s="262"/>
    </row>
    <row r="16" spans="1:11" ht="17.25" customHeight="1" thickBot="1" x14ac:dyDescent="0.25">
      <c r="A16" s="390"/>
      <c r="B16" s="269">
        <v>4</v>
      </c>
      <c r="C16" s="265">
        <f t="shared" si="0"/>
        <v>1640</v>
      </c>
      <c r="D16" s="262"/>
      <c r="I16" s="263"/>
      <c r="J16" s="263"/>
      <c r="K16" s="262"/>
    </row>
    <row r="17" spans="1:11" ht="17.25" customHeight="1" thickBot="1" x14ac:dyDescent="0.25">
      <c r="A17" s="390"/>
      <c r="B17" s="269">
        <v>2</v>
      </c>
      <c r="C17" s="265">
        <f t="shared" si="0"/>
        <v>745</v>
      </c>
      <c r="D17" s="262"/>
      <c r="I17" s="263"/>
      <c r="J17" s="263"/>
      <c r="K17" s="262"/>
    </row>
    <row r="18" spans="1:11" ht="17.25" customHeight="1" thickBot="1" x14ac:dyDescent="0.25">
      <c r="A18" s="390"/>
      <c r="B18" s="269">
        <v>1</v>
      </c>
      <c r="C18" s="265">
        <f t="shared" si="0"/>
        <v>655</v>
      </c>
      <c r="I18" s="270"/>
      <c r="K18" s="271"/>
    </row>
    <row r="19" spans="1:11" ht="17.25" customHeight="1" thickBot="1" x14ac:dyDescent="0.25">
      <c r="A19" s="391"/>
      <c r="B19" s="265">
        <v>0.5</v>
      </c>
      <c r="C19" s="265">
        <f t="shared" si="0"/>
        <v>2220</v>
      </c>
      <c r="I19" s="270"/>
      <c r="K19" s="272"/>
    </row>
    <row r="20" spans="1:11" ht="17.25" customHeight="1" thickBot="1" x14ac:dyDescent="0.25">
      <c r="A20" s="392" t="s">
        <v>44</v>
      </c>
      <c r="B20" s="273">
        <v>0.25</v>
      </c>
      <c r="C20" s="265">
        <f t="shared" si="0"/>
        <v>1170</v>
      </c>
      <c r="I20" s="270"/>
    </row>
    <row r="21" spans="1:11" ht="17.25" customHeight="1" thickBot="1" x14ac:dyDescent="0.25">
      <c r="A21" s="393"/>
      <c r="B21" s="274">
        <v>0.125</v>
      </c>
      <c r="C21" s="265">
        <f t="shared" si="0"/>
        <v>175</v>
      </c>
      <c r="I21" s="270"/>
      <c r="K21" s="271"/>
    </row>
    <row r="22" spans="1:11" ht="17.25" customHeight="1" thickBot="1" x14ac:dyDescent="0.25">
      <c r="A22" s="393"/>
      <c r="B22" s="274">
        <v>6.3E-2</v>
      </c>
      <c r="C22" s="265">
        <f t="shared" si="0"/>
        <v>135</v>
      </c>
      <c r="I22" s="270"/>
      <c r="K22" s="271"/>
    </row>
    <row r="23" spans="1:11" ht="17.25" customHeight="1" thickBot="1" x14ac:dyDescent="0.25">
      <c r="A23" s="394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4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5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0.8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1545</v>
      </c>
      <c r="I33" s="283">
        <f>H33</f>
        <v>1545</v>
      </c>
      <c r="J33" s="283">
        <f>I33</f>
        <v>1545</v>
      </c>
      <c r="K33" s="284">
        <f t="shared" si="1"/>
        <v>0</v>
      </c>
    </row>
    <row r="34" spans="2:11" ht="10.8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6845</v>
      </c>
      <c r="I34" s="283">
        <f t="shared" ref="I34:J44" si="3">H34</f>
        <v>6845</v>
      </c>
      <c r="J34" s="283">
        <f t="shared" si="3"/>
        <v>6845</v>
      </c>
      <c r="K34" s="284">
        <f>AVERAGE(H34:J34)-AVERAGE(E34:G34)</f>
        <v>5130</v>
      </c>
    </row>
    <row r="35" spans="2:11" ht="10.8" thickBot="1" x14ac:dyDescent="0.25">
      <c r="B35" s="258" t="s">
        <v>27</v>
      </c>
      <c r="C35" s="288">
        <f>D47-D45</f>
        <v>27110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7760</v>
      </c>
      <c r="I35" s="283">
        <f t="shared" si="3"/>
        <v>7760</v>
      </c>
      <c r="J35" s="283">
        <f t="shared" si="3"/>
        <v>7760</v>
      </c>
      <c r="K35" s="284">
        <f t="shared" ref="K35:K44" si="4">AVERAGE(H35:J35)-AVERAGE(E35:G35)</f>
        <v>6005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7150</v>
      </c>
      <c r="I36" s="283">
        <f t="shared" si="3"/>
        <v>7150</v>
      </c>
      <c r="J36" s="283">
        <f t="shared" si="3"/>
        <v>7150</v>
      </c>
      <c r="K36" s="284">
        <f t="shared" si="4"/>
        <v>5655</v>
      </c>
    </row>
    <row r="37" spans="2:11" x14ac:dyDescent="0.2">
      <c r="D37" s="281">
        <v>4</v>
      </c>
      <c r="E37" s="282">
        <v>1565</v>
      </c>
      <c r="F37" s="282">
        <f t="shared" si="2"/>
        <v>1565</v>
      </c>
      <c r="G37" s="282">
        <f t="shared" si="2"/>
        <v>1565</v>
      </c>
      <c r="H37" s="283">
        <v>5125</v>
      </c>
      <c r="I37" s="283">
        <f t="shared" si="3"/>
        <v>5125</v>
      </c>
      <c r="J37" s="283">
        <f t="shared" si="3"/>
        <v>5125</v>
      </c>
      <c r="K37" s="284">
        <f t="shared" si="4"/>
        <v>3560</v>
      </c>
    </row>
    <row r="38" spans="2:11" x14ac:dyDescent="0.2">
      <c r="B38" s="258"/>
      <c r="C38" s="255"/>
      <c r="D38" s="281">
        <v>2</v>
      </c>
      <c r="E38" s="282">
        <v>1385</v>
      </c>
      <c r="F38" s="282">
        <f t="shared" si="2"/>
        <v>1385</v>
      </c>
      <c r="G38" s="282">
        <f t="shared" si="2"/>
        <v>1385</v>
      </c>
      <c r="H38" s="283">
        <v>3025</v>
      </c>
      <c r="I38" s="283">
        <f t="shared" si="3"/>
        <v>3025</v>
      </c>
      <c r="J38" s="283">
        <f t="shared" si="3"/>
        <v>3025</v>
      </c>
      <c r="K38" s="284">
        <f t="shared" si="4"/>
        <v>1640</v>
      </c>
    </row>
    <row r="39" spans="2:11" x14ac:dyDescent="0.2">
      <c r="C39" s="255"/>
      <c r="D39" s="281">
        <v>1</v>
      </c>
      <c r="E39" s="282">
        <v>1205</v>
      </c>
      <c r="F39" s="282">
        <f t="shared" si="2"/>
        <v>1205</v>
      </c>
      <c r="G39" s="282">
        <f t="shared" si="2"/>
        <v>1205</v>
      </c>
      <c r="H39" s="283">
        <v>1950</v>
      </c>
      <c r="I39" s="283">
        <f t="shared" si="3"/>
        <v>1950</v>
      </c>
      <c r="J39" s="283">
        <f t="shared" si="3"/>
        <v>1950</v>
      </c>
      <c r="K39" s="284">
        <f t="shared" si="4"/>
        <v>745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1700</v>
      </c>
      <c r="I40" s="283">
        <f t="shared" si="3"/>
        <v>1700</v>
      </c>
      <c r="J40" s="283">
        <f t="shared" si="3"/>
        <v>1700</v>
      </c>
      <c r="K40" s="284">
        <f t="shared" si="4"/>
        <v>655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3200</v>
      </c>
      <c r="I41" s="283">
        <f t="shared" si="3"/>
        <v>3200</v>
      </c>
      <c r="J41" s="283">
        <f t="shared" si="3"/>
        <v>3200</v>
      </c>
      <c r="K41" s="284">
        <f t="shared" si="4"/>
        <v>2220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2120</v>
      </c>
      <c r="I42" s="283">
        <f t="shared" si="3"/>
        <v>2120</v>
      </c>
      <c r="J42" s="283">
        <f t="shared" si="3"/>
        <v>2120</v>
      </c>
      <c r="K42" s="284">
        <f t="shared" si="4"/>
        <v>1170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1085</v>
      </c>
      <c r="I43" s="283">
        <f t="shared" si="3"/>
        <v>1085</v>
      </c>
      <c r="J43" s="283">
        <f t="shared" si="3"/>
        <v>1085</v>
      </c>
      <c r="K43" s="284">
        <f t="shared" si="4"/>
        <v>175</v>
      </c>
    </row>
    <row r="44" spans="2:11" ht="10.8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1825</v>
      </c>
      <c r="I44" s="283">
        <f t="shared" si="3"/>
        <v>1825</v>
      </c>
      <c r="J44" s="283">
        <f t="shared" si="3"/>
        <v>1825</v>
      </c>
      <c r="K44" s="284">
        <f t="shared" si="4"/>
        <v>135</v>
      </c>
    </row>
    <row r="45" spans="2:11" ht="10.8" thickBot="1" x14ac:dyDescent="0.25">
      <c r="C45" s="290" t="s">
        <v>30</v>
      </c>
      <c r="D45" s="379">
        <f>3315+3315</f>
        <v>6630</v>
      </c>
      <c r="I45" s="270"/>
      <c r="J45" s="255" t="s">
        <v>31</v>
      </c>
      <c r="K45" s="271">
        <f>SUM(K31:K44)</f>
        <v>27090</v>
      </c>
    </row>
    <row r="46" spans="2:11" ht="10.8" thickBot="1" x14ac:dyDescent="0.25">
      <c r="B46" s="279" t="s">
        <v>32</v>
      </c>
      <c r="C46" s="255"/>
      <c r="I46" s="270"/>
      <c r="J46" s="255" t="s">
        <v>41</v>
      </c>
      <c r="K46" s="382">
        <f>((C35-K45)/C35)</f>
        <v>7.377351530800443E-4</v>
      </c>
    </row>
    <row r="47" spans="2:11" ht="10.8" thickBot="1" x14ac:dyDescent="0.25">
      <c r="B47" s="290" t="s">
        <v>33</v>
      </c>
      <c r="C47" s="290"/>
      <c r="D47" s="380">
        <f>16445+17295</f>
        <v>33740</v>
      </c>
      <c r="E47" s="293" t="s">
        <v>195</v>
      </c>
      <c r="G47" s="271"/>
      <c r="I47" s="270"/>
      <c r="K47" s="294"/>
    </row>
    <row r="48" spans="2:11" ht="10.8" thickBot="1" x14ac:dyDescent="0.25">
      <c r="B48" s="255" t="s">
        <v>34</v>
      </c>
      <c r="C48" s="255"/>
      <c r="D48" s="292"/>
      <c r="E48" s="381"/>
      <c r="I48" s="270"/>
    </row>
    <row r="49" spans="2:11" ht="10.8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0.8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0.8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0.8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0.8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0.8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0.8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0.8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0.8" thickBot="1" x14ac:dyDescent="0.25">
      <c r="B70" s="255" t="s">
        <v>34</v>
      </c>
      <c r="C70" s="255"/>
      <c r="D70" s="291"/>
      <c r="I70" s="270"/>
    </row>
    <row r="71" spans="2:11" ht="10.8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0.8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0.8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0.8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0.8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0.8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0.8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0.8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0.8" thickBot="1" x14ac:dyDescent="0.25">
      <c r="B91" s="255" t="s">
        <v>33</v>
      </c>
      <c r="C91" s="255"/>
      <c r="D91" s="291"/>
      <c r="I91" s="270"/>
    </row>
    <row r="92" spans="2:11" ht="10.8" thickBot="1" x14ac:dyDescent="0.25">
      <c r="B92" s="255" t="s">
        <v>39</v>
      </c>
      <c r="C92" s="255"/>
      <c r="D92" s="291"/>
      <c r="I92" s="270"/>
    </row>
    <row r="93" spans="2:11" ht="10.8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0.8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0.8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0.8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0.8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0.8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0.8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0.8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1"/>
      <c r="I113" s="270"/>
    </row>
    <row r="114" spans="2:9" ht="10.8" thickBot="1" x14ac:dyDescent="0.25">
      <c r="B114" s="255" t="s">
        <v>34</v>
      </c>
      <c r="C114" s="255"/>
      <c r="D114" s="291"/>
      <c r="I114" s="270"/>
    </row>
    <row r="115" spans="2:9" ht="10.8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96" t="s">
        <v>20</v>
      </c>
      <c r="D1" s="397"/>
      <c r="E1" s="397"/>
      <c r="F1" s="398"/>
    </row>
    <row r="2" spans="1:11" ht="16.2" thickBot="1" x14ac:dyDescent="0.35">
      <c r="B2" s="22" t="s">
        <v>3</v>
      </c>
      <c r="C2" s="399" t="s">
        <v>5</v>
      </c>
      <c r="D2" s="400"/>
      <c r="E2" s="400"/>
      <c r="F2" s="401"/>
    </row>
    <row r="3" spans="1:11" x14ac:dyDescent="0.25">
      <c r="B3" s="19" t="s">
        <v>1</v>
      </c>
      <c r="C3" s="402">
        <f>'Input-data'!C4</f>
        <v>44377</v>
      </c>
      <c r="D3" s="403"/>
      <c r="E3" s="403"/>
      <c r="F3" s="404"/>
    </row>
    <row r="4" spans="1:11" x14ac:dyDescent="0.25">
      <c r="B4" s="20" t="s">
        <v>42</v>
      </c>
      <c r="C4" s="421" t="str">
        <f>'Input-data'!C5</f>
        <v>March2020</v>
      </c>
      <c r="D4" s="422"/>
      <c r="E4" s="422"/>
      <c r="F4" s="423"/>
    </row>
    <row r="5" spans="1:11" x14ac:dyDescent="0.25">
      <c r="B5" s="20" t="s">
        <v>43</v>
      </c>
      <c r="C5" s="424">
        <f>'Input-data'!C6</f>
        <v>4585621.74</v>
      </c>
      <c r="D5" s="425"/>
      <c r="E5" s="425"/>
      <c r="F5" s="426"/>
    </row>
    <row r="6" spans="1:11" x14ac:dyDescent="0.25">
      <c r="B6" s="20" t="s">
        <v>0</v>
      </c>
      <c r="C6" s="405" t="str">
        <f>'Input-data'!C7</f>
        <v>MS2_FC1</v>
      </c>
      <c r="D6" s="406"/>
      <c r="E6" s="406"/>
      <c r="F6" s="407"/>
      <c r="G6" s="7"/>
    </row>
    <row r="7" spans="1:11" x14ac:dyDescent="0.25">
      <c r="B7" s="20" t="s">
        <v>4</v>
      </c>
      <c r="C7" s="418">
        <f>'Input-data'!C8</f>
        <v>0</v>
      </c>
      <c r="D7" s="419"/>
      <c r="E7" s="419"/>
      <c r="F7" s="420"/>
      <c r="G7" s="7"/>
    </row>
    <row r="8" spans="1:11" x14ac:dyDescent="0.25">
      <c r="B8" s="20" t="s">
        <v>11</v>
      </c>
      <c r="C8" s="427">
        <f>(C9-D12)/D12</f>
        <v>7.3827980804724988E-4</v>
      </c>
      <c r="D8" s="428"/>
      <c r="E8" s="428"/>
      <c r="F8" s="429"/>
      <c r="G8" s="7"/>
    </row>
    <row r="9" spans="1:11" ht="13.8" thickBot="1" x14ac:dyDescent="0.3">
      <c r="B9" s="224" t="s">
        <v>6</v>
      </c>
      <c r="C9" s="408">
        <f>'Input-data'!C9</f>
        <v>27110</v>
      </c>
      <c r="D9" s="409"/>
      <c r="E9" s="409"/>
      <c r="F9" s="41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11" t="s">
        <v>52</v>
      </c>
      <c r="B11" s="230">
        <v>250</v>
      </c>
      <c r="C11" s="242">
        <f>'Input-data'!C10</f>
        <v>0</v>
      </c>
      <c r="D11" s="243">
        <f t="shared" ref="D11:D24" si="0">D12+C11</f>
        <v>27090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12"/>
      <c r="B12" s="231">
        <v>125</v>
      </c>
      <c r="C12" s="242">
        <f>'Input-data'!C11</f>
        <v>0</v>
      </c>
      <c r="D12" s="244">
        <f t="shared" si="0"/>
        <v>27090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413"/>
      <c r="B13" s="231">
        <v>63</v>
      </c>
      <c r="C13" s="242">
        <f>'Input-data'!C12</f>
        <v>5130</v>
      </c>
      <c r="D13" s="244">
        <f t="shared" si="0"/>
        <v>27090</v>
      </c>
      <c r="E13" s="246">
        <f t="shared" si="2"/>
        <v>0.18936877076411959</v>
      </c>
      <c r="F13" s="248">
        <f t="shared" si="1"/>
        <v>1</v>
      </c>
      <c r="G13" s="7"/>
    </row>
    <row r="14" spans="1:11" ht="17.25" customHeight="1" x14ac:dyDescent="0.25">
      <c r="A14" s="415" t="s">
        <v>53</v>
      </c>
      <c r="B14" s="232">
        <v>31.5</v>
      </c>
      <c r="C14" s="242">
        <f>'Input-data'!C13</f>
        <v>6005</v>
      </c>
      <c r="D14" s="244">
        <f t="shared" si="0"/>
        <v>21960</v>
      </c>
      <c r="E14" s="246">
        <f t="shared" si="2"/>
        <v>0.22166851236618679</v>
      </c>
      <c r="F14" s="248">
        <f t="shared" si="1"/>
        <v>0.81063122923588038</v>
      </c>
      <c r="G14" s="7"/>
    </row>
    <row r="15" spans="1:11" ht="17.25" customHeight="1" x14ac:dyDescent="0.25">
      <c r="A15" s="416"/>
      <c r="B15" s="232">
        <v>16</v>
      </c>
      <c r="C15" s="242">
        <f>'Input-data'!C14</f>
        <v>5655</v>
      </c>
      <c r="D15" s="244">
        <f t="shared" si="0"/>
        <v>15955</v>
      </c>
      <c r="E15" s="246">
        <f t="shared" si="2"/>
        <v>0.20874861572535991</v>
      </c>
      <c r="F15" s="248">
        <f t="shared" si="1"/>
        <v>0.58896271686969359</v>
      </c>
      <c r="G15" s="7"/>
    </row>
    <row r="16" spans="1:11" ht="17.25" customHeight="1" x14ac:dyDescent="0.25">
      <c r="A16" s="416"/>
      <c r="B16" s="232">
        <v>8</v>
      </c>
      <c r="C16" s="242">
        <f>'Input-data'!C15</f>
        <v>3560</v>
      </c>
      <c r="D16" s="244">
        <f t="shared" si="0"/>
        <v>10300</v>
      </c>
      <c r="E16" s="246">
        <f t="shared" si="2"/>
        <v>0.1314138058324105</v>
      </c>
      <c r="F16" s="248">
        <f t="shared" si="1"/>
        <v>0.38021410114433374</v>
      </c>
      <c r="G16" s="7"/>
      <c r="H16" s="43"/>
      <c r="I16" s="43"/>
      <c r="J16" s="43"/>
      <c r="K16" s="43"/>
    </row>
    <row r="17" spans="1:8" ht="17.25" customHeight="1" x14ac:dyDescent="0.25">
      <c r="A17" s="416"/>
      <c r="B17" s="232">
        <v>4</v>
      </c>
      <c r="C17" s="242">
        <f>'Input-data'!C16</f>
        <v>1640</v>
      </c>
      <c r="D17" s="244">
        <f t="shared" si="0"/>
        <v>6740</v>
      </c>
      <c r="E17" s="246">
        <f>C17/$D$11</f>
        <v>6.0538944259874494E-2</v>
      </c>
      <c r="F17" s="248">
        <f t="shared" si="1"/>
        <v>0.24880029531192321</v>
      </c>
      <c r="G17" s="7"/>
    </row>
    <row r="18" spans="1:8" ht="17.25" customHeight="1" x14ac:dyDescent="0.25">
      <c r="A18" s="417"/>
      <c r="B18" s="232">
        <v>2</v>
      </c>
      <c r="C18" s="242">
        <f>'Input-data'!C17</f>
        <v>745</v>
      </c>
      <c r="D18" s="244">
        <f t="shared" si="0"/>
        <v>5100</v>
      </c>
      <c r="E18" s="246">
        <f t="shared" si="2"/>
        <v>2.7500922849760058E-2</v>
      </c>
      <c r="F18" s="248">
        <f t="shared" si="1"/>
        <v>0.18826135105204872</v>
      </c>
      <c r="G18" s="7"/>
      <c r="H18" s="12"/>
    </row>
    <row r="19" spans="1:8" ht="17.25" customHeight="1" x14ac:dyDescent="0.25">
      <c r="A19" s="414" t="s">
        <v>54</v>
      </c>
      <c r="B19" s="231">
        <v>1</v>
      </c>
      <c r="C19" s="242">
        <f>'Input-data'!C18</f>
        <v>655</v>
      </c>
      <c r="D19" s="244">
        <f t="shared" si="0"/>
        <v>4355</v>
      </c>
      <c r="E19" s="246">
        <f t="shared" si="2"/>
        <v>2.4178663713547436E-2</v>
      </c>
      <c r="F19" s="248">
        <f t="shared" si="1"/>
        <v>0.16076042820228867</v>
      </c>
      <c r="G19" s="7"/>
    </row>
    <row r="20" spans="1:8" ht="17.25" customHeight="1" x14ac:dyDescent="0.25">
      <c r="A20" s="412"/>
      <c r="B20" s="231">
        <v>0.5</v>
      </c>
      <c r="C20" s="242">
        <f>'Input-data'!C19</f>
        <v>2220</v>
      </c>
      <c r="D20" s="244">
        <f t="shared" si="0"/>
        <v>3700</v>
      </c>
      <c r="E20" s="246">
        <f t="shared" si="2"/>
        <v>8.1949058693244745E-2</v>
      </c>
      <c r="F20" s="248">
        <f t="shared" si="1"/>
        <v>0.13658176448874124</v>
      </c>
      <c r="G20" s="7"/>
    </row>
    <row r="21" spans="1:8" ht="17.25" customHeight="1" x14ac:dyDescent="0.25">
      <c r="A21" s="412"/>
      <c r="B21" s="233">
        <v>0.25</v>
      </c>
      <c r="C21" s="242">
        <f>'Input-data'!C20</f>
        <v>1170</v>
      </c>
      <c r="D21" s="244">
        <f t="shared" si="0"/>
        <v>1480</v>
      </c>
      <c r="E21" s="246">
        <f t="shared" si="2"/>
        <v>4.3189368770764118E-2</v>
      </c>
      <c r="F21" s="248">
        <f t="shared" si="1"/>
        <v>5.4632705795496492E-2</v>
      </c>
    </row>
    <row r="22" spans="1:8" ht="17.25" customHeight="1" x14ac:dyDescent="0.25">
      <c r="A22" s="412"/>
      <c r="B22" s="233">
        <v>0.125</v>
      </c>
      <c r="C22" s="242">
        <f>'Input-data'!C21</f>
        <v>175</v>
      </c>
      <c r="D22" s="244">
        <f t="shared" si="0"/>
        <v>310</v>
      </c>
      <c r="E22" s="246">
        <f t="shared" si="2"/>
        <v>6.4599483204134363E-3</v>
      </c>
      <c r="F22" s="248">
        <f t="shared" si="1"/>
        <v>1.1443337024732374E-2</v>
      </c>
    </row>
    <row r="23" spans="1:8" ht="17.25" customHeight="1" x14ac:dyDescent="0.25">
      <c r="A23" s="413"/>
      <c r="B23" s="233">
        <v>6.3E-2</v>
      </c>
      <c r="C23" s="242">
        <f>'Input-data'!C22</f>
        <v>135</v>
      </c>
      <c r="D23" s="244">
        <f t="shared" si="0"/>
        <v>135</v>
      </c>
      <c r="E23" s="246">
        <f t="shared" si="2"/>
        <v>4.9833887043189366E-3</v>
      </c>
      <c r="F23" s="248">
        <f t="shared" si="1"/>
        <v>4.9833887043189366E-3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30" t="s">
        <v>63</v>
      </c>
      <c r="B30" s="431"/>
      <c r="C30" s="454">
        <f ca="1">SUM(Interpolation!E3:E403)*0.0025</f>
        <v>17.9601907246686</v>
      </c>
      <c r="D30" s="455"/>
      <c r="E30" s="241" t="s">
        <v>197</v>
      </c>
      <c r="F30" s="241"/>
      <c r="G30" s="241"/>
      <c r="H30" s="241"/>
    </row>
    <row r="31" spans="1:8" ht="20.25" customHeight="1" x14ac:dyDescent="0.25">
      <c r="A31" s="436" t="s">
        <v>68</v>
      </c>
      <c r="B31" s="437"/>
      <c r="C31" s="452">
        <f ca="1">(C45*C39)^0.5</f>
        <v>5.9971448945560519</v>
      </c>
      <c r="D31" s="453"/>
    </row>
    <row r="32" spans="1:8" ht="20.25" customHeight="1" x14ac:dyDescent="0.25">
      <c r="A32" s="438" t="s">
        <v>15</v>
      </c>
      <c r="B32" s="439"/>
      <c r="C32" s="452">
        <f ca="1">C31/C33</f>
        <v>0.98427480916030508</v>
      </c>
      <c r="D32" s="453"/>
    </row>
    <row r="33" spans="1:6" ht="20.25" customHeight="1" x14ac:dyDescent="0.25">
      <c r="A33" s="440" t="s">
        <v>69</v>
      </c>
      <c r="B33" s="441"/>
      <c r="C33" s="452">
        <f ca="1">(C45/C39)^0.5</f>
        <v>6.092957819038646</v>
      </c>
      <c r="D33" s="453"/>
    </row>
    <row r="34" spans="1:6" ht="20.25" customHeight="1" x14ac:dyDescent="0.25">
      <c r="A34" s="438" t="s">
        <v>12</v>
      </c>
      <c r="B34" s="439"/>
      <c r="C34" s="452">
        <f ca="1">STDEV(Interpolation!E3:E403)</f>
        <v>17.259237296347912</v>
      </c>
      <c r="D34" s="453"/>
    </row>
    <row r="35" spans="1:6" ht="20.25" customHeight="1" x14ac:dyDescent="0.25">
      <c r="A35" s="446" t="s">
        <v>76</v>
      </c>
      <c r="B35" s="447"/>
      <c r="C35" s="450">
        <f>geometric_std_dev!G21</f>
        <v>2.4192836156392898</v>
      </c>
      <c r="D35" s="451"/>
      <c r="E35" s="228"/>
    </row>
    <row r="36" spans="1:6" ht="20.25" customHeight="1" x14ac:dyDescent="0.25">
      <c r="A36" s="438" t="s">
        <v>10</v>
      </c>
      <c r="B36" s="439"/>
      <c r="C36" s="452">
        <f ca="1">SKEW(Interpolation!E3:E403)</f>
        <v>1.0294355447997454</v>
      </c>
      <c r="D36" s="453"/>
      <c r="E36" s="228"/>
      <c r="F36" s="228"/>
    </row>
    <row r="37" spans="1:6" ht="20.25" customHeight="1" x14ac:dyDescent="0.25">
      <c r="A37" s="438" t="s">
        <v>9</v>
      </c>
      <c r="B37" s="439"/>
      <c r="C37" s="452">
        <f ca="1">KURT(Interpolation!E3:E403)</f>
        <v>8.918405636774418E-2</v>
      </c>
      <c r="D37" s="453"/>
      <c r="E37" s="228"/>
      <c r="F37" s="228"/>
    </row>
    <row r="38" spans="1:6" ht="20.25" customHeight="1" x14ac:dyDescent="0.25">
      <c r="A38" s="438" t="s">
        <v>7</v>
      </c>
      <c r="B38" s="439"/>
      <c r="C38" s="452">
        <f ca="1">Interpolation!E363</f>
        <v>0.3884009009009009</v>
      </c>
      <c r="D38" s="453"/>
      <c r="E38" s="228"/>
      <c r="F38" s="228"/>
    </row>
    <row r="39" spans="1:6" ht="20.25" customHeight="1" x14ac:dyDescent="0.25">
      <c r="A39" s="438" t="s">
        <v>16</v>
      </c>
      <c r="B39" s="439"/>
      <c r="C39" s="452">
        <f ca="1">Interpolation!E339</f>
        <v>0.98427480916030508</v>
      </c>
      <c r="D39" s="453"/>
      <c r="E39" s="228"/>
      <c r="F39" s="228"/>
    </row>
    <row r="40" spans="1:6" ht="20.25" customHeight="1" x14ac:dyDescent="0.25">
      <c r="A40" s="438" t="s">
        <v>18</v>
      </c>
      <c r="B40" s="439"/>
      <c r="C40" s="452">
        <f ca="1">Interpolation!E303</f>
        <v>4.0365168539325849</v>
      </c>
      <c r="D40" s="453"/>
      <c r="E40" s="228"/>
      <c r="F40" s="228"/>
    </row>
    <row r="41" spans="1:6" ht="20.25" customHeight="1" x14ac:dyDescent="0.25">
      <c r="A41" s="440" t="s">
        <v>50</v>
      </c>
      <c r="B41" s="441"/>
      <c r="C41" s="452">
        <f ca="1">Interpolation!E283</f>
        <v>5.5584269662921351</v>
      </c>
      <c r="D41" s="453"/>
      <c r="E41" s="228"/>
      <c r="F41" s="228"/>
    </row>
    <row r="42" spans="1:6" ht="20.25" customHeight="1" x14ac:dyDescent="0.3">
      <c r="A42" s="446" t="s">
        <v>51</v>
      </c>
      <c r="B42" s="447"/>
      <c r="C42" s="450">
        <f ca="1">Interpolation!E203</f>
        <v>12.59062776304156</v>
      </c>
      <c r="D42" s="451"/>
      <c r="E42" s="295">
        <f ca="1">17.5*(C42/1000)^(-1/6)</f>
        <v>36.282467754152982</v>
      </c>
      <c r="F42" s="228"/>
    </row>
    <row r="43" spans="1:6" ht="20.25" customHeight="1" x14ac:dyDescent="0.25">
      <c r="A43" s="440" t="s">
        <v>47</v>
      </c>
      <c r="B43" s="441"/>
      <c r="C43" s="452">
        <f ca="1">Interpolation!E163</f>
        <v>16.771773522064947</v>
      </c>
      <c r="D43" s="453"/>
      <c r="E43" s="296"/>
      <c r="F43" s="228"/>
    </row>
    <row r="44" spans="1:6" ht="20.25" customHeight="1" x14ac:dyDescent="0.25">
      <c r="A44" s="438" t="s">
        <v>19</v>
      </c>
      <c r="B44" s="439"/>
      <c r="C44" s="452">
        <f ca="1">Interpolation!E103</f>
        <v>27.260407993338887</v>
      </c>
      <c r="D44" s="453"/>
      <c r="E44" s="296"/>
      <c r="F44" s="228"/>
    </row>
    <row r="45" spans="1:6" ht="20.25" customHeight="1" x14ac:dyDescent="0.25">
      <c r="A45" s="442" t="s">
        <v>17</v>
      </c>
      <c r="B45" s="443"/>
      <c r="C45" s="452">
        <f ca="1">Interpolation!E67</f>
        <v>36.540350877192992</v>
      </c>
      <c r="D45" s="453"/>
      <c r="E45" s="296"/>
      <c r="F45" s="228"/>
    </row>
    <row r="46" spans="1:6" ht="20.25" customHeight="1" x14ac:dyDescent="0.25">
      <c r="A46" s="442" t="s">
        <v>8</v>
      </c>
      <c r="B46" s="443"/>
      <c r="C46" s="452">
        <f ca="1">Interpolation!E43</f>
        <v>46.837719298245617</v>
      </c>
      <c r="D46" s="453"/>
      <c r="E46" s="296">
        <f ca="1">23.5*(2*C46/1000)^(-1/6)</f>
        <v>34.870933453221632</v>
      </c>
      <c r="F46" s="228"/>
    </row>
    <row r="47" spans="1:6" ht="20.25" customHeight="1" x14ac:dyDescent="0.25">
      <c r="A47" s="444" t="s">
        <v>48</v>
      </c>
      <c r="B47" s="445"/>
      <c r="C47" s="452">
        <f ca="1">C43/C38</f>
        <v>43.181603037383802</v>
      </c>
      <c r="D47" s="453"/>
      <c r="E47" s="228"/>
      <c r="F47" s="228"/>
    </row>
    <row r="48" spans="1:6" ht="20.25" customHeight="1" thickBot="1" x14ac:dyDescent="0.3">
      <c r="A48" s="448" t="s">
        <v>49</v>
      </c>
      <c r="B48" s="449"/>
      <c r="C48" s="456">
        <f ca="1">C41^2/(C43*C38)</f>
        <v>4.7429067880396349</v>
      </c>
      <c r="D48" s="457"/>
      <c r="E48" s="228"/>
      <c r="F48" s="228"/>
    </row>
    <row r="49" spans="1:5" ht="20.25" customHeight="1" x14ac:dyDescent="0.25">
      <c r="A49" s="458" t="s">
        <v>184</v>
      </c>
      <c r="B49" s="459"/>
      <c r="C49" s="459"/>
      <c r="D49" s="460"/>
    </row>
    <row r="50" spans="1:5" ht="20.25" customHeight="1" x14ac:dyDescent="0.25">
      <c r="A50" s="432" t="s">
        <v>179</v>
      </c>
      <c r="B50" s="433"/>
      <c r="C50" s="461">
        <f ca="1">-0.0333+(0.4665/((1000*C42/1000)^0.21))</f>
        <v>0.24075750357440473</v>
      </c>
      <c r="D50" s="462"/>
    </row>
    <row r="51" spans="1:5" ht="20.25" customHeight="1" x14ac:dyDescent="0.25">
      <c r="A51" s="434" t="s">
        <v>180</v>
      </c>
      <c r="B51" s="435"/>
      <c r="C51" s="465">
        <f ca="1">0.13+(0.21/((1000*C42/1000+0.002)^0.21))</f>
        <v>0.25336582230344257</v>
      </c>
      <c r="D51" s="466"/>
    </row>
    <row r="52" spans="1:5" ht="20.25" customHeight="1" x14ac:dyDescent="0.25">
      <c r="A52" s="432" t="s">
        <v>181</v>
      </c>
      <c r="B52" s="433"/>
      <c r="C52" s="461">
        <f>0.621*EXP(-0.457*C35)</f>
        <v>0.20555599315300116</v>
      </c>
      <c r="D52" s="462"/>
    </row>
    <row r="53" spans="1:5" ht="20.25" customHeight="1" x14ac:dyDescent="0.25">
      <c r="A53" s="434" t="s">
        <v>182</v>
      </c>
      <c r="B53" s="435"/>
      <c r="C53" s="465">
        <f>'Berechnung_Yu&amp;Stand'!J1086</f>
        <v>0.12159954334359992</v>
      </c>
      <c r="D53" s="466"/>
    </row>
    <row r="54" spans="1:5" ht="20.25" customHeight="1" thickBot="1" x14ac:dyDescent="0.3">
      <c r="A54" s="463" t="s">
        <v>183</v>
      </c>
      <c r="B54" s="464"/>
      <c r="C54" s="467">
        <f>0.353-0.068*C35+0.146*F20</f>
        <v>0.20842965175188449</v>
      </c>
      <c r="D54" s="468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63.57094298245616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63.57094298245616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63.141885964912291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62.712828947368422</v>
      </c>
    </row>
    <row r="7" spans="1:5" x14ac:dyDescent="0.25">
      <c r="A7" s="16">
        <f>Statistik!F23*100</f>
        <v>0.49833887043189368</v>
      </c>
      <c r="B7" s="18">
        <f>'Input-data'!B22</f>
        <v>6.3E-2</v>
      </c>
      <c r="D7" s="2">
        <v>99</v>
      </c>
      <c r="E7" s="6">
        <f t="shared" ca="1" si="0"/>
        <v>62.283771929824582</v>
      </c>
    </row>
    <row r="8" spans="1:5" x14ac:dyDescent="0.25">
      <c r="A8" s="16">
        <f>Statistik!F22*100</f>
        <v>1.1443337024732374</v>
      </c>
      <c r="B8" s="18">
        <v>0.125</v>
      </c>
      <c r="D8" s="2">
        <v>98.75</v>
      </c>
      <c r="E8" s="6">
        <f t="shared" ca="1" si="0"/>
        <v>61.854714912280713</v>
      </c>
    </row>
    <row r="9" spans="1:5" x14ac:dyDescent="0.25">
      <c r="A9" s="16">
        <f>Statistik!F21*100</f>
        <v>5.4632705795496488</v>
      </c>
      <c r="B9" s="18">
        <f>'Input-data'!B20</f>
        <v>0.25</v>
      </c>
      <c r="D9" s="2">
        <v>98.5</v>
      </c>
      <c r="E9" s="6">
        <f t="shared" ca="1" si="0"/>
        <v>61.425657894736844</v>
      </c>
    </row>
    <row r="10" spans="1:5" x14ac:dyDescent="0.25">
      <c r="A10" s="16">
        <f>Statistik!F20*100</f>
        <v>13.658176448874123</v>
      </c>
      <c r="B10" s="18">
        <f>'Input-data'!B19</f>
        <v>0.5</v>
      </c>
      <c r="D10" s="2">
        <v>98.25</v>
      </c>
      <c r="E10" s="6">
        <f t="shared" ca="1" si="0"/>
        <v>60.996600877193003</v>
      </c>
    </row>
    <row r="11" spans="1:5" x14ac:dyDescent="0.25">
      <c r="A11" s="16">
        <f>Statistik!F19*100</f>
        <v>16.076042820228867</v>
      </c>
      <c r="B11" s="18">
        <f>'Input-data'!B18</f>
        <v>1</v>
      </c>
      <c r="D11" s="2">
        <v>98</v>
      </c>
      <c r="E11" s="6">
        <f t="shared" ca="1" si="0"/>
        <v>60.567543859649135</v>
      </c>
    </row>
    <row r="12" spans="1:5" x14ac:dyDescent="0.25">
      <c r="A12" s="16">
        <f>Statistik!F18*100</f>
        <v>18.826135105204873</v>
      </c>
      <c r="B12" s="18">
        <f>'Input-data'!B17</f>
        <v>2</v>
      </c>
      <c r="D12" s="2">
        <v>97.75</v>
      </c>
      <c r="E12" s="6">
        <f t="shared" ca="1" si="0"/>
        <v>60.138486842105266</v>
      </c>
    </row>
    <row r="13" spans="1:5" x14ac:dyDescent="0.25">
      <c r="A13" s="16">
        <f>Statistik!F17*100</f>
        <v>24.880029531192321</v>
      </c>
      <c r="B13" s="18">
        <f>'Input-data'!B16</f>
        <v>4</v>
      </c>
      <c r="D13" s="2">
        <v>97.5</v>
      </c>
      <c r="E13" s="6">
        <f t="shared" ca="1" si="0"/>
        <v>59.709429824561425</v>
      </c>
    </row>
    <row r="14" spans="1:5" x14ac:dyDescent="0.25">
      <c r="A14" s="16">
        <f>Statistik!F16*100</f>
        <v>38.021410114433372</v>
      </c>
      <c r="B14" s="18">
        <f>'Input-data'!B15</f>
        <v>8</v>
      </c>
      <c r="D14" s="2">
        <v>97.25</v>
      </c>
      <c r="E14" s="6">
        <f t="shared" ca="1" si="0"/>
        <v>59.280372807017557</v>
      </c>
    </row>
    <row r="15" spans="1:5" x14ac:dyDescent="0.25">
      <c r="A15" s="16">
        <f>Statistik!F15*100</f>
        <v>58.896271686969357</v>
      </c>
      <c r="B15" s="18">
        <f>'Input-data'!B14</f>
        <v>16</v>
      </c>
      <c r="D15" s="2">
        <v>97</v>
      </c>
      <c r="E15" s="6">
        <f t="shared" ca="1" si="0"/>
        <v>58.851315789473688</v>
      </c>
    </row>
    <row r="16" spans="1:5" x14ac:dyDescent="0.25">
      <c r="A16" s="16">
        <f>Statistik!F14*100</f>
        <v>81.06312292358804</v>
      </c>
      <c r="B16" s="18">
        <f>'Input-data'!B13</f>
        <v>31.5</v>
      </c>
      <c r="D16" s="2">
        <v>96.75</v>
      </c>
      <c r="E16" s="6">
        <f t="shared" ca="1" si="0"/>
        <v>58.422258771929847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57.993201754385979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57.56414473684211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57.135087719298269</v>
      </c>
    </row>
    <row r="20" spans="1:5" x14ac:dyDescent="0.25">
      <c r="D20" s="2">
        <v>95.75</v>
      </c>
      <c r="E20" s="6">
        <f t="shared" ca="1" si="0"/>
        <v>56.706030701754401</v>
      </c>
    </row>
    <row r="21" spans="1:5" x14ac:dyDescent="0.25">
      <c r="D21" s="2">
        <v>95.5</v>
      </c>
      <c r="E21" s="6">
        <f t="shared" ca="1" si="0"/>
        <v>56.276973684210532</v>
      </c>
    </row>
    <row r="22" spans="1:5" x14ac:dyDescent="0.25">
      <c r="D22" s="2">
        <v>95.25</v>
      </c>
      <c r="E22" s="6">
        <f t="shared" ca="1" si="0"/>
        <v>55.847916666666663</v>
      </c>
    </row>
    <row r="23" spans="1:5" x14ac:dyDescent="0.25">
      <c r="D23" s="2">
        <v>95</v>
      </c>
      <c r="E23" s="6">
        <f t="shared" ca="1" si="0"/>
        <v>55.418859649122822</v>
      </c>
    </row>
    <row r="24" spans="1:5" x14ac:dyDescent="0.25">
      <c r="D24" s="2">
        <v>94.75</v>
      </c>
      <c r="E24" s="6">
        <f t="shared" ca="1" si="0"/>
        <v>54.989802631578954</v>
      </c>
    </row>
    <row r="25" spans="1:5" x14ac:dyDescent="0.25">
      <c r="D25" s="2">
        <v>94.5</v>
      </c>
      <c r="E25" s="6">
        <f t="shared" ca="1" si="0"/>
        <v>54.560745614035085</v>
      </c>
    </row>
    <row r="26" spans="1:5" x14ac:dyDescent="0.25">
      <c r="D26" s="2">
        <v>94.25</v>
      </c>
      <c r="E26" s="6">
        <f t="shared" ca="1" si="0"/>
        <v>54.131688596491244</v>
      </c>
    </row>
    <row r="27" spans="1:5" x14ac:dyDescent="0.25">
      <c r="D27" s="2">
        <v>94</v>
      </c>
      <c r="E27" s="6">
        <f t="shared" ca="1" si="0"/>
        <v>53.702631578947376</v>
      </c>
    </row>
    <row r="28" spans="1:5" x14ac:dyDescent="0.25">
      <c r="D28" s="2">
        <v>93.75</v>
      </c>
      <c r="E28" s="6">
        <f t="shared" ca="1" si="0"/>
        <v>53.273574561403507</v>
      </c>
    </row>
    <row r="29" spans="1:5" x14ac:dyDescent="0.25">
      <c r="D29" s="2">
        <v>93.5</v>
      </c>
      <c r="E29" s="6">
        <f t="shared" ca="1" si="0"/>
        <v>52.844517543859666</v>
      </c>
    </row>
    <row r="30" spans="1:5" x14ac:dyDescent="0.25">
      <c r="D30" s="2">
        <v>93.25</v>
      </c>
      <c r="E30" s="6">
        <f t="shared" ca="1" si="0"/>
        <v>52.415460526315798</v>
      </c>
    </row>
    <row r="31" spans="1:5" x14ac:dyDescent="0.25">
      <c r="D31" s="2">
        <v>93</v>
      </c>
      <c r="E31" s="6">
        <f t="shared" ca="1" si="0"/>
        <v>51.986403508771929</v>
      </c>
    </row>
    <row r="32" spans="1:5" x14ac:dyDescent="0.25">
      <c r="D32" s="2">
        <v>92.75</v>
      </c>
      <c r="E32" s="6">
        <f t="shared" ca="1" si="0"/>
        <v>51.557346491228088</v>
      </c>
    </row>
    <row r="33" spans="4:5" x14ac:dyDescent="0.25">
      <c r="D33" s="2">
        <v>92.5</v>
      </c>
      <c r="E33" s="6">
        <f t="shared" ca="1" si="0"/>
        <v>51.12828947368422</v>
      </c>
    </row>
    <row r="34" spans="4:5" x14ac:dyDescent="0.25">
      <c r="D34" s="2">
        <v>92.25</v>
      </c>
      <c r="E34" s="6">
        <f t="shared" ca="1" si="0"/>
        <v>50.699232456140351</v>
      </c>
    </row>
    <row r="35" spans="4:5" x14ac:dyDescent="0.25">
      <c r="D35" s="2">
        <v>92</v>
      </c>
      <c r="E35" s="6">
        <f t="shared" ca="1" si="0"/>
        <v>50.27017543859651</v>
      </c>
    </row>
    <row r="36" spans="4:5" x14ac:dyDescent="0.25">
      <c r="D36" s="2">
        <v>91.75</v>
      </c>
      <c r="E36" s="6">
        <f t="shared" ca="1" si="0"/>
        <v>49.841118421052641</v>
      </c>
    </row>
    <row r="37" spans="4:5" x14ac:dyDescent="0.25">
      <c r="D37" s="2">
        <v>91.5</v>
      </c>
      <c r="E37" s="6">
        <f t="shared" ca="1" si="0"/>
        <v>49.412061403508773</v>
      </c>
    </row>
    <row r="38" spans="4:5" x14ac:dyDescent="0.25">
      <c r="D38" s="2">
        <v>91.25</v>
      </c>
      <c r="E38" s="6">
        <f t="shared" ca="1" si="0"/>
        <v>48.983004385964932</v>
      </c>
    </row>
    <row r="39" spans="4:5" x14ac:dyDescent="0.25">
      <c r="D39" s="2">
        <v>91</v>
      </c>
      <c r="E39" s="6">
        <f t="shared" ca="1" si="0"/>
        <v>48.553947368421063</v>
      </c>
    </row>
    <row r="40" spans="4:5" x14ac:dyDescent="0.25">
      <c r="D40" s="2">
        <v>90.75</v>
      </c>
      <c r="E40" s="6">
        <f t="shared" ca="1" si="0"/>
        <v>48.124890350877195</v>
      </c>
    </row>
    <row r="41" spans="4:5" x14ac:dyDescent="0.25">
      <c r="D41" s="2">
        <v>90.5</v>
      </c>
      <c r="E41" s="6">
        <f t="shared" ca="1" si="0"/>
        <v>47.695833333333354</v>
      </c>
    </row>
    <row r="42" spans="4:5" x14ac:dyDescent="0.25">
      <c r="D42" s="2">
        <v>90.25</v>
      </c>
      <c r="E42" s="6">
        <f t="shared" ca="1" si="0"/>
        <v>47.266776315789485</v>
      </c>
    </row>
    <row r="43" spans="4:5" x14ac:dyDescent="0.25">
      <c r="D43" s="2">
        <v>90</v>
      </c>
      <c r="E43" s="6">
        <f t="shared" ca="1" si="0"/>
        <v>46.837719298245617</v>
      </c>
    </row>
    <row r="44" spans="4:5" x14ac:dyDescent="0.25">
      <c r="D44" s="2">
        <v>89.75</v>
      </c>
      <c r="E44" s="6">
        <f t="shared" ca="1" si="0"/>
        <v>46.408662280701776</v>
      </c>
    </row>
    <row r="45" spans="4:5" x14ac:dyDescent="0.25">
      <c r="D45" s="2">
        <v>89.5</v>
      </c>
      <c r="E45" s="6">
        <f t="shared" ca="1" si="0"/>
        <v>45.979605263157907</v>
      </c>
    </row>
    <row r="46" spans="4:5" x14ac:dyDescent="0.25">
      <c r="D46" s="2">
        <v>89.25</v>
      </c>
      <c r="E46" s="6">
        <f t="shared" ca="1" si="0"/>
        <v>45.550548245614038</v>
      </c>
    </row>
    <row r="47" spans="4:5" x14ac:dyDescent="0.25">
      <c r="D47" s="2">
        <v>89</v>
      </c>
      <c r="E47" s="6">
        <f t="shared" ca="1" si="0"/>
        <v>45.121491228070198</v>
      </c>
    </row>
    <row r="48" spans="4:5" x14ac:dyDescent="0.25">
      <c r="D48" s="2">
        <v>88.75</v>
      </c>
      <c r="E48" s="6">
        <f t="shared" ca="1" si="0"/>
        <v>44.692434210526329</v>
      </c>
    </row>
    <row r="49" spans="4:5" x14ac:dyDescent="0.25">
      <c r="D49" s="2">
        <v>88.5</v>
      </c>
      <c r="E49" s="6">
        <f t="shared" ca="1" si="0"/>
        <v>44.26337719298246</v>
      </c>
    </row>
    <row r="50" spans="4:5" x14ac:dyDescent="0.25">
      <c r="D50" s="2">
        <v>88.25</v>
      </c>
      <c r="E50" s="6">
        <f t="shared" ca="1" si="0"/>
        <v>43.83432017543862</v>
      </c>
    </row>
    <row r="51" spans="4:5" x14ac:dyDescent="0.25">
      <c r="D51" s="2">
        <v>88</v>
      </c>
      <c r="E51" s="6">
        <f t="shared" ca="1" si="0"/>
        <v>43.405263157894751</v>
      </c>
    </row>
    <row r="52" spans="4:5" x14ac:dyDescent="0.25">
      <c r="D52" s="2">
        <v>87.75</v>
      </c>
      <c r="E52" s="6">
        <f t="shared" ca="1" si="0"/>
        <v>42.976206140350882</v>
      </c>
    </row>
    <row r="53" spans="4:5" x14ac:dyDescent="0.25">
      <c r="D53" s="2">
        <v>87.5</v>
      </c>
      <c r="E53" s="6">
        <f t="shared" ca="1" si="0"/>
        <v>42.547149122807042</v>
      </c>
    </row>
    <row r="54" spans="4:5" x14ac:dyDescent="0.25">
      <c r="D54" s="2">
        <v>87.25</v>
      </c>
      <c r="E54" s="6">
        <f t="shared" ca="1" si="0"/>
        <v>42.118092105263173</v>
      </c>
    </row>
    <row r="55" spans="4:5" x14ac:dyDescent="0.25">
      <c r="D55" s="2">
        <v>87</v>
      </c>
      <c r="E55" s="6">
        <f t="shared" ca="1" si="0"/>
        <v>41.689035087719304</v>
      </c>
    </row>
    <row r="56" spans="4:5" x14ac:dyDescent="0.25">
      <c r="D56" s="2">
        <v>86.75</v>
      </c>
      <c r="E56" s="6">
        <f t="shared" ca="1" si="0"/>
        <v>41.259978070175436</v>
      </c>
    </row>
    <row r="57" spans="4:5" x14ac:dyDescent="0.25">
      <c r="D57" s="2">
        <v>86.5</v>
      </c>
      <c r="E57" s="6">
        <f t="shared" ca="1" si="0"/>
        <v>40.830921052631595</v>
      </c>
    </row>
    <row r="58" spans="4:5" x14ac:dyDescent="0.25">
      <c r="D58" s="2">
        <v>86.25</v>
      </c>
      <c r="E58" s="6">
        <f t="shared" ca="1" si="0"/>
        <v>40.401864035087726</v>
      </c>
    </row>
    <row r="59" spans="4:5" x14ac:dyDescent="0.25">
      <c r="D59" s="2">
        <v>86</v>
      </c>
      <c r="E59" s="6">
        <f t="shared" ca="1" si="0"/>
        <v>39.972807017543857</v>
      </c>
    </row>
    <row r="60" spans="4:5" x14ac:dyDescent="0.25">
      <c r="D60" s="2">
        <v>85.75</v>
      </c>
      <c r="E60" s="6">
        <f t="shared" ca="1" si="0"/>
        <v>39.543750000000017</v>
      </c>
    </row>
    <row r="61" spans="4:5" x14ac:dyDescent="0.25">
      <c r="D61" s="2">
        <v>85.5</v>
      </c>
      <c r="E61" s="6">
        <f t="shared" ca="1" si="0"/>
        <v>39.114692982456148</v>
      </c>
    </row>
    <row r="62" spans="4:5" x14ac:dyDescent="0.25">
      <c r="D62" s="2">
        <v>85.25</v>
      </c>
      <c r="E62" s="6">
        <f t="shared" ca="1" si="0"/>
        <v>38.685635964912279</v>
      </c>
    </row>
    <row r="63" spans="4:5" x14ac:dyDescent="0.25">
      <c r="D63" s="2">
        <v>85</v>
      </c>
      <c r="E63" s="6">
        <f t="shared" ca="1" si="0"/>
        <v>38.256578947368439</v>
      </c>
    </row>
    <row r="64" spans="4:5" x14ac:dyDescent="0.25">
      <c r="D64" s="2">
        <v>84.75</v>
      </c>
      <c r="E64" s="6">
        <f t="shared" ca="1" si="0"/>
        <v>37.82752192982457</v>
      </c>
    </row>
    <row r="65" spans="4:5" x14ac:dyDescent="0.25">
      <c r="D65" s="2">
        <v>84.5</v>
      </c>
      <c r="E65" s="6">
        <f t="shared" ca="1" si="0"/>
        <v>37.398464912280701</v>
      </c>
    </row>
    <row r="66" spans="4:5" x14ac:dyDescent="0.25">
      <c r="D66" s="2">
        <v>84.25</v>
      </c>
      <c r="E66" s="6">
        <f t="shared" ca="1" si="0"/>
        <v>36.969407894736861</v>
      </c>
    </row>
    <row r="67" spans="4:5" x14ac:dyDescent="0.25">
      <c r="D67" s="2">
        <v>84</v>
      </c>
      <c r="E67" s="6">
        <f t="shared" ca="1" si="0"/>
        <v>36.540350877192992</v>
      </c>
    </row>
    <row r="68" spans="4:5" x14ac:dyDescent="0.25">
      <c r="D68" s="2">
        <v>83.75</v>
      </c>
      <c r="E68" s="6">
        <f t="shared" ca="1" si="0"/>
        <v>36.111293859649123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35.682236842105283</v>
      </c>
    </row>
    <row r="70" spans="4:5" x14ac:dyDescent="0.25">
      <c r="D70" s="2">
        <v>83.25</v>
      </c>
      <c r="E70" s="6">
        <f t="shared" ca="1" si="1"/>
        <v>35.253179824561414</v>
      </c>
    </row>
    <row r="71" spans="4:5" x14ac:dyDescent="0.25">
      <c r="D71" s="2">
        <v>83</v>
      </c>
      <c r="E71" s="6">
        <f t="shared" ca="1" si="1"/>
        <v>34.824122807017545</v>
      </c>
    </row>
    <row r="72" spans="4:5" x14ac:dyDescent="0.25">
      <c r="D72" s="2">
        <v>82.75</v>
      </c>
      <c r="E72" s="6">
        <f t="shared" ca="1" si="1"/>
        <v>34.395065789473705</v>
      </c>
    </row>
    <row r="73" spans="4:5" x14ac:dyDescent="0.25">
      <c r="D73" s="2">
        <v>82.5</v>
      </c>
      <c r="E73" s="6">
        <f t="shared" ca="1" si="1"/>
        <v>33.966008771929836</v>
      </c>
    </row>
    <row r="74" spans="4:5" x14ac:dyDescent="0.25">
      <c r="D74" s="2">
        <v>82.25</v>
      </c>
      <c r="E74" s="6">
        <f t="shared" ca="1" si="1"/>
        <v>33.536951754385967</v>
      </c>
    </row>
    <row r="75" spans="4:5" x14ac:dyDescent="0.25">
      <c r="D75" s="2">
        <v>82</v>
      </c>
      <c r="E75" s="6">
        <f t="shared" ca="1" si="1"/>
        <v>33.107894736842127</v>
      </c>
    </row>
    <row r="76" spans="4:5" x14ac:dyDescent="0.25">
      <c r="D76" s="2">
        <v>81.75</v>
      </c>
      <c r="E76" s="6">
        <f t="shared" ca="1" si="1"/>
        <v>32.678837719298258</v>
      </c>
    </row>
    <row r="77" spans="4:5" x14ac:dyDescent="0.25">
      <c r="D77" s="2">
        <v>81.5</v>
      </c>
      <c r="E77" s="6">
        <f t="shared" ca="1" si="1"/>
        <v>32.249780701754389</v>
      </c>
    </row>
    <row r="78" spans="4:5" x14ac:dyDescent="0.25">
      <c r="D78" s="2">
        <v>81.25</v>
      </c>
      <c r="E78" s="6">
        <f t="shared" ca="1" si="1"/>
        <v>31.820723684210549</v>
      </c>
    </row>
    <row r="79" spans="4:5" x14ac:dyDescent="0.25">
      <c r="D79" s="2">
        <v>81</v>
      </c>
      <c r="E79" s="6">
        <f t="shared" ca="1" si="1"/>
        <v>31.455861781848455</v>
      </c>
    </row>
    <row r="80" spans="4:5" x14ac:dyDescent="0.25">
      <c r="D80" s="2">
        <v>80.75</v>
      </c>
      <c r="E80" s="6">
        <f t="shared" ca="1" si="1"/>
        <v>31.281051207327224</v>
      </c>
    </row>
    <row r="81" spans="4:5" x14ac:dyDescent="0.25">
      <c r="D81" s="2">
        <v>80.5</v>
      </c>
      <c r="E81" s="6">
        <f t="shared" ca="1" si="1"/>
        <v>31.106240632805992</v>
      </c>
    </row>
    <row r="82" spans="4:5" x14ac:dyDescent="0.25">
      <c r="D82" s="2">
        <v>80.25</v>
      </c>
      <c r="E82" s="6">
        <f t="shared" ca="1" si="1"/>
        <v>30.931430058284761</v>
      </c>
    </row>
    <row r="83" spans="4:5" x14ac:dyDescent="0.25">
      <c r="D83" s="2">
        <v>80</v>
      </c>
      <c r="E83" s="6">
        <f t="shared" ca="1" si="1"/>
        <v>30.756619483763529</v>
      </c>
    </row>
    <row r="84" spans="4:5" x14ac:dyDescent="0.25">
      <c r="D84" s="2">
        <v>79.75</v>
      </c>
      <c r="E84" s="6">
        <f t="shared" ca="1" si="1"/>
        <v>30.581808909242298</v>
      </c>
    </row>
    <row r="85" spans="4:5" x14ac:dyDescent="0.25">
      <c r="D85" s="2">
        <v>79.5</v>
      </c>
      <c r="E85" s="6">
        <f t="shared" ca="1" si="1"/>
        <v>30.406998334721067</v>
      </c>
    </row>
    <row r="86" spans="4:5" x14ac:dyDescent="0.25">
      <c r="D86" s="2">
        <v>79.25</v>
      </c>
      <c r="E86" s="6">
        <f t="shared" ca="1" si="1"/>
        <v>30.232187760199835</v>
      </c>
    </row>
    <row r="87" spans="4:5" x14ac:dyDescent="0.25">
      <c r="D87" s="2">
        <v>79</v>
      </c>
      <c r="E87" s="6">
        <f t="shared" ca="1" si="1"/>
        <v>30.057377185678604</v>
      </c>
    </row>
    <row r="88" spans="4:5" x14ac:dyDescent="0.25">
      <c r="D88" s="2">
        <v>78.75</v>
      </c>
      <c r="E88" s="6">
        <f t="shared" ca="1" si="1"/>
        <v>29.882566611157365</v>
      </c>
    </row>
    <row r="89" spans="4:5" x14ac:dyDescent="0.25">
      <c r="D89" s="2">
        <v>78.5</v>
      </c>
      <c r="E89" s="6">
        <f t="shared" ca="1" si="1"/>
        <v>29.707756036636134</v>
      </c>
    </row>
    <row r="90" spans="4:5" x14ac:dyDescent="0.25">
      <c r="D90" s="2">
        <v>78.25</v>
      </c>
      <c r="E90" s="6">
        <f t="shared" ca="1" si="1"/>
        <v>29.532945462114903</v>
      </c>
    </row>
    <row r="91" spans="4:5" x14ac:dyDescent="0.25">
      <c r="D91" s="2">
        <v>78</v>
      </c>
      <c r="E91" s="6">
        <f t="shared" ca="1" si="1"/>
        <v>29.358134887593671</v>
      </c>
    </row>
    <row r="92" spans="4:5" x14ac:dyDescent="0.25">
      <c r="D92" s="2">
        <v>77.75</v>
      </c>
      <c r="E92" s="6">
        <f t="shared" ca="1" si="1"/>
        <v>29.18332431307244</v>
      </c>
    </row>
    <row r="93" spans="4:5" x14ac:dyDescent="0.25">
      <c r="D93" s="2">
        <v>77.5</v>
      </c>
      <c r="E93" s="6">
        <f t="shared" ca="1" si="1"/>
        <v>29.008513738551208</v>
      </c>
    </row>
    <row r="94" spans="4:5" x14ac:dyDescent="0.25">
      <c r="D94" s="2">
        <v>77.25</v>
      </c>
      <c r="E94" s="6">
        <f t="shared" ca="1" si="1"/>
        <v>28.833703164029977</v>
      </c>
    </row>
    <row r="95" spans="4:5" x14ac:dyDescent="0.25">
      <c r="D95" s="2">
        <v>77</v>
      </c>
      <c r="E95" s="6">
        <f t="shared" ca="1" si="1"/>
        <v>28.658892589508739</v>
      </c>
    </row>
    <row r="96" spans="4:5" x14ac:dyDescent="0.25">
      <c r="D96" s="2">
        <v>76.75</v>
      </c>
      <c r="E96" s="6">
        <f t="shared" ca="1" si="1"/>
        <v>28.484082014987507</v>
      </c>
    </row>
    <row r="97" spans="4:5" x14ac:dyDescent="0.25">
      <c r="D97" s="2">
        <v>76.5</v>
      </c>
      <c r="E97" s="6">
        <f t="shared" ca="1" si="1"/>
        <v>28.309271440466276</v>
      </c>
    </row>
    <row r="98" spans="4:5" x14ac:dyDescent="0.25">
      <c r="D98" s="2">
        <v>76.25</v>
      </c>
      <c r="E98" s="6">
        <f t="shared" ca="1" si="1"/>
        <v>28.134460865945044</v>
      </c>
    </row>
    <row r="99" spans="4:5" x14ac:dyDescent="0.25">
      <c r="D99" s="2">
        <v>76</v>
      </c>
      <c r="E99" s="6">
        <f t="shared" ca="1" si="1"/>
        <v>27.959650291423813</v>
      </c>
    </row>
    <row r="100" spans="4:5" x14ac:dyDescent="0.25">
      <c r="D100" s="2">
        <v>75.75</v>
      </c>
      <c r="E100" s="6">
        <f t="shared" ca="1" si="1"/>
        <v>27.784839716902582</v>
      </c>
    </row>
    <row r="101" spans="4:5" x14ac:dyDescent="0.25">
      <c r="D101" s="2">
        <v>75.5</v>
      </c>
      <c r="E101" s="6">
        <f t="shared" ca="1" si="1"/>
        <v>27.61002914238135</v>
      </c>
    </row>
    <row r="102" spans="4:5" x14ac:dyDescent="0.25">
      <c r="D102" s="2">
        <v>75.25</v>
      </c>
      <c r="E102" s="6">
        <f t="shared" ca="1" si="1"/>
        <v>27.435218567860119</v>
      </c>
    </row>
    <row r="103" spans="4:5" x14ac:dyDescent="0.25">
      <c r="D103" s="2">
        <v>75</v>
      </c>
      <c r="E103" s="6">
        <f t="shared" ca="1" si="1"/>
        <v>27.260407993338887</v>
      </c>
    </row>
    <row r="104" spans="4:5" x14ac:dyDescent="0.25">
      <c r="D104" s="2">
        <v>74.75</v>
      </c>
      <c r="E104" s="6">
        <f t="shared" ca="1" si="1"/>
        <v>27.085597418817649</v>
      </c>
    </row>
    <row r="105" spans="4:5" x14ac:dyDescent="0.25">
      <c r="D105" s="2">
        <v>74.5</v>
      </c>
      <c r="E105" s="6">
        <f t="shared" ca="1" si="1"/>
        <v>26.910786844296418</v>
      </c>
    </row>
    <row r="106" spans="4:5" x14ac:dyDescent="0.25">
      <c r="D106" s="2">
        <v>74.25</v>
      </c>
      <c r="E106" s="6">
        <f t="shared" ca="1" si="1"/>
        <v>26.735976269775186</v>
      </c>
    </row>
    <row r="107" spans="4:5" x14ac:dyDescent="0.25">
      <c r="D107" s="2">
        <v>74</v>
      </c>
      <c r="E107" s="6">
        <f t="shared" ca="1" si="1"/>
        <v>26.561165695253955</v>
      </c>
    </row>
    <row r="108" spans="4:5" x14ac:dyDescent="0.25">
      <c r="D108" s="2">
        <v>73.75</v>
      </c>
      <c r="E108" s="6">
        <f t="shared" ca="1" si="1"/>
        <v>26.386355120732723</v>
      </c>
    </row>
    <row r="109" spans="4:5" x14ac:dyDescent="0.25">
      <c r="D109" s="2">
        <v>73.5</v>
      </c>
      <c r="E109" s="6">
        <f t="shared" ca="1" si="1"/>
        <v>26.211544546211492</v>
      </c>
    </row>
    <row r="110" spans="4:5" x14ac:dyDescent="0.25">
      <c r="D110" s="2">
        <v>73.25</v>
      </c>
      <c r="E110" s="6">
        <f t="shared" ca="1" si="1"/>
        <v>26.036733971690261</v>
      </c>
    </row>
    <row r="111" spans="4:5" x14ac:dyDescent="0.25">
      <c r="D111" s="2">
        <v>73</v>
      </c>
      <c r="E111" s="6">
        <f t="shared" ca="1" si="1"/>
        <v>25.861923397169022</v>
      </c>
    </row>
    <row r="112" spans="4:5" x14ac:dyDescent="0.25">
      <c r="D112" s="2">
        <v>72.75</v>
      </c>
      <c r="E112" s="6">
        <f t="shared" ca="1" si="1"/>
        <v>25.687112822647791</v>
      </c>
    </row>
    <row r="113" spans="4:5" x14ac:dyDescent="0.25">
      <c r="D113" s="2">
        <v>72.5</v>
      </c>
      <c r="E113" s="6">
        <f t="shared" ca="1" si="1"/>
        <v>25.512302248126559</v>
      </c>
    </row>
    <row r="114" spans="4:5" x14ac:dyDescent="0.25">
      <c r="D114" s="2">
        <v>72.25</v>
      </c>
      <c r="E114" s="6">
        <f t="shared" ca="1" si="1"/>
        <v>25.337491673605328</v>
      </c>
    </row>
    <row r="115" spans="4:5" x14ac:dyDescent="0.25">
      <c r="D115" s="2">
        <v>72</v>
      </c>
      <c r="E115" s="6">
        <f t="shared" ca="1" si="1"/>
        <v>25.162681099084097</v>
      </c>
    </row>
    <row r="116" spans="4:5" x14ac:dyDescent="0.25">
      <c r="D116" s="2">
        <v>71.75</v>
      </c>
      <c r="E116" s="6">
        <f t="shared" ca="1" si="1"/>
        <v>24.987870524562865</v>
      </c>
    </row>
    <row r="117" spans="4:5" x14ac:dyDescent="0.25">
      <c r="D117" s="2">
        <v>71.5</v>
      </c>
      <c r="E117" s="6">
        <f t="shared" ca="1" si="1"/>
        <v>24.813059950041634</v>
      </c>
    </row>
    <row r="118" spans="4:5" x14ac:dyDescent="0.25">
      <c r="D118" s="2">
        <v>71.25</v>
      </c>
      <c r="E118" s="6">
        <f t="shared" ca="1" si="1"/>
        <v>24.638249375520402</v>
      </c>
    </row>
    <row r="119" spans="4:5" x14ac:dyDescent="0.25">
      <c r="D119" s="2">
        <v>71</v>
      </c>
      <c r="E119" s="6">
        <f t="shared" ca="1" si="1"/>
        <v>24.463438800999171</v>
      </c>
    </row>
    <row r="120" spans="4:5" x14ac:dyDescent="0.25">
      <c r="D120" s="2">
        <v>70.75</v>
      </c>
      <c r="E120" s="6">
        <f t="shared" ca="1" si="1"/>
        <v>24.288628226477933</v>
      </c>
    </row>
    <row r="121" spans="4:5" x14ac:dyDescent="0.25">
      <c r="D121" s="2">
        <v>70.5</v>
      </c>
      <c r="E121" s="6">
        <f t="shared" ca="1" si="1"/>
        <v>24.113817651956701</v>
      </c>
    </row>
    <row r="122" spans="4:5" x14ac:dyDescent="0.25">
      <c r="D122" s="2">
        <v>70.25</v>
      </c>
      <c r="E122" s="6">
        <f t="shared" ca="1" si="1"/>
        <v>23.93900707743547</v>
      </c>
    </row>
    <row r="123" spans="4:5" x14ac:dyDescent="0.25">
      <c r="D123" s="2">
        <v>70</v>
      </c>
      <c r="E123" s="6">
        <f t="shared" ca="1" si="1"/>
        <v>23.764196502914238</v>
      </c>
    </row>
    <row r="124" spans="4:5" x14ac:dyDescent="0.25">
      <c r="D124" s="2">
        <v>69.75</v>
      </c>
      <c r="E124" s="6">
        <f t="shared" ca="1" si="1"/>
        <v>23.589385928393007</v>
      </c>
    </row>
    <row r="125" spans="4:5" x14ac:dyDescent="0.25">
      <c r="D125" s="2">
        <v>69.5</v>
      </c>
      <c r="E125" s="6">
        <f t="shared" ca="1" si="1"/>
        <v>23.414575353871776</v>
      </c>
    </row>
    <row r="126" spans="4:5" x14ac:dyDescent="0.25">
      <c r="D126" s="2">
        <v>69.25</v>
      </c>
      <c r="E126" s="6">
        <f t="shared" ca="1" si="1"/>
        <v>23.239764779350544</v>
      </c>
    </row>
    <row r="127" spans="4:5" x14ac:dyDescent="0.25">
      <c r="D127" s="2">
        <v>69</v>
      </c>
      <c r="E127" s="6">
        <f t="shared" ca="1" si="1"/>
        <v>23.064954204829306</v>
      </c>
    </row>
    <row r="128" spans="4:5" x14ac:dyDescent="0.25">
      <c r="D128" s="2">
        <v>68.75</v>
      </c>
      <c r="E128" s="6">
        <f t="shared" ca="1" si="1"/>
        <v>22.890143630308074</v>
      </c>
    </row>
    <row r="129" spans="4:5" x14ac:dyDescent="0.25">
      <c r="D129" s="2">
        <v>68.5</v>
      </c>
      <c r="E129" s="6">
        <f t="shared" ca="1" si="1"/>
        <v>22.715333055786843</v>
      </c>
    </row>
    <row r="130" spans="4:5" x14ac:dyDescent="0.25">
      <c r="D130" s="2">
        <v>68.25</v>
      </c>
      <c r="E130" s="6">
        <f t="shared" ca="1" si="1"/>
        <v>22.540522481265612</v>
      </c>
    </row>
    <row r="131" spans="4:5" x14ac:dyDescent="0.25">
      <c r="D131" s="2">
        <v>68</v>
      </c>
      <c r="E131" s="6">
        <f t="shared" ca="1" si="1"/>
        <v>22.36571190674438</v>
      </c>
    </row>
    <row r="132" spans="4:5" x14ac:dyDescent="0.25">
      <c r="D132" s="2">
        <v>67.75</v>
      </c>
      <c r="E132" s="6">
        <f t="shared" ca="1" si="1"/>
        <v>22.190901332223149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22.016090757701917</v>
      </c>
    </row>
    <row r="134" spans="4:5" x14ac:dyDescent="0.25">
      <c r="D134" s="2">
        <v>67.25</v>
      </c>
      <c r="E134" s="6">
        <f t="shared" ca="1" si="2"/>
        <v>21.841280183180686</v>
      </c>
    </row>
    <row r="135" spans="4:5" x14ac:dyDescent="0.25">
      <c r="D135" s="2">
        <v>67</v>
      </c>
      <c r="E135" s="6">
        <f t="shared" ca="1" si="2"/>
        <v>21.666469608659455</v>
      </c>
    </row>
    <row r="136" spans="4:5" x14ac:dyDescent="0.25">
      <c r="D136" s="2">
        <v>66.75</v>
      </c>
      <c r="E136" s="6">
        <f t="shared" ca="1" si="2"/>
        <v>21.491659034138216</v>
      </c>
    </row>
    <row r="137" spans="4:5" x14ac:dyDescent="0.25">
      <c r="D137" s="2">
        <v>66.5</v>
      </c>
      <c r="E137" s="6">
        <f t="shared" ca="1" si="2"/>
        <v>21.316848459616985</v>
      </c>
    </row>
    <row r="138" spans="4:5" x14ac:dyDescent="0.25">
      <c r="D138" s="2">
        <v>66.25</v>
      </c>
      <c r="E138" s="6">
        <f t="shared" ca="1" si="2"/>
        <v>21.142037885095753</v>
      </c>
    </row>
    <row r="139" spans="4:5" x14ac:dyDescent="0.25">
      <c r="D139" s="2">
        <v>66</v>
      </c>
      <c r="E139" s="6">
        <f t="shared" ca="1" si="2"/>
        <v>20.967227310574522</v>
      </c>
    </row>
    <row r="140" spans="4:5" x14ac:dyDescent="0.25">
      <c r="D140" s="2">
        <v>65.75</v>
      </c>
      <c r="E140" s="6">
        <f t="shared" ca="1" si="2"/>
        <v>20.792416736053291</v>
      </c>
    </row>
    <row r="141" spans="4:5" x14ac:dyDescent="0.25">
      <c r="D141" s="2">
        <v>65.5</v>
      </c>
      <c r="E141" s="6">
        <f t="shared" ca="1" si="2"/>
        <v>20.617606161532059</v>
      </c>
    </row>
    <row r="142" spans="4:5" x14ac:dyDescent="0.25">
      <c r="D142" s="2">
        <v>65.25</v>
      </c>
      <c r="E142" s="6">
        <f t="shared" ca="1" si="2"/>
        <v>20.442795587010828</v>
      </c>
    </row>
    <row r="143" spans="4:5" x14ac:dyDescent="0.25">
      <c r="D143" s="2">
        <v>65</v>
      </c>
      <c r="E143" s="6">
        <f t="shared" ca="1" si="2"/>
        <v>20.267985012489589</v>
      </c>
    </row>
    <row r="144" spans="4:5" x14ac:dyDescent="0.25">
      <c r="D144" s="2">
        <v>64.75</v>
      </c>
      <c r="E144" s="6">
        <f t="shared" ca="1" si="2"/>
        <v>20.093174437968358</v>
      </c>
    </row>
    <row r="145" spans="4:5" x14ac:dyDescent="0.25">
      <c r="D145" s="2">
        <v>64.5</v>
      </c>
      <c r="E145" s="6">
        <f t="shared" ca="1" si="2"/>
        <v>19.918363863447127</v>
      </c>
    </row>
    <row r="146" spans="4:5" x14ac:dyDescent="0.25">
      <c r="D146" s="2">
        <v>64.25</v>
      </c>
      <c r="E146" s="6">
        <f t="shared" ca="1" si="2"/>
        <v>19.743553288925895</v>
      </c>
    </row>
    <row r="147" spans="4:5" x14ac:dyDescent="0.25">
      <c r="D147" s="2">
        <v>64</v>
      </c>
      <c r="E147" s="6">
        <f t="shared" ca="1" si="2"/>
        <v>19.568742714404664</v>
      </c>
    </row>
    <row r="148" spans="4:5" x14ac:dyDescent="0.25">
      <c r="D148" s="2">
        <v>63.75</v>
      </c>
      <c r="E148" s="6">
        <f t="shared" ca="1" si="2"/>
        <v>19.393932139883432</v>
      </c>
    </row>
    <row r="149" spans="4:5" x14ac:dyDescent="0.25">
      <c r="D149" s="2">
        <v>63.5</v>
      </c>
      <c r="E149" s="6">
        <f t="shared" ca="1" si="2"/>
        <v>19.219121565362201</v>
      </c>
    </row>
    <row r="150" spans="4:5" x14ac:dyDescent="0.25">
      <c r="D150" s="2">
        <v>63.25</v>
      </c>
      <c r="E150" s="6">
        <f t="shared" ca="1" si="2"/>
        <v>19.04431099084097</v>
      </c>
    </row>
    <row r="151" spans="4:5" x14ac:dyDescent="0.25">
      <c r="D151" s="2">
        <v>63</v>
      </c>
      <c r="E151" s="6">
        <f t="shared" ca="1" si="2"/>
        <v>18.869500416319738</v>
      </c>
    </row>
    <row r="152" spans="4:5" x14ac:dyDescent="0.25">
      <c r="D152" s="2">
        <v>62.75</v>
      </c>
      <c r="E152" s="6">
        <f t="shared" ca="1" si="2"/>
        <v>18.6946898417985</v>
      </c>
    </row>
    <row r="153" spans="4:5" x14ac:dyDescent="0.25">
      <c r="D153" s="2">
        <v>62.5</v>
      </c>
      <c r="E153" s="6">
        <f t="shared" ca="1" si="2"/>
        <v>18.519879267277268</v>
      </c>
    </row>
    <row r="154" spans="4:5" x14ac:dyDescent="0.25">
      <c r="D154" s="2">
        <v>62.25</v>
      </c>
      <c r="E154" s="6">
        <f t="shared" ca="1" si="2"/>
        <v>18.345068692756037</v>
      </c>
    </row>
    <row r="155" spans="4:5" x14ac:dyDescent="0.25">
      <c r="D155" s="2">
        <v>62</v>
      </c>
      <c r="E155" s="6">
        <f t="shared" ca="1" si="2"/>
        <v>18.170258118234806</v>
      </c>
    </row>
    <row r="156" spans="4:5" x14ac:dyDescent="0.25">
      <c r="D156" s="2">
        <v>61.75</v>
      </c>
      <c r="E156" s="6">
        <f t="shared" ca="1" si="2"/>
        <v>17.995447543713574</v>
      </c>
    </row>
    <row r="157" spans="4:5" x14ac:dyDescent="0.25">
      <c r="D157" s="2">
        <v>61.5</v>
      </c>
      <c r="E157" s="6">
        <f t="shared" ca="1" si="2"/>
        <v>17.820636969192343</v>
      </c>
    </row>
    <row r="158" spans="4:5" x14ac:dyDescent="0.25">
      <c r="D158" s="2">
        <v>61.25</v>
      </c>
      <c r="E158" s="6">
        <f t="shared" ca="1" si="2"/>
        <v>17.645826394671111</v>
      </c>
    </row>
    <row r="159" spans="4:5" x14ac:dyDescent="0.25">
      <c r="D159" s="2">
        <v>61</v>
      </c>
      <c r="E159" s="6">
        <f t="shared" ca="1" si="2"/>
        <v>17.471015820149873</v>
      </c>
    </row>
    <row r="160" spans="4:5" x14ac:dyDescent="0.25">
      <c r="D160" s="2">
        <v>60.75</v>
      </c>
      <c r="E160" s="6">
        <f t="shared" ca="1" si="2"/>
        <v>17.296205245628641</v>
      </c>
    </row>
    <row r="161" spans="4:5" x14ac:dyDescent="0.25">
      <c r="D161" s="2">
        <v>60.5</v>
      </c>
      <c r="E161" s="6">
        <f t="shared" ca="1" si="2"/>
        <v>17.12139467110741</v>
      </c>
    </row>
    <row r="162" spans="4:5" x14ac:dyDescent="0.25">
      <c r="D162" s="2">
        <v>60.25</v>
      </c>
      <c r="E162" s="6">
        <f t="shared" ca="1" si="2"/>
        <v>16.946584096586179</v>
      </c>
    </row>
    <row r="163" spans="4:5" x14ac:dyDescent="0.25">
      <c r="D163" s="2">
        <v>60</v>
      </c>
      <c r="E163" s="6">
        <f t="shared" ca="1" si="2"/>
        <v>16.771773522064947</v>
      </c>
    </row>
    <row r="164" spans="4:5" x14ac:dyDescent="0.25">
      <c r="D164" s="2">
        <v>59.75</v>
      </c>
      <c r="E164" s="6">
        <f t="shared" ca="1" si="2"/>
        <v>16.596962947543716</v>
      </c>
    </row>
    <row r="165" spans="4:5" x14ac:dyDescent="0.25">
      <c r="D165" s="2">
        <v>59.5</v>
      </c>
      <c r="E165" s="6">
        <f t="shared" ca="1" si="2"/>
        <v>16.422152373022485</v>
      </c>
    </row>
    <row r="166" spans="4:5" x14ac:dyDescent="0.25">
      <c r="D166" s="2">
        <v>59.25</v>
      </c>
      <c r="E166" s="6">
        <f t="shared" ca="1" si="2"/>
        <v>16.247341798501253</v>
      </c>
    </row>
    <row r="167" spans="4:5" x14ac:dyDescent="0.25">
      <c r="D167" s="2">
        <v>59</v>
      </c>
      <c r="E167" s="6">
        <f t="shared" ca="1" si="2"/>
        <v>16.072531223980022</v>
      </c>
    </row>
    <row r="168" spans="4:5" x14ac:dyDescent="0.25">
      <c r="D168" s="2">
        <v>58.75</v>
      </c>
      <c r="E168" s="6">
        <f t="shared" ca="1" si="2"/>
        <v>15.943943412908933</v>
      </c>
    </row>
    <row r="169" spans="4:5" x14ac:dyDescent="0.25">
      <c r="D169" s="2">
        <v>58.5</v>
      </c>
      <c r="E169" s="6">
        <f t="shared" ca="1" si="2"/>
        <v>15.848134394341294</v>
      </c>
    </row>
    <row r="170" spans="4:5" x14ac:dyDescent="0.25">
      <c r="D170" s="2">
        <v>58.25</v>
      </c>
      <c r="E170" s="6">
        <f t="shared" ca="1" si="2"/>
        <v>15.752325375773655</v>
      </c>
    </row>
    <row r="171" spans="4:5" x14ac:dyDescent="0.25">
      <c r="D171" s="2">
        <v>58</v>
      </c>
      <c r="E171" s="6">
        <f t="shared" ca="1" si="2"/>
        <v>15.656516357206016</v>
      </c>
    </row>
    <row r="172" spans="4:5" x14ac:dyDescent="0.25">
      <c r="D172" s="2">
        <v>57.75</v>
      </c>
      <c r="E172" s="6">
        <f t="shared" ca="1" si="2"/>
        <v>15.560707338638377</v>
      </c>
    </row>
    <row r="173" spans="4:5" x14ac:dyDescent="0.25">
      <c r="D173" s="2">
        <v>57.5</v>
      </c>
      <c r="E173" s="6">
        <f t="shared" ca="1" si="2"/>
        <v>15.464898320070738</v>
      </c>
    </row>
    <row r="174" spans="4:5" x14ac:dyDescent="0.25">
      <c r="D174" s="2">
        <v>57.25</v>
      </c>
      <c r="E174" s="6">
        <f t="shared" ca="1" si="2"/>
        <v>15.369089301503099</v>
      </c>
    </row>
    <row r="175" spans="4:5" x14ac:dyDescent="0.25">
      <c r="D175" s="2">
        <v>57</v>
      </c>
      <c r="E175" s="6">
        <f t="shared" ca="1" si="2"/>
        <v>15.27328028293546</v>
      </c>
    </row>
    <row r="176" spans="4:5" x14ac:dyDescent="0.25">
      <c r="D176" s="2">
        <v>56.75</v>
      </c>
      <c r="E176" s="6">
        <f t="shared" ca="1" si="2"/>
        <v>15.177471264367821</v>
      </c>
    </row>
    <row r="177" spans="4:5" x14ac:dyDescent="0.25">
      <c r="D177" s="2">
        <v>56.5</v>
      </c>
      <c r="E177" s="6">
        <f t="shared" ca="1" si="2"/>
        <v>15.081662245800182</v>
      </c>
    </row>
    <row r="178" spans="4:5" x14ac:dyDescent="0.25">
      <c r="D178" s="2">
        <v>56.25</v>
      </c>
      <c r="E178" s="6">
        <f t="shared" ca="1" si="2"/>
        <v>14.985853227232543</v>
      </c>
    </row>
    <row r="179" spans="4:5" x14ac:dyDescent="0.25">
      <c r="D179" s="2">
        <v>56</v>
      </c>
      <c r="E179" s="6">
        <f t="shared" ca="1" si="2"/>
        <v>14.890044208664904</v>
      </c>
    </row>
    <row r="180" spans="4:5" x14ac:dyDescent="0.25">
      <c r="D180" s="2">
        <v>55.75</v>
      </c>
      <c r="E180" s="6">
        <f t="shared" ca="1" si="2"/>
        <v>14.794235190097261</v>
      </c>
    </row>
    <row r="181" spans="4:5" x14ac:dyDescent="0.25">
      <c r="D181" s="2">
        <v>55.5</v>
      </c>
      <c r="E181" s="6">
        <f t="shared" ca="1" si="2"/>
        <v>14.698426171529622</v>
      </c>
    </row>
    <row r="182" spans="4:5" x14ac:dyDescent="0.25">
      <c r="D182" s="2">
        <v>55.25</v>
      </c>
      <c r="E182" s="6">
        <f t="shared" ca="1" si="2"/>
        <v>14.602617152961983</v>
      </c>
    </row>
    <row r="183" spans="4:5" x14ac:dyDescent="0.25">
      <c r="D183" s="2">
        <v>55</v>
      </c>
      <c r="E183" s="6">
        <f t="shared" ca="1" si="2"/>
        <v>14.506808134394344</v>
      </c>
    </row>
    <row r="184" spans="4:5" x14ac:dyDescent="0.25">
      <c r="D184" s="2">
        <v>54.75</v>
      </c>
      <c r="E184" s="6">
        <f t="shared" ca="1" si="2"/>
        <v>14.410999115826705</v>
      </c>
    </row>
    <row r="185" spans="4:5" x14ac:dyDescent="0.25">
      <c r="D185" s="2">
        <v>54.5</v>
      </c>
      <c r="E185" s="6">
        <f t="shared" ca="1" si="2"/>
        <v>14.315190097259066</v>
      </c>
    </row>
    <row r="186" spans="4:5" x14ac:dyDescent="0.25">
      <c r="D186" s="2">
        <v>54.25</v>
      </c>
      <c r="E186" s="6">
        <f t="shared" ca="1" si="2"/>
        <v>14.219381078691427</v>
      </c>
    </row>
    <row r="187" spans="4:5" x14ac:dyDescent="0.25">
      <c r="D187" s="2">
        <v>54</v>
      </c>
      <c r="E187" s="6">
        <f t="shared" ca="1" si="2"/>
        <v>14.123572060123788</v>
      </c>
    </row>
    <row r="188" spans="4:5" x14ac:dyDescent="0.25">
      <c r="D188" s="2">
        <v>53.75</v>
      </c>
      <c r="E188" s="6">
        <f t="shared" ca="1" si="2"/>
        <v>14.027763041556149</v>
      </c>
    </row>
    <row r="189" spans="4:5" x14ac:dyDescent="0.25">
      <c r="D189" s="2">
        <v>53.5</v>
      </c>
      <c r="E189" s="6">
        <f t="shared" ca="1" si="2"/>
        <v>13.93195402298851</v>
      </c>
    </row>
    <row r="190" spans="4:5" x14ac:dyDescent="0.25">
      <c r="D190" s="2">
        <v>53.25</v>
      </c>
      <c r="E190" s="6">
        <f t="shared" ca="1" si="2"/>
        <v>13.836145004420871</v>
      </c>
    </row>
    <row r="191" spans="4:5" x14ac:dyDescent="0.25">
      <c r="D191" s="2">
        <v>53</v>
      </c>
      <c r="E191" s="6">
        <f t="shared" ca="1" si="2"/>
        <v>13.740335985853232</v>
      </c>
    </row>
    <row r="192" spans="4:5" x14ac:dyDescent="0.25">
      <c r="D192" s="2">
        <v>52.75</v>
      </c>
      <c r="E192" s="6">
        <f t="shared" ca="1" si="2"/>
        <v>13.644526967285589</v>
      </c>
    </row>
    <row r="193" spans="4:5" x14ac:dyDescent="0.25">
      <c r="D193" s="2">
        <v>52.5</v>
      </c>
      <c r="E193" s="6">
        <f t="shared" ca="1" si="2"/>
        <v>13.54871794871795</v>
      </c>
    </row>
    <row r="194" spans="4:5" x14ac:dyDescent="0.25">
      <c r="D194" s="2">
        <v>52.25</v>
      </c>
      <c r="E194" s="6">
        <f t="shared" ca="1" si="2"/>
        <v>13.452908930150311</v>
      </c>
    </row>
    <row r="195" spans="4:5" x14ac:dyDescent="0.25">
      <c r="D195" s="2">
        <v>52</v>
      </c>
      <c r="E195" s="6">
        <f t="shared" ca="1" si="2"/>
        <v>13.357099911582672</v>
      </c>
    </row>
    <row r="196" spans="4:5" x14ac:dyDescent="0.25">
      <c r="D196" s="2">
        <v>51.75</v>
      </c>
      <c r="E196" s="6">
        <f t="shared" ca="1" si="2"/>
        <v>13.261290893015033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13.165481874447394</v>
      </c>
    </row>
    <row r="198" spans="4:5" x14ac:dyDescent="0.25">
      <c r="D198" s="2">
        <v>51.25</v>
      </c>
      <c r="E198" s="6">
        <f t="shared" ca="1" si="3"/>
        <v>13.069672855879755</v>
      </c>
    </row>
    <row r="199" spans="4:5" x14ac:dyDescent="0.25">
      <c r="D199" s="2">
        <v>51</v>
      </c>
      <c r="E199" s="6">
        <f t="shared" ca="1" si="3"/>
        <v>12.973863837312116</v>
      </c>
    </row>
    <row r="200" spans="4:5" x14ac:dyDescent="0.25">
      <c r="D200" s="2">
        <v>50.75</v>
      </c>
      <c r="E200" s="6">
        <f t="shared" ca="1" si="3"/>
        <v>12.878054818744477</v>
      </c>
    </row>
    <row r="201" spans="4:5" x14ac:dyDescent="0.25">
      <c r="D201" s="2">
        <v>50.5</v>
      </c>
      <c r="E201" s="6">
        <f t="shared" ca="1" si="3"/>
        <v>12.782245800176838</v>
      </c>
    </row>
    <row r="202" spans="4:5" x14ac:dyDescent="0.25">
      <c r="D202" s="2">
        <v>50.25</v>
      </c>
      <c r="E202" s="6">
        <f t="shared" ca="1" si="3"/>
        <v>12.686436781609199</v>
      </c>
    </row>
    <row r="203" spans="4:5" x14ac:dyDescent="0.25">
      <c r="D203" s="2">
        <v>50</v>
      </c>
      <c r="E203" s="6">
        <f t="shared" ca="1" si="3"/>
        <v>12.59062776304156</v>
      </c>
    </row>
    <row r="204" spans="4:5" x14ac:dyDescent="0.25">
      <c r="D204" s="2">
        <v>49.75</v>
      </c>
      <c r="E204" s="6">
        <f t="shared" ca="1" si="3"/>
        <v>12.494818744473921</v>
      </c>
    </row>
    <row r="205" spans="4:5" x14ac:dyDescent="0.25">
      <c r="D205" s="2">
        <v>49.5</v>
      </c>
      <c r="E205" s="6">
        <f t="shared" ca="1" si="3"/>
        <v>12.399009725906279</v>
      </c>
    </row>
    <row r="206" spans="4:5" x14ac:dyDescent="0.25">
      <c r="D206" s="2">
        <v>49.25</v>
      </c>
      <c r="E206" s="6">
        <f t="shared" ca="1" si="3"/>
        <v>12.30320070733864</v>
      </c>
    </row>
    <row r="207" spans="4:5" x14ac:dyDescent="0.25">
      <c r="D207" s="2">
        <v>49</v>
      </c>
      <c r="E207" s="6">
        <f t="shared" ca="1" si="3"/>
        <v>12.207391688771001</v>
      </c>
    </row>
    <row r="208" spans="4:5" x14ac:dyDescent="0.25">
      <c r="D208" s="2">
        <v>48.75</v>
      </c>
      <c r="E208" s="6">
        <f t="shared" ca="1" si="3"/>
        <v>12.111582670203362</v>
      </c>
    </row>
    <row r="209" spans="4:5" x14ac:dyDescent="0.25">
      <c r="D209" s="2">
        <v>48.5</v>
      </c>
      <c r="E209" s="6">
        <f t="shared" ca="1" si="3"/>
        <v>12.015773651635723</v>
      </c>
    </row>
    <row r="210" spans="4:5" x14ac:dyDescent="0.25">
      <c r="D210" s="2">
        <v>48.25</v>
      </c>
      <c r="E210" s="6">
        <f t="shared" ca="1" si="3"/>
        <v>11.919964633068084</v>
      </c>
    </row>
    <row r="211" spans="4:5" x14ac:dyDescent="0.25">
      <c r="D211" s="2">
        <v>48</v>
      </c>
      <c r="E211" s="6">
        <f t="shared" ca="1" si="3"/>
        <v>11.824155614500444</v>
      </c>
    </row>
    <row r="212" spans="4:5" x14ac:dyDescent="0.25">
      <c r="D212" s="2">
        <v>47.75</v>
      </c>
      <c r="E212" s="6">
        <f t="shared" ca="1" si="3"/>
        <v>11.728346595932805</v>
      </c>
    </row>
    <row r="213" spans="4:5" x14ac:dyDescent="0.25">
      <c r="D213" s="2">
        <v>47.5</v>
      </c>
      <c r="E213" s="6">
        <f t="shared" ca="1" si="3"/>
        <v>11.632537577365166</v>
      </c>
    </row>
    <row r="214" spans="4:5" x14ac:dyDescent="0.25">
      <c r="D214" s="2">
        <v>47.25</v>
      </c>
      <c r="E214" s="6">
        <f t="shared" ca="1" si="3"/>
        <v>11.536728558797527</v>
      </c>
    </row>
    <row r="215" spans="4:5" x14ac:dyDescent="0.25">
      <c r="D215" s="2">
        <v>47</v>
      </c>
      <c r="E215" s="6">
        <f t="shared" ca="1" si="3"/>
        <v>11.440919540229888</v>
      </c>
    </row>
    <row r="216" spans="4:5" x14ac:dyDescent="0.25">
      <c r="D216" s="2">
        <v>46.75</v>
      </c>
      <c r="E216" s="6">
        <f t="shared" ca="1" si="3"/>
        <v>11.345110521662249</v>
      </c>
    </row>
    <row r="217" spans="4:5" x14ac:dyDescent="0.25">
      <c r="D217" s="2">
        <v>46.5</v>
      </c>
      <c r="E217" s="6">
        <f t="shared" ca="1" si="3"/>
        <v>11.24930150309461</v>
      </c>
    </row>
    <row r="218" spans="4:5" x14ac:dyDescent="0.25">
      <c r="D218" s="2">
        <v>46.25</v>
      </c>
      <c r="E218" s="6">
        <f t="shared" ca="1" si="3"/>
        <v>11.153492484526968</v>
      </c>
    </row>
    <row r="219" spans="4:5" x14ac:dyDescent="0.25">
      <c r="D219" s="2">
        <v>46</v>
      </c>
      <c r="E219" s="6">
        <f t="shared" ca="1" si="3"/>
        <v>11.057683465959329</v>
      </c>
    </row>
    <row r="220" spans="4:5" x14ac:dyDescent="0.25">
      <c r="D220" s="2">
        <v>45.75</v>
      </c>
      <c r="E220" s="6">
        <f t="shared" ca="1" si="3"/>
        <v>10.96187444739169</v>
      </c>
    </row>
    <row r="221" spans="4:5" x14ac:dyDescent="0.25">
      <c r="D221" s="2">
        <v>45.5</v>
      </c>
      <c r="E221" s="6">
        <f t="shared" ca="1" si="3"/>
        <v>10.866065428824051</v>
      </c>
    </row>
    <row r="222" spans="4:5" x14ac:dyDescent="0.25">
      <c r="D222" s="2">
        <v>45.25</v>
      </c>
      <c r="E222" s="6">
        <f t="shared" ca="1" si="3"/>
        <v>10.770256410256412</v>
      </c>
    </row>
    <row r="223" spans="4:5" x14ac:dyDescent="0.25">
      <c r="D223" s="2">
        <v>45</v>
      </c>
      <c r="E223" s="6">
        <f t="shared" ca="1" si="3"/>
        <v>10.674447391688773</v>
      </c>
    </row>
    <row r="224" spans="4:5" x14ac:dyDescent="0.25">
      <c r="D224" s="2">
        <v>44.75</v>
      </c>
      <c r="E224" s="6">
        <f t="shared" ca="1" si="3"/>
        <v>10.578638373121134</v>
      </c>
    </row>
    <row r="225" spans="4:5" x14ac:dyDescent="0.25">
      <c r="D225" s="2">
        <v>44.5</v>
      </c>
      <c r="E225" s="6">
        <f t="shared" ca="1" si="3"/>
        <v>10.482829354553495</v>
      </c>
    </row>
    <row r="226" spans="4:5" x14ac:dyDescent="0.25">
      <c r="D226" s="2">
        <v>44.25</v>
      </c>
      <c r="E226" s="6">
        <f t="shared" ca="1" si="3"/>
        <v>10.387020335985856</v>
      </c>
    </row>
    <row r="227" spans="4:5" x14ac:dyDescent="0.25">
      <c r="D227" s="2">
        <v>44</v>
      </c>
      <c r="E227" s="6">
        <f t="shared" ca="1" si="3"/>
        <v>10.291211317418217</v>
      </c>
    </row>
    <row r="228" spans="4:5" x14ac:dyDescent="0.25">
      <c r="D228" s="2">
        <v>43.75</v>
      </c>
      <c r="E228" s="6">
        <f t="shared" ca="1" si="3"/>
        <v>10.195402298850578</v>
      </c>
    </row>
    <row r="229" spans="4:5" x14ac:dyDescent="0.25">
      <c r="D229" s="2">
        <v>43.5</v>
      </c>
      <c r="E229" s="6">
        <f t="shared" ca="1" si="3"/>
        <v>10.099593280282939</v>
      </c>
    </row>
    <row r="230" spans="4:5" x14ac:dyDescent="0.25">
      <c r="D230" s="2">
        <v>43.25</v>
      </c>
      <c r="E230" s="6">
        <f t="shared" ca="1" si="3"/>
        <v>10.0037842617153</v>
      </c>
    </row>
    <row r="231" spans="4:5" x14ac:dyDescent="0.25">
      <c r="D231" s="2">
        <v>43</v>
      </c>
      <c r="E231" s="6">
        <f t="shared" ca="1" si="3"/>
        <v>9.9079752431476571</v>
      </c>
    </row>
    <row r="232" spans="4:5" x14ac:dyDescent="0.25">
      <c r="D232" s="2">
        <v>42.75</v>
      </c>
      <c r="E232" s="6">
        <f t="shared" ca="1" si="3"/>
        <v>9.8121662245800181</v>
      </c>
    </row>
    <row r="233" spans="4:5" x14ac:dyDescent="0.25">
      <c r="D233" s="2">
        <v>42.5</v>
      </c>
      <c r="E233" s="6">
        <f t="shared" ca="1" si="3"/>
        <v>9.7163572060123791</v>
      </c>
    </row>
    <row r="234" spans="4:5" x14ac:dyDescent="0.25">
      <c r="D234" s="2">
        <v>42.25</v>
      </c>
      <c r="E234" s="6">
        <f t="shared" ca="1" si="3"/>
        <v>9.6205481874447401</v>
      </c>
    </row>
    <row r="235" spans="4:5" x14ac:dyDescent="0.25">
      <c r="D235" s="2">
        <v>42</v>
      </c>
      <c r="E235" s="6">
        <f t="shared" ca="1" si="3"/>
        <v>9.524739168877101</v>
      </c>
    </row>
    <row r="236" spans="4:5" x14ac:dyDescent="0.25">
      <c r="D236" s="2">
        <v>41.75</v>
      </c>
      <c r="E236" s="6">
        <f t="shared" ca="1" si="3"/>
        <v>9.428930150309462</v>
      </c>
    </row>
    <row r="237" spans="4:5" x14ac:dyDescent="0.25">
      <c r="D237" s="2">
        <v>41.5</v>
      </c>
      <c r="E237" s="6">
        <f t="shared" ca="1" si="3"/>
        <v>9.333121131741823</v>
      </c>
    </row>
    <row r="238" spans="4:5" x14ac:dyDescent="0.25">
      <c r="D238" s="2">
        <v>41.25</v>
      </c>
      <c r="E238" s="6">
        <f t="shared" ca="1" si="3"/>
        <v>9.237312113174184</v>
      </c>
    </row>
    <row r="239" spans="4:5" x14ac:dyDescent="0.25">
      <c r="D239" s="2">
        <v>41</v>
      </c>
      <c r="E239" s="6">
        <f t="shared" ca="1" si="3"/>
        <v>9.141503094606545</v>
      </c>
    </row>
    <row r="240" spans="4:5" x14ac:dyDescent="0.25">
      <c r="D240" s="2">
        <v>40.75</v>
      </c>
      <c r="E240" s="6">
        <f t="shared" ca="1" si="3"/>
        <v>9.0456940760389042</v>
      </c>
    </row>
    <row r="241" spans="4:5" x14ac:dyDescent="0.25">
      <c r="D241" s="2">
        <v>40.5</v>
      </c>
      <c r="E241" s="6">
        <f t="shared" ca="1" si="3"/>
        <v>8.9498850574712652</v>
      </c>
    </row>
    <row r="242" spans="4:5" x14ac:dyDescent="0.25">
      <c r="D242" s="2">
        <v>40.25</v>
      </c>
      <c r="E242" s="6">
        <f t="shared" ca="1" si="3"/>
        <v>8.8540760389036262</v>
      </c>
    </row>
    <row r="243" spans="4:5" x14ac:dyDescent="0.25">
      <c r="D243" s="2">
        <v>40</v>
      </c>
      <c r="E243" s="6">
        <f t="shared" ca="1" si="3"/>
        <v>8.7582670203359871</v>
      </c>
    </row>
    <row r="244" spans="4:5" x14ac:dyDescent="0.25">
      <c r="D244" s="2">
        <v>39.75</v>
      </c>
      <c r="E244" s="6">
        <f t="shared" ca="1" si="3"/>
        <v>8.6624580017683481</v>
      </c>
    </row>
    <row r="245" spans="4:5" x14ac:dyDescent="0.25">
      <c r="D245" s="2">
        <v>39.5</v>
      </c>
      <c r="E245" s="6">
        <f t="shared" ca="1" si="3"/>
        <v>8.5666489832007091</v>
      </c>
    </row>
    <row r="246" spans="4:5" x14ac:dyDescent="0.25">
      <c r="D246" s="2">
        <v>39.25</v>
      </c>
      <c r="E246" s="6">
        <f t="shared" ca="1" si="3"/>
        <v>8.4708399646330701</v>
      </c>
    </row>
    <row r="247" spans="4:5" x14ac:dyDescent="0.25">
      <c r="D247" s="2">
        <v>39</v>
      </c>
      <c r="E247" s="6">
        <f t="shared" ca="1" si="3"/>
        <v>8.3750309460654293</v>
      </c>
    </row>
    <row r="248" spans="4:5" x14ac:dyDescent="0.25">
      <c r="D248" s="2">
        <v>38.75</v>
      </c>
      <c r="E248" s="6">
        <f t="shared" ca="1" si="3"/>
        <v>8.2792219274977903</v>
      </c>
    </row>
    <row r="249" spans="4:5" x14ac:dyDescent="0.25">
      <c r="D249" s="2">
        <v>38.5</v>
      </c>
      <c r="E249" s="6">
        <f t="shared" ca="1" si="3"/>
        <v>8.1834129089301513</v>
      </c>
    </row>
    <row r="250" spans="4:5" x14ac:dyDescent="0.25">
      <c r="D250" s="2">
        <v>38.25</v>
      </c>
      <c r="E250" s="6">
        <f t="shared" ca="1" si="3"/>
        <v>8.0876038903625123</v>
      </c>
    </row>
    <row r="251" spans="4:5" x14ac:dyDescent="0.25">
      <c r="D251" s="2">
        <v>38</v>
      </c>
      <c r="E251" s="6">
        <f t="shared" ca="1" si="3"/>
        <v>7.9934831460674154</v>
      </c>
    </row>
    <row r="252" spans="4:5" x14ac:dyDescent="0.25">
      <c r="D252" s="2">
        <v>37.75</v>
      </c>
      <c r="E252" s="6">
        <f t="shared" ca="1" si="3"/>
        <v>7.9173876404494372</v>
      </c>
    </row>
    <row r="253" spans="4:5" x14ac:dyDescent="0.25">
      <c r="D253" s="2">
        <v>37.5</v>
      </c>
      <c r="E253" s="6">
        <f t="shared" ca="1" si="3"/>
        <v>7.8412921348314608</v>
      </c>
    </row>
    <row r="254" spans="4:5" x14ac:dyDescent="0.25">
      <c r="D254" s="2">
        <v>37.25</v>
      </c>
      <c r="E254" s="6">
        <f t="shared" ca="1" si="3"/>
        <v>7.7651966292134826</v>
      </c>
    </row>
    <row r="255" spans="4:5" x14ac:dyDescent="0.25">
      <c r="D255" s="2">
        <v>37</v>
      </c>
      <c r="E255" s="6">
        <f t="shared" ca="1" si="3"/>
        <v>7.6891011235955045</v>
      </c>
    </row>
    <row r="256" spans="4:5" x14ac:dyDescent="0.25">
      <c r="D256" s="2">
        <v>36.75</v>
      </c>
      <c r="E256" s="6">
        <f t="shared" ca="1" si="3"/>
        <v>7.6130056179775281</v>
      </c>
    </row>
    <row r="257" spans="4:5" x14ac:dyDescent="0.25">
      <c r="D257" s="2">
        <v>36.5</v>
      </c>
      <c r="E257" s="6">
        <f t="shared" ca="1" si="3"/>
        <v>7.5369101123595499</v>
      </c>
    </row>
    <row r="258" spans="4:5" x14ac:dyDescent="0.25">
      <c r="D258" s="2">
        <v>36.25</v>
      </c>
      <c r="E258" s="6">
        <f t="shared" ca="1" si="3"/>
        <v>7.4608146067415735</v>
      </c>
    </row>
    <row r="259" spans="4:5" x14ac:dyDescent="0.25">
      <c r="D259" s="2">
        <v>36</v>
      </c>
      <c r="E259" s="6">
        <f t="shared" ca="1" si="3"/>
        <v>7.3847191011235953</v>
      </c>
    </row>
    <row r="260" spans="4:5" x14ac:dyDescent="0.25">
      <c r="D260" s="2">
        <v>35.75</v>
      </c>
      <c r="E260" s="6">
        <f t="shared" ca="1" si="3"/>
        <v>7.3086235955056171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7.2325280898876407</v>
      </c>
    </row>
    <row r="262" spans="4:5" x14ac:dyDescent="0.25">
      <c r="D262" s="2">
        <v>35.25</v>
      </c>
      <c r="E262" s="6">
        <f t="shared" ca="1" si="4"/>
        <v>7.1564325842696626</v>
      </c>
    </row>
    <row r="263" spans="4:5" x14ac:dyDescent="0.25">
      <c r="D263" s="2">
        <v>35</v>
      </c>
      <c r="E263" s="6">
        <f t="shared" ca="1" si="4"/>
        <v>7.0803370786516862</v>
      </c>
    </row>
    <row r="264" spans="4:5" x14ac:dyDescent="0.25">
      <c r="D264" s="2">
        <v>34.75</v>
      </c>
      <c r="E264" s="6">
        <f t="shared" ca="1" si="4"/>
        <v>7.004241573033708</v>
      </c>
    </row>
    <row r="265" spans="4:5" x14ac:dyDescent="0.25">
      <c r="D265" s="2">
        <v>34.5</v>
      </c>
      <c r="E265" s="6">
        <f t="shared" ca="1" si="4"/>
        <v>6.9281460674157298</v>
      </c>
    </row>
    <row r="266" spans="4:5" x14ac:dyDescent="0.25">
      <c r="D266" s="2">
        <v>34.25</v>
      </c>
      <c r="E266" s="6">
        <f t="shared" ca="1" si="4"/>
        <v>6.8520505617977534</v>
      </c>
    </row>
    <row r="267" spans="4:5" x14ac:dyDescent="0.25">
      <c r="D267" s="2">
        <v>34</v>
      </c>
      <c r="E267" s="6">
        <f t="shared" ca="1" si="4"/>
        <v>6.7759550561797752</v>
      </c>
    </row>
    <row r="268" spans="4:5" x14ac:dyDescent="0.25">
      <c r="D268" s="2">
        <v>33.75</v>
      </c>
      <c r="E268" s="6">
        <f t="shared" ca="1" si="4"/>
        <v>6.6998595505617971</v>
      </c>
    </row>
    <row r="269" spans="4:5" x14ac:dyDescent="0.25">
      <c r="D269" s="2">
        <v>33.5</v>
      </c>
      <c r="E269" s="6">
        <f t="shared" ca="1" si="4"/>
        <v>6.6237640449438207</v>
      </c>
    </row>
    <row r="270" spans="4:5" x14ac:dyDescent="0.25">
      <c r="D270" s="2">
        <v>33.25</v>
      </c>
      <c r="E270" s="6">
        <f t="shared" ca="1" si="4"/>
        <v>6.5476685393258425</v>
      </c>
    </row>
    <row r="271" spans="4:5" x14ac:dyDescent="0.25">
      <c r="D271" s="2">
        <v>33</v>
      </c>
      <c r="E271" s="6">
        <f t="shared" ca="1" si="4"/>
        <v>6.4715730337078643</v>
      </c>
    </row>
    <row r="272" spans="4:5" x14ac:dyDescent="0.25">
      <c r="D272" s="2">
        <v>32.75</v>
      </c>
      <c r="E272" s="6">
        <f t="shared" ca="1" si="4"/>
        <v>6.3954775280898879</v>
      </c>
    </row>
    <row r="273" spans="4:5" x14ac:dyDescent="0.25">
      <c r="D273" s="2">
        <v>32.5</v>
      </c>
      <c r="E273" s="6">
        <f t="shared" ca="1" si="4"/>
        <v>6.3193820224719097</v>
      </c>
    </row>
    <row r="274" spans="4:5" x14ac:dyDescent="0.25">
      <c r="D274" s="2">
        <v>32.25</v>
      </c>
      <c r="E274" s="6">
        <f t="shared" ca="1" si="4"/>
        <v>6.2432865168539333</v>
      </c>
    </row>
    <row r="275" spans="4:5" x14ac:dyDescent="0.25">
      <c r="D275" s="2">
        <v>32</v>
      </c>
      <c r="E275" s="6">
        <f t="shared" ca="1" si="4"/>
        <v>6.1671910112359551</v>
      </c>
    </row>
    <row r="276" spans="4:5" x14ac:dyDescent="0.25">
      <c r="D276" s="2">
        <v>31.75</v>
      </c>
      <c r="E276" s="6">
        <f t="shared" ca="1" si="4"/>
        <v>6.091095505617977</v>
      </c>
    </row>
    <row r="277" spans="4:5" x14ac:dyDescent="0.25">
      <c r="D277" s="2">
        <v>31.5</v>
      </c>
      <c r="E277" s="6">
        <f t="shared" ca="1" si="4"/>
        <v>6.0150000000000006</v>
      </c>
    </row>
    <row r="278" spans="4:5" x14ac:dyDescent="0.25">
      <c r="D278" s="2">
        <v>31.25</v>
      </c>
      <c r="E278" s="6">
        <f t="shared" ca="1" si="4"/>
        <v>5.9389044943820224</v>
      </c>
    </row>
    <row r="279" spans="4:5" x14ac:dyDescent="0.25">
      <c r="D279" s="2">
        <v>31</v>
      </c>
      <c r="E279" s="6">
        <f t="shared" ca="1" si="4"/>
        <v>5.862808988764046</v>
      </c>
    </row>
    <row r="280" spans="4:5" x14ac:dyDescent="0.25">
      <c r="D280" s="2">
        <v>30.75</v>
      </c>
      <c r="E280" s="6">
        <f t="shared" ca="1" si="4"/>
        <v>5.7867134831460678</v>
      </c>
    </row>
    <row r="281" spans="4:5" x14ac:dyDescent="0.25">
      <c r="D281" s="2">
        <v>30.5</v>
      </c>
      <c r="E281" s="6">
        <f t="shared" ca="1" si="4"/>
        <v>5.7106179775280896</v>
      </c>
    </row>
    <row r="282" spans="4:5" x14ac:dyDescent="0.25">
      <c r="D282" s="2">
        <v>30.25</v>
      </c>
      <c r="E282" s="6">
        <f t="shared" ca="1" si="4"/>
        <v>5.6345224719101132</v>
      </c>
    </row>
    <row r="283" spans="4:5" x14ac:dyDescent="0.25">
      <c r="D283" s="2">
        <v>30</v>
      </c>
      <c r="E283" s="6">
        <f t="shared" ca="1" si="4"/>
        <v>5.5584269662921351</v>
      </c>
    </row>
    <row r="284" spans="4:5" x14ac:dyDescent="0.25">
      <c r="D284" s="2">
        <v>29.75</v>
      </c>
      <c r="E284" s="6">
        <f t="shared" ca="1" si="4"/>
        <v>5.4823314606741569</v>
      </c>
    </row>
    <row r="285" spans="4:5" x14ac:dyDescent="0.25">
      <c r="D285" s="2">
        <v>29.5</v>
      </c>
      <c r="E285" s="6">
        <f t="shared" ca="1" si="4"/>
        <v>5.4062359550561805</v>
      </c>
    </row>
    <row r="286" spans="4:5" x14ac:dyDescent="0.25">
      <c r="D286" s="2">
        <v>29.25</v>
      </c>
      <c r="E286" s="6">
        <f t="shared" ca="1" si="4"/>
        <v>5.3301404494382023</v>
      </c>
    </row>
    <row r="287" spans="4:5" x14ac:dyDescent="0.25">
      <c r="D287" s="2">
        <v>29</v>
      </c>
      <c r="E287" s="6">
        <f t="shared" ca="1" si="4"/>
        <v>5.2540449438202241</v>
      </c>
    </row>
    <row r="288" spans="4:5" x14ac:dyDescent="0.25">
      <c r="D288" s="2">
        <v>28.75</v>
      </c>
      <c r="E288" s="6">
        <f t="shared" ca="1" si="4"/>
        <v>5.1779494382022477</v>
      </c>
    </row>
    <row r="289" spans="4:5" x14ac:dyDescent="0.25">
      <c r="D289" s="2">
        <v>28.5</v>
      </c>
      <c r="E289" s="6">
        <f t="shared" ca="1" si="4"/>
        <v>5.1018539325842696</v>
      </c>
    </row>
    <row r="290" spans="4:5" x14ac:dyDescent="0.25">
      <c r="D290" s="2">
        <v>28.25</v>
      </c>
      <c r="E290" s="6">
        <f t="shared" ca="1" si="4"/>
        <v>5.0257584269662932</v>
      </c>
    </row>
    <row r="291" spans="4:5" x14ac:dyDescent="0.25">
      <c r="D291" s="2">
        <v>28</v>
      </c>
      <c r="E291" s="6">
        <f t="shared" ca="1" si="4"/>
        <v>4.949662921348315</v>
      </c>
    </row>
    <row r="292" spans="4:5" x14ac:dyDescent="0.25">
      <c r="D292" s="2">
        <v>27.75</v>
      </c>
      <c r="E292" s="6">
        <f t="shared" ca="1" si="4"/>
        <v>4.8735674157303368</v>
      </c>
    </row>
    <row r="293" spans="4:5" x14ac:dyDescent="0.25">
      <c r="D293" s="2">
        <v>27.5</v>
      </c>
      <c r="E293" s="6">
        <f t="shared" ca="1" si="4"/>
        <v>4.7974719101123604</v>
      </c>
    </row>
    <row r="294" spans="4:5" x14ac:dyDescent="0.25">
      <c r="D294" s="2">
        <v>27.25</v>
      </c>
      <c r="E294" s="6">
        <f t="shared" ca="1" si="4"/>
        <v>4.7213764044943822</v>
      </c>
    </row>
    <row r="295" spans="4:5" x14ac:dyDescent="0.25">
      <c r="D295" s="2">
        <v>27</v>
      </c>
      <c r="E295" s="6">
        <f t="shared" ca="1" si="4"/>
        <v>4.6452808988764058</v>
      </c>
    </row>
    <row r="296" spans="4:5" x14ac:dyDescent="0.25">
      <c r="D296" s="2">
        <v>26.75</v>
      </c>
      <c r="E296" s="6">
        <f t="shared" ca="1" si="4"/>
        <v>4.5691853932584277</v>
      </c>
    </row>
    <row r="297" spans="4:5" x14ac:dyDescent="0.25">
      <c r="D297" s="2">
        <v>26.5</v>
      </c>
      <c r="E297" s="6">
        <f t="shared" ca="1" si="4"/>
        <v>4.4930898876404495</v>
      </c>
    </row>
    <row r="298" spans="4:5" x14ac:dyDescent="0.25">
      <c r="D298" s="2">
        <v>26.25</v>
      </c>
      <c r="E298" s="6">
        <f t="shared" ca="1" si="4"/>
        <v>4.4169943820224722</v>
      </c>
    </row>
    <row r="299" spans="4:5" x14ac:dyDescent="0.25">
      <c r="D299" s="2">
        <v>26</v>
      </c>
      <c r="E299" s="6">
        <f t="shared" ca="1" si="4"/>
        <v>4.3408988764044949</v>
      </c>
    </row>
    <row r="300" spans="4:5" x14ac:dyDescent="0.25">
      <c r="D300" s="2">
        <v>25.75</v>
      </c>
      <c r="E300" s="6">
        <f t="shared" ca="1" si="4"/>
        <v>4.2648033707865176</v>
      </c>
    </row>
    <row r="301" spans="4:5" x14ac:dyDescent="0.25">
      <c r="D301" s="2">
        <v>25.5</v>
      </c>
      <c r="E301" s="6">
        <f t="shared" ca="1" si="4"/>
        <v>4.1887078651685403</v>
      </c>
    </row>
    <row r="302" spans="4:5" x14ac:dyDescent="0.25">
      <c r="D302" s="2">
        <v>25.25</v>
      </c>
      <c r="E302" s="6">
        <f t="shared" ca="1" si="4"/>
        <v>4.1126123595505621</v>
      </c>
    </row>
    <row r="303" spans="4:5" x14ac:dyDescent="0.25">
      <c r="D303" s="2">
        <v>25</v>
      </c>
      <c r="E303" s="6">
        <f t="shared" ca="1" si="4"/>
        <v>4.0365168539325849</v>
      </c>
    </row>
    <row r="304" spans="4:5" x14ac:dyDescent="0.25">
      <c r="D304" s="2">
        <v>24.75</v>
      </c>
      <c r="E304" s="6">
        <f t="shared" ca="1" si="4"/>
        <v>3.9570426829268293</v>
      </c>
    </row>
    <row r="305" spans="4:5" x14ac:dyDescent="0.25">
      <c r="D305" s="2">
        <v>24.5</v>
      </c>
      <c r="E305" s="6">
        <f t="shared" ca="1" si="4"/>
        <v>3.8744512195121956</v>
      </c>
    </row>
    <row r="306" spans="4:5" x14ac:dyDescent="0.25">
      <c r="D306" s="2">
        <v>24.25</v>
      </c>
      <c r="E306" s="6">
        <f t="shared" ca="1" si="4"/>
        <v>3.791859756097562</v>
      </c>
    </row>
    <row r="307" spans="4:5" x14ac:dyDescent="0.25">
      <c r="D307" s="2">
        <v>24</v>
      </c>
      <c r="E307" s="6">
        <f t="shared" ca="1" si="4"/>
        <v>3.7092682926829275</v>
      </c>
    </row>
    <row r="308" spans="4:5" x14ac:dyDescent="0.25">
      <c r="D308" s="2">
        <v>23.75</v>
      </c>
      <c r="E308" s="6">
        <f t="shared" ca="1" si="4"/>
        <v>3.6266768292682929</v>
      </c>
    </row>
    <row r="309" spans="4:5" x14ac:dyDescent="0.25">
      <c r="D309" s="2">
        <v>23.5</v>
      </c>
      <c r="E309" s="6">
        <f t="shared" ca="1" si="4"/>
        <v>3.5440853658536593</v>
      </c>
    </row>
    <row r="310" spans="4:5" x14ac:dyDescent="0.25">
      <c r="D310" s="2">
        <v>23.25</v>
      </c>
      <c r="E310" s="6">
        <f t="shared" ca="1" si="4"/>
        <v>3.4614939024390248</v>
      </c>
    </row>
    <row r="311" spans="4:5" x14ac:dyDescent="0.25">
      <c r="D311" s="2">
        <v>23</v>
      </c>
      <c r="E311" s="6">
        <f t="shared" ca="1" si="4"/>
        <v>3.3789024390243911</v>
      </c>
    </row>
    <row r="312" spans="4:5" x14ac:dyDescent="0.25">
      <c r="D312" s="2">
        <v>22.75</v>
      </c>
      <c r="E312" s="6">
        <f t="shared" ca="1" si="4"/>
        <v>3.2963109756097566</v>
      </c>
    </row>
    <row r="313" spans="4:5" x14ac:dyDescent="0.25">
      <c r="D313" s="2">
        <v>22.5</v>
      </c>
      <c r="E313" s="6">
        <f t="shared" ca="1" si="4"/>
        <v>3.2137195121951221</v>
      </c>
    </row>
    <row r="314" spans="4:5" x14ac:dyDescent="0.25">
      <c r="D314" s="2">
        <v>22.25</v>
      </c>
      <c r="E314" s="6">
        <f t="shared" ca="1" si="4"/>
        <v>3.1311280487804884</v>
      </c>
    </row>
    <row r="315" spans="4:5" x14ac:dyDescent="0.25">
      <c r="D315" s="2">
        <v>22</v>
      </c>
      <c r="E315" s="6">
        <f t="shared" ca="1" si="4"/>
        <v>3.0485365853658539</v>
      </c>
    </row>
    <row r="316" spans="4:5" x14ac:dyDescent="0.25">
      <c r="D316" s="2">
        <v>21.75</v>
      </c>
      <c r="E316" s="6">
        <f t="shared" ca="1" si="4"/>
        <v>2.9659451219512203</v>
      </c>
    </row>
    <row r="317" spans="4:5" x14ac:dyDescent="0.25">
      <c r="D317" s="2">
        <v>21.5</v>
      </c>
      <c r="E317" s="6">
        <f t="shared" ca="1" si="4"/>
        <v>2.8833536585365858</v>
      </c>
    </row>
    <row r="318" spans="4:5" x14ac:dyDescent="0.25">
      <c r="D318" s="2">
        <v>21.25</v>
      </c>
      <c r="E318" s="6">
        <f t="shared" ca="1" si="4"/>
        <v>2.8007621951219512</v>
      </c>
    </row>
    <row r="319" spans="4:5" x14ac:dyDescent="0.25">
      <c r="D319" s="2">
        <v>21</v>
      </c>
      <c r="E319" s="6">
        <f t="shared" ca="1" si="4"/>
        <v>2.7181707317073176</v>
      </c>
    </row>
    <row r="320" spans="4:5" x14ac:dyDescent="0.25">
      <c r="D320" s="2">
        <v>20.75</v>
      </c>
      <c r="E320" s="6">
        <f t="shared" ca="1" si="4"/>
        <v>2.6355792682926831</v>
      </c>
    </row>
    <row r="321" spans="4:5" x14ac:dyDescent="0.25">
      <c r="D321" s="2">
        <v>20.5</v>
      </c>
      <c r="E321" s="6">
        <f t="shared" ca="1" si="4"/>
        <v>2.5529878048780494</v>
      </c>
    </row>
    <row r="322" spans="4:5" x14ac:dyDescent="0.25">
      <c r="D322" s="2">
        <v>20.25</v>
      </c>
      <c r="E322" s="6">
        <f t="shared" ca="1" si="4"/>
        <v>2.4703963414634149</v>
      </c>
    </row>
    <row r="323" spans="4:5" x14ac:dyDescent="0.25">
      <c r="D323" s="2">
        <v>20</v>
      </c>
      <c r="E323" s="6">
        <f t="shared" ca="1" si="4"/>
        <v>2.3878048780487813</v>
      </c>
    </row>
    <row r="324" spans="4:5" x14ac:dyDescent="0.25">
      <c r="D324" s="2">
        <v>19.75</v>
      </c>
      <c r="E324" s="6">
        <f t="shared" ca="1" si="4"/>
        <v>2.3052134146341468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2.2226219512195122</v>
      </c>
    </row>
    <row r="326" spans="4:5" x14ac:dyDescent="0.25">
      <c r="D326" s="2">
        <v>19.25</v>
      </c>
      <c r="E326" s="6">
        <f t="shared" ca="1" si="5"/>
        <v>2.1400304878048786</v>
      </c>
    </row>
    <row r="327" spans="4:5" x14ac:dyDescent="0.25">
      <c r="D327" s="2">
        <v>19</v>
      </c>
      <c r="E327" s="6">
        <f t="shared" ca="1" si="5"/>
        <v>2.0574390243902441</v>
      </c>
    </row>
    <row r="328" spans="4:5" x14ac:dyDescent="0.25">
      <c r="D328" s="2">
        <v>18.75</v>
      </c>
      <c r="E328" s="6">
        <f t="shared" ca="1" si="5"/>
        <v>1.97231543624161</v>
      </c>
    </row>
    <row r="329" spans="4:5" x14ac:dyDescent="0.25">
      <c r="D329" s="2">
        <v>18.5</v>
      </c>
      <c r="E329" s="6">
        <f t="shared" ca="1" si="5"/>
        <v>1.8814093959731544</v>
      </c>
    </row>
    <row r="330" spans="4:5" x14ac:dyDescent="0.25">
      <c r="D330" s="2">
        <v>18.25</v>
      </c>
      <c r="E330" s="6">
        <f t="shared" ca="1" si="5"/>
        <v>1.7905033557046979</v>
      </c>
    </row>
    <row r="331" spans="4:5" x14ac:dyDescent="0.25">
      <c r="D331" s="2">
        <v>18</v>
      </c>
      <c r="E331" s="6">
        <f t="shared" ca="1" si="5"/>
        <v>1.6995973154362414</v>
      </c>
    </row>
    <row r="332" spans="4:5" x14ac:dyDescent="0.25">
      <c r="D332" s="2">
        <v>17.75</v>
      </c>
      <c r="E332" s="6">
        <f t="shared" ca="1" si="5"/>
        <v>1.6086912751677849</v>
      </c>
    </row>
    <row r="333" spans="4:5" x14ac:dyDescent="0.25">
      <c r="D333" s="2">
        <v>17.5</v>
      </c>
      <c r="E333" s="6">
        <f t="shared" ca="1" si="5"/>
        <v>1.5177852348993284</v>
      </c>
    </row>
    <row r="334" spans="4:5" x14ac:dyDescent="0.25">
      <c r="D334" s="2">
        <v>17.25</v>
      </c>
      <c r="E334" s="6">
        <f t="shared" ca="1" si="5"/>
        <v>1.4268791946308719</v>
      </c>
    </row>
    <row r="335" spans="4:5" x14ac:dyDescent="0.25">
      <c r="D335" s="2">
        <v>17</v>
      </c>
      <c r="E335" s="6">
        <f t="shared" ca="1" si="5"/>
        <v>1.3359731543624154</v>
      </c>
    </row>
    <row r="336" spans="4:5" x14ac:dyDescent="0.25">
      <c r="D336" s="2">
        <v>16.75</v>
      </c>
      <c r="E336" s="6">
        <f t="shared" ca="1" si="5"/>
        <v>1.2450671140939598</v>
      </c>
    </row>
    <row r="337" spans="4:5" x14ac:dyDescent="0.25">
      <c r="D337" s="2">
        <v>16.5</v>
      </c>
      <c r="E337" s="6">
        <f t="shared" ca="1" si="5"/>
        <v>1.1541610738255033</v>
      </c>
    </row>
    <row r="338" spans="4:5" x14ac:dyDescent="0.25">
      <c r="D338" s="2">
        <v>16.25</v>
      </c>
      <c r="E338" s="6">
        <f t="shared" ca="1" si="5"/>
        <v>1.0632550335570468</v>
      </c>
    </row>
    <row r="339" spans="4:5" x14ac:dyDescent="0.25">
      <c r="D339" s="2">
        <v>16</v>
      </c>
      <c r="E339" s="6">
        <f t="shared" ca="1" si="5"/>
        <v>0.98427480916030508</v>
      </c>
    </row>
    <row r="340" spans="4:5" x14ac:dyDescent="0.25">
      <c r="D340" s="2">
        <v>15.75</v>
      </c>
      <c r="E340" s="6">
        <f t="shared" ca="1" si="5"/>
        <v>0.93257633587786248</v>
      </c>
    </row>
    <row r="341" spans="4:5" x14ac:dyDescent="0.25">
      <c r="D341" s="2">
        <v>15.5</v>
      </c>
      <c r="E341" s="6">
        <f t="shared" ca="1" si="5"/>
        <v>0.88087786259541945</v>
      </c>
    </row>
    <row r="342" spans="4:5" x14ac:dyDescent="0.25">
      <c r="D342" s="2">
        <v>15.25</v>
      </c>
      <c r="E342" s="6">
        <f t="shared" ca="1" si="5"/>
        <v>0.82917938931297686</v>
      </c>
    </row>
    <row r="343" spans="4:5" x14ac:dyDescent="0.25">
      <c r="D343" s="2">
        <v>15</v>
      </c>
      <c r="E343" s="6">
        <f t="shared" ca="1" si="5"/>
        <v>0.77748091603053426</v>
      </c>
    </row>
    <row r="344" spans="4:5" x14ac:dyDescent="0.25">
      <c r="D344" s="2">
        <v>14.75</v>
      </c>
      <c r="E344" s="6">
        <f t="shared" ca="1" si="5"/>
        <v>0.72578244274809123</v>
      </c>
    </row>
    <row r="345" spans="4:5" x14ac:dyDescent="0.25">
      <c r="D345" s="2">
        <v>14.5</v>
      </c>
      <c r="E345" s="6">
        <f t="shared" ca="1" si="5"/>
        <v>0.67408396946564864</v>
      </c>
    </row>
    <row r="346" spans="4:5" x14ac:dyDescent="0.25">
      <c r="D346" s="2">
        <v>14.25</v>
      </c>
      <c r="E346" s="6">
        <f t="shared" ca="1" si="5"/>
        <v>0.62238549618320604</v>
      </c>
    </row>
    <row r="347" spans="4:5" x14ac:dyDescent="0.25">
      <c r="D347" s="2">
        <v>14</v>
      </c>
      <c r="E347" s="6">
        <f t="shared" ca="1" si="5"/>
        <v>0.57068702290076345</v>
      </c>
    </row>
    <row r="348" spans="4:5" x14ac:dyDescent="0.25">
      <c r="D348" s="2">
        <v>13.75</v>
      </c>
      <c r="E348" s="6">
        <f t="shared" ca="1" si="5"/>
        <v>0.51898854961832042</v>
      </c>
    </row>
    <row r="349" spans="4:5" x14ac:dyDescent="0.25">
      <c r="D349" s="2">
        <v>13.5</v>
      </c>
      <c r="E349" s="6">
        <f t="shared" ca="1" si="5"/>
        <v>0.49517454954954954</v>
      </c>
    </row>
    <row r="350" spans="4:5" x14ac:dyDescent="0.25">
      <c r="D350" s="2">
        <v>13.25</v>
      </c>
      <c r="E350" s="6">
        <f t="shared" ca="1" si="5"/>
        <v>0.48754786036036035</v>
      </c>
    </row>
    <row r="351" spans="4:5" x14ac:dyDescent="0.25">
      <c r="D351" s="2">
        <v>13</v>
      </c>
      <c r="E351" s="6">
        <f t="shared" ca="1" si="5"/>
        <v>0.47992117117117117</v>
      </c>
    </row>
    <row r="352" spans="4:5" x14ac:dyDescent="0.25">
      <c r="D352" s="2">
        <v>12.75</v>
      </c>
      <c r="E352" s="6">
        <f t="shared" ca="1" si="5"/>
        <v>0.47229448198198198</v>
      </c>
    </row>
    <row r="353" spans="4:5" x14ac:dyDescent="0.25">
      <c r="D353" s="2">
        <v>12.5</v>
      </c>
      <c r="E353" s="6">
        <f t="shared" ca="1" si="5"/>
        <v>0.4646677927927928</v>
      </c>
    </row>
    <row r="354" spans="4:5" x14ac:dyDescent="0.25">
      <c r="D354" s="2">
        <v>12.25</v>
      </c>
      <c r="E354" s="6">
        <f t="shared" ca="1" si="5"/>
        <v>0.45704110360360362</v>
      </c>
    </row>
    <row r="355" spans="4:5" x14ac:dyDescent="0.25">
      <c r="D355" s="2">
        <v>12</v>
      </c>
      <c r="E355" s="6">
        <f t="shared" ca="1" si="5"/>
        <v>0.44941441441441438</v>
      </c>
    </row>
    <row r="356" spans="4:5" x14ac:dyDescent="0.25">
      <c r="D356" s="2">
        <v>11.75</v>
      </c>
      <c r="E356" s="6">
        <f t="shared" ca="1" si="5"/>
        <v>0.44178772522522519</v>
      </c>
    </row>
    <row r="357" spans="4:5" x14ac:dyDescent="0.25">
      <c r="D357" s="2">
        <v>11.5</v>
      </c>
      <c r="E357" s="6">
        <f t="shared" ca="1" si="5"/>
        <v>0.43416103603603601</v>
      </c>
    </row>
    <row r="358" spans="4:5" x14ac:dyDescent="0.25">
      <c r="D358" s="2">
        <v>11.25</v>
      </c>
      <c r="E358" s="6">
        <f t="shared" ca="1" si="5"/>
        <v>0.42653434684684682</v>
      </c>
    </row>
    <row r="359" spans="4:5" x14ac:dyDescent="0.25">
      <c r="D359" s="2">
        <v>11</v>
      </c>
      <c r="E359" s="6">
        <f t="shared" ca="1" si="5"/>
        <v>0.41890765765765764</v>
      </c>
    </row>
    <row r="360" spans="4:5" x14ac:dyDescent="0.25">
      <c r="D360" s="2">
        <v>10.75</v>
      </c>
      <c r="E360" s="6">
        <f t="shared" ca="1" si="5"/>
        <v>0.41128096846846846</v>
      </c>
    </row>
    <row r="361" spans="4:5" x14ac:dyDescent="0.25">
      <c r="D361" s="2">
        <v>10.5</v>
      </c>
      <c r="E361" s="6">
        <f t="shared" ca="1" si="5"/>
        <v>0.40365427927927927</v>
      </c>
    </row>
    <row r="362" spans="4:5" x14ac:dyDescent="0.25">
      <c r="D362" s="2">
        <v>10.25</v>
      </c>
      <c r="E362" s="6">
        <f t="shared" ca="1" si="5"/>
        <v>0.39602759009009009</v>
      </c>
    </row>
    <row r="363" spans="4:5" x14ac:dyDescent="0.25">
      <c r="D363" s="2">
        <v>10</v>
      </c>
      <c r="E363" s="6">
        <f t="shared" ca="1" si="5"/>
        <v>0.3884009009009009</v>
      </c>
    </row>
    <row r="364" spans="4:5" x14ac:dyDescent="0.25">
      <c r="D364" s="2">
        <v>9.75</v>
      </c>
      <c r="E364" s="6">
        <f t="shared" ca="1" si="5"/>
        <v>0.38077421171171172</v>
      </c>
    </row>
    <row r="365" spans="4:5" x14ac:dyDescent="0.25">
      <c r="D365" s="2">
        <v>9.5</v>
      </c>
      <c r="E365" s="6">
        <f t="shared" ca="1" si="5"/>
        <v>0.37314752252252253</v>
      </c>
    </row>
    <row r="366" spans="4:5" x14ac:dyDescent="0.25">
      <c r="D366" s="2">
        <v>9.25</v>
      </c>
      <c r="E366" s="6">
        <f t="shared" ca="1" si="5"/>
        <v>0.36552083333333329</v>
      </c>
    </row>
    <row r="367" spans="4:5" x14ac:dyDescent="0.25">
      <c r="D367" s="2">
        <v>9</v>
      </c>
      <c r="E367" s="6">
        <f t="shared" ca="1" si="5"/>
        <v>0.35789414414414411</v>
      </c>
    </row>
    <row r="368" spans="4:5" x14ac:dyDescent="0.25">
      <c r="D368" s="2">
        <v>8.75</v>
      </c>
      <c r="E368" s="6">
        <f t="shared" ca="1" si="5"/>
        <v>0.35026745495495493</v>
      </c>
    </row>
    <row r="369" spans="4:5" x14ac:dyDescent="0.25">
      <c r="D369" s="2">
        <v>8.5</v>
      </c>
      <c r="E369" s="6">
        <f t="shared" ca="1" si="5"/>
        <v>0.34264076576576574</v>
      </c>
    </row>
    <row r="370" spans="4:5" x14ac:dyDescent="0.25">
      <c r="D370" s="2">
        <v>8.25</v>
      </c>
      <c r="E370" s="6">
        <f t="shared" ca="1" si="5"/>
        <v>0.33501407657657656</v>
      </c>
    </row>
    <row r="371" spans="4:5" x14ac:dyDescent="0.25">
      <c r="D371" s="2">
        <v>8</v>
      </c>
      <c r="E371" s="6">
        <f t="shared" ca="1" si="5"/>
        <v>0.32738738738738737</v>
      </c>
    </row>
    <row r="372" spans="4:5" x14ac:dyDescent="0.25">
      <c r="D372" s="2">
        <v>7.75</v>
      </c>
      <c r="E372" s="6">
        <f t="shared" ca="1" si="5"/>
        <v>0.31976069819819819</v>
      </c>
    </row>
    <row r="373" spans="4:5" x14ac:dyDescent="0.25">
      <c r="D373" s="2">
        <v>7.5</v>
      </c>
      <c r="E373" s="6">
        <f t="shared" ca="1" si="5"/>
        <v>0.31213400900900901</v>
      </c>
    </row>
    <row r="374" spans="4:5" x14ac:dyDescent="0.25">
      <c r="D374" s="2">
        <v>7.25</v>
      </c>
      <c r="E374" s="6">
        <f t="shared" ca="1" si="5"/>
        <v>0.30450731981981982</v>
      </c>
    </row>
    <row r="375" spans="4:5" x14ac:dyDescent="0.25">
      <c r="D375" s="2">
        <v>7</v>
      </c>
      <c r="E375" s="6">
        <f t="shared" ca="1" si="5"/>
        <v>0.29688063063063064</v>
      </c>
    </row>
    <row r="376" spans="4:5" x14ac:dyDescent="0.25">
      <c r="D376" s="2">
        <v>6.75</v>
      </c>
      <c r="E376" s="6">
        <f t="shared" ca="1" si="5"/>
        <v>0.28925394144144145</v>
      </c>
    </row>
    <row r="377" spans="4:5" x14ac:dyDescent="0.25">
      <c r="D377" s="2">
        <v>6.5</v>
      </c>
      <c r="E377" s="6">
        <f t="shared" ca="1" si="5"/>
        <v>0.28162725225225227</v>
      </c>
    </row>
    <row r="378" spans="4:5" x14ac:dyDescent="0.25">
      <c r="D378" s="2">
        <v>6.25</v>
      </c>
      <c r="E378" s="6">
        <f t="shared" ca="1" si="5"/>
        <v>0.27400056306306309</v>
      </c>
    </row>
    <row r="379" spans="4:5" x14ac:dyDescent="0.25">
      <c r="D379" s="2">
        <v>6</v>
      </c>
      <c r="E379" s="6">
        <f t="shared" ca="1" si="5"/>
        <v>0.26637387387387385</v>
      </c>
    </row>
    <row r="380" spans="4:5" x14ac:dyDescent="0.25">
      <c r="D380" s="2">
        <v>5.75</v>
      </c>
      <c r="E380" s="6">
        <f t="shared" ca="1" si="5"/>
        <v>0.25874718468468466</v>
      </c>
    </row>
    <row r="381" spans="4:5" x14ac:dyDescent="0.25">
      <c r="D381" s="2">
        <v>5.5</v>
      </c>
      <c r="E381" s="6">
        <f t="shared" ca="1" si="5"/>
        <v>0.25112049549549548</v>
      </c>
    </row>
    <row r="382" spans="4:5" x14ac:dyDescent="0.25">
      <c r="D382" s="2">
        <v>5.25</v>
      </c>
      <c r="E382" s="6">
        <f t="shared" ca="1" si="5"/>
        <v>0.24382745726495728</v>
      </c>
    </row>
    <row r="383" spans="4:5" x14ac:dyDescent="0.25">
      <c r="D383" s="2">
        <v>5</v>
      </c>
      <c r="E383" s="6">
        <f t="shared" ca="1" si="5"/>
        <v>0.23659188034188036</v>
      </c>
    </row>
    <row r="384" spans="4:5" x14ac:dyDescent="0.25">
      <c r="D384" s="2">
        <v>4.75</v>
      </c>
      <c r="E384" s="6">
        <f t="shared" ca="1" si="5"/>
        <v>0.22935630341880345</v>
      </c>
    </row>
    <row r="385" spans="4:5" x14ac:dyDescent="0.25">
      <c r="D385" s="2">
        <v>4.5</v>
      </c>
      <c r="E385" s="6">
        <f t="shared" ca="1" si="5"/>
        <v>0.22212072649572651</v>
      </c>
    </row>
    <row r="386" spans="4:5" x14ac:dyDescent="0.25">
      <c r="D386" s="2">
        <v>4.25</v>
      </c>
      <c r="E386" s="6">
        <f t="shared" ca="1" si="5"/>
        <v>0.21488514957264959</v>
      </c>
    </row>
    <row r="387" spans="4:5" x14ac:dyDescent="0.25">
      <c r="D387" s="2">
        <v>4</v>
      </c>
      <c r="E387" s="6">
        <f t="shared" ca="1" si="5"/>
        <v>0.20764957264957268</v>
      </c>
    </row>
    <row r="388" spans="4:5" x14ac:dyDescent="0.25">
      <c r="D388" s="2">
        <v>3.75</v>
      </c>
      <c r="E388" s="6">
        <f t="shared" ca="1" si="5"/>
        <v>0.20041399572649574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0.19317841880341882</v>
      </c>
    </row>
    <row r="390" spans="4:5" x14ac:dyDescent="0.25">
      <c r="D390" s="2">
        <v>3.25</v>
      </c>
      <c r="E390" s="6">
        <f t="shared" ca="1" si="6"/>
        <v>0.18594284188034188</v>
      </c>
    </row>
    <row r="391" spans="4:5" x14ac:dyDescent="0.25">
      <c r="D391" s="2">
        <v>3</v>
      </c>
      <c r="E391" s="6">
        <f t="shared" ca="1" si="6"/>
        <v>0.17870726495726497</v>
      </c>
    </row>
    <row r="392" spans="4:5" x14ac:dyDescent="0.25">
      <c r="D392" s="2">
        <v>2.75</v>
      </c>
      <c r="E392" s="6">
        <f t="shared" ca="1" si="6"/>
        <v>0.17147168803418805</v>
      </c>
    </row>
    <row r="393" spans="4:5" x14ac:dyDescent="0.25">
      <c r="D393" s="2">
        <v>2.5</v>
      </c>
      <c r="E393" s="6">
        <f t="shared" ca="1" si="6"/>
        <v>0.16423611111111114</v>
      </c>
    </row>
    <row r="394" spans="4:5" x14ac:dyDescent="0.25">
      <c r="D394" s="2">
        <v>2.25</v>
      </c>
      <c r="E394" s="6">
        <f t="shared" ca="1" si="6"/>
        <v>0.1570005341880342</v>
      </c>
    </row>
    <row r="395" spans="4:5" x14ac:dyDescent="0.25">
      <c r="D395" s="2">
        <v>2</v>
      </c>
      <c r="E395" s="6">
        <f t="shared" ca="1" si="6"/>
        <v>0.14976495726495728</v>
      </c>
    </row>
    <row r="396" spans="4:5" x14ac:dyDescent="0.25">
      <c r="D396" s="2">
        <v>1.75</v>
      </c>
      <c r="E396" s="6">
        <f t="shared" ca="1" si="6"/>
        <v>0.14252938034188034</v>
      </c>
    </row>
    <row r="397" spans="4:5" x14ac:dyDescent="0.25">
      <c r="D397" s="2">
        <v>1.5</v>
      </c>
      <c r="E397" s="6">
        <f t="shared" ca="1" si="6"/>
        <v>0.13529380341880343</v>
      </c>
    </row>
    <row r="398" spans="4:5" x14ac:dyDescent="0.25">
      <c r="D398" s="2">
        <v>1.25</v>
      </c>
      <c r="E398" s="6">
        <f t="shared" ca="1" si="6"/>
        <v>0.12805822649572651</v>
      </c>
    </row>
    <row r="399" spans="4:5" x14ac:dyDescent="0.25">
      <c r="D399" s="2">
        <v>1</v>
      </c>
      <c r="E399" s="6">
        <f t="shared" ca="1" si="6"/>
        <v>0.11114742857142856</v>
      </c>
    </row>
    <row r="400" spans="4:5" x14ac:dyDescent="0.25">
      <c r="D400" s="2">
        <v>0.75</v>
      </c>
      <c r="E400" s="6">
        <f t="shared" ca="1" si="6"/>
        <v>8.7153428571428576E-2</v>
      </c>
    </row>
    <row r="401" spans="4:5" x14ac:dyDescent="0.25">
      <c r="D401" s="2">
        <v>0.5</v>
      </c>
      <c r="E401" s="6">
        <f t="shared" ca="1" si="6"/>
        <v>6.3159428571428575E-2</v>
      </c>
    </row>
    <row r="402" spans="4:5" x14ac:dyDescent="0.25">
      <c r="D402" s="2">
        <v>0.25</v>
      </c>
      <c r="E402" s="6">
        <f t="shared" ca="1" si="6"/>
        <v>4.7053333333333336E-2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01"/>
    <col min="2" max="2" width="20.88671875" style="301" bestFit="1" customWidth="1"/>
    <col min="3" max="3" width="12.88671875" style="301" bestFit="1" customWidth="1"/>
    <col min="4" max="7" width="11.44140625" style="301"/>
    <col min="8" max="8" width="11.44140625" style="355"/>
    <col min="9" max="12" width="11.44140625" style="301"/>
    <col min="13" max="13" width="12.6640625" style="301" customWidth="1"/>
    <col min="14" max="14" width="11.44140625" style="301"/>
    <col min="15" max="15" width="11.44140625" style="364"/>
    <col min="16" max="16384" width="11.44140625" style="301"/>
  </cols>
  <sheetData>
    <row r="1" spans="1:15" ht="15.6" x14ac:dyDescent="0.3">
      <c r="B1" s="302" t="s">
        <v>2</v>
      </c>
      <c r="C1" s="303"/>
      <c r="D1" s="482" t="s">
        <v>20</v>
      </c>
      <c r="E1" s="483"/>
      <c r="F1" s="483"/>
      <c r="G1" s="484"/>
      <c r="H1" s="304"/>
    </row>
    <row r="2" spans="1:15" ht="16.2" thickBot="1" x14ac:dyDescent="0.35">
      <c r="B2" s="305" t="s">
        <v>3</v>
      </c>
      <c r="C2" s="306"/>
      <c r="D2" s="485" t="s">
        <v>5</v>
      </c>
      <c r="E2" s="486"/>
      <c r="F2" s="486"/>
      <c r="G2" s="487"/>
      <c r="H2" s="304"/>
    </row>
    <row r="3" spans="1:15" ht="13.8" thickBot="1" x14ac:dyDescent="0.3">
      <c r="B3" s="307" t="s">
        <v>1</v>
      </c>
      <c r="C3" s="308"/>
      <c r="D3" s="475">
        <f>Statistik!C3</f>
        <v>44377</v>
      </c>
      <c r="E3" s="475"/>
      <c r="F3" s="475"/>
      <c r="G3" s="476"/>
      <c r="H3" s="309"/>
    </row>
    <row r="4" spans="1:15" ht="13.8" thickBot="1" x14ac:dyDescent="0.3">
      <c r="B4" s="310" t="s">
        <v>42</v>
      </c>
      <c r="C4" s="311"/>
      <c r="D4" s="475" t="str">
        <f>Statistik!C4</f>
        <v>March2020</v>
      </c>
      <c r="E4" s="475"/>
      <c r="F4" s="475"/>
      <c r="G4" s="476"/>
      <c r="H4" s="312"/>
    </row>
    <row r="5" spans="1:15" ht="13.8" thickBot="1" x14ac:dyDescent="0.3">
      <c r="B5" s="310" t="s">
        <v>43</v>
      </c>
      <c r="C5" s="311"/>
      <c r="D5" s="475">
        <f>Statistik!C5</f>
        <v>4585621.74</v>
      </c>
      <c r="E5" s="475"/>
      <c r="F5" s="475"/>
      <c r="G5" s="476"/>
      <c r="H5" s="313"/>
    </row>
    <row r="6" spans="1:15" ht="13.8" thickBot="1" x14ac:dyDescent="0.3">
      <c r="B6" s="310" t="s">
        <v>0</v>
      </c>
      <c r="C6" s="311"/>
      <c r="D6" s="475" t="str">
        <f>Statistik!C6</f>
        <v>MS2_FC1</v>
      </c>
      <c r="E6" s="475"/>
      <c r="F6" s="475"/>
      <c r="G6" s="476"/>
      <c r="H6" s="314"/>
    </row>
    <row r="7" spans="1:15" ht="13.8" thickBot="1" x14ac:dyDescent="0.3">
      <c r="B7" s="310" t="s">
        <v>4</v>
      </c>
      <c r="C7" s="311"/>
      <c r="D7" s="475">
        <f>Statistik!C7</f>
        <v>0</v>
      </c>
      <c r="E7" s="475"/>
      <c r="F7" s="475"/>
      <c r="G7" s="476"/>
      <c r="H7" s="309"/>
    </row>
    <row r="8" spans="1:15" ht="13.8" thickBot="1" x14ac:dyDescent="0.3">
      <c r="B8" s="310" t="s">
        <v>11</v>
      </c>
      <c r="C8" s="311"/>
      <c r="D8" s="477">
        <f>Statistik!C8</f>
        <v>7.3827980804724988E-4</v>
      </c>
      <c r="E8" s="477"/>
      <c r="F8" s="477"/>
      <c r="G8" s="478"/>
      <c r="H8" s="315"/>
      <c r="I8" s="479" t="s">
        <v>199</v>
      </c>
      <c r="J8" s="479"/>
      <c r="M8" s="365" t="s">
        <v>210</v>
      </c>
    </row>
    <row r="9" spans="1:15" ht="13.8" thickBot="1" x14ac:dyDescent="0.3">
      <c r="B9" s="316" t="s">
        <v>6</v>
      </c>
      <c r="C9" s="317"/>
      <c r="D9" s="480">
        <f>Statistik!C9</f>
        <v>27110</v>
      </c>
      <c r="E9" s="480"/>
      <c r="F9" s="480"/>
      <c r="G9" s="481"/>
      <c r="H9" s="313"/>
      <c r="I9" s="479" t="s">
        <v>200</v>
      </c>
      <c r="J9" s="479"/>
      <c r="M9" s="365" t="s">
        <v>211</v>
      </c>
    </row>
    <row r="10" spans="1:15" ht="40.200000000000003" thickBot="1" x14ac:dyDescent="0.3">
      <c r="A10" s="318" t="s">
        <v>178</v>
      </c>
      <c r="B10" s="319" t="s">
        <v>177</v>
      </c>
      <c r="C10" s="320" t="s">
        <v>201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202</v>
      </c>
      <c r="J10" s="326" t="s">
        <v>203</v>
      </c>
    </row>
    <row r="11" spans="1:15" x14ac:dyDescent="0.25">
      <c r="A11" s="473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27090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212</v>
      </c>
      <c r="N11" s="334">
        <f ca="1">Statistik!C30/1000</f>
        <v>1.79601907246686E-2</v>
      </c>
      <c r="O11" s="364" t="s">
        <v>114</v>
      </c>
    </row>
    <row r="12" spans="1:15" x14ac:dyDescent="0.25">
      <c r="A12" s="473"/>
      <c r="B12" s="335">
        <v>128</v>
      </c>
      <c r="C12" s="336">
        <f t="shared" ref="C12:C26" si="1">B12/10</f>
        <v>12.8</v>
      </c>
      <c r="D12" s="329">
        <f>Statistik!C12</f>
        <v>0</v>
      </c>
      <c r="E12" s="337">
        <f t="shared" ref="E12:E24" si="2">E13+D12</f>
        <v>27090</v>
      </c>
      <c r="F12" s="331">
        <f t="shared" ref="F12:F26" si="3">D12/$E$11</f>
        <v>0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</v>
      </c>
      <c r="M12" s="301" t="s">
        <v>213</v>
      </c>
      <c r="N12" s="366">
        <f>1/J32</f>
        <v>40047.508540626113</v>
      </c>
      <c r="O12" s="364" t="s">
        <v>214</v>
      </c>
    </row>
    <row r="13" spans="1:15" x14ac:dyDescent="0.25">
      <c r="A13" s="474"/>
      <c r="B13" s="335">
        <v>63</v>
      </c>
      <c r="C13" s="336">
        <f t="shared" si="1"/>
        <v>6.3</v>
      </c>
      <c r="D13" s="329">
        <f>Statistik!C13</f>
        <v>5130</v>
      </c>
      <c r="E13" s="337">
        <f t="shared" si="2"/>
        <v>27090</v>
      </c>
      <c r="F13" s="331">
        <f t="shared" si="3"/>
        <v>0.18936877076411959</v>
      </c>
      <c r="G13" s="338">
        <f t="shared" si="0"/>
        <v>1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2.2614547664101035</v>
      </c>
      <c r="M13" s="301" t="s">
        <v>215</v>
      </c>
      <c r="N13" s="301">
        <f ca="1">10.44/(9.81*N11)</f>
        <v>59.254392105341928</v>
      </c>
      <c r="O13" s="364" t="s">
        <v>216</v>
      </c>
    </row>
    <row r="14" spans="1:15" x14ac:dyDescent="0.25">
      <c r="A14" s="469" t="s">
        <v>53</v>
      </c>
      <c r="B14" s="339">
        <v>31.5</v>
      </c>
      <c r="C14" s="340">
        <f t="shared" si="1"/>
        <v>3.15</v>
      </c>
      <c r="D14" s="329">
        <f>Statistik!C14</f>
        <v>6005</v>
      </c>
      <c r="E14" s="337">
        <f t="shared" si="2"/>
        <v>21960</v>
      </c>
      <c r="F14" s="331">
        <f>D14/$E$11</f>
        <v>0.22166851236618679</v>
      </c>
      <c r="G14" s="338">
        <f t="shared" si="0"/>
        <v>0.81063122923588038</v>
      </c>
      <c r="H14" s="333"/>
      <c r="I14" s="334">
        <f t="shared" si="4"/>
        <v>4.1632104163180852</v>
      </c>
      <c r="J14" s="334">
        <f t="shared" si="5"/>
        <v>5.324460937581649</v>
      </c>
    </row>
    <row r="15" spans="1:15" x14ac:dyDescent="0.25">
      <c r="A15" s="470"/>
      <c r="B15" s="339">
        <v>16</v>
      </c>
      <c r="C15" s="340">
        <f t="shared" si="1"/>
        <v>1.6</v>
      </c>
      <c r="D15" s="329">
        <f>Statistik!C15</f>
        <v>5655</v>
      </c>
      <c r="E15" s="337">
        <f t="shared" si="2"/>
        <v>15955</v>
      </c>
      <c r="F15" s="331">
        <f t="shared" si="3"/>
        <v>0.20874861572535991</v>
      </c>
      <c r="G15" s="338">
        <f t="shared" si="0"/>
        <v>0.58896271686969359</v>
      </c>
      <c r="H15" s="333"/>
      <c r="I15" s="334">
        <f t="shared" si="4"/>
        <v>2.102659033821578</v>
      </c>
      <c r="J15" s="334">
        <f t="shared" si="5"/>
        <v>9.9278395768219152</v>
      </c>
      <c r="M15" s="301" t="s">
        <v>217</v>
      </c>
      <c r="N15" s="301">
        <f ca="1">N13/N12</f>
        <v>1.4796024587954437E-3</v>
      </c>
      <c r="O15" s="364" t="s">
        <v>218</v>
      </c>
    </row>
    <row r="16" spans="1:15" x14ac:dyDescent="0.25">
      <c r="A16" s="470"/>
      <c r="B16" s="339">
        <v>8</v>
      </c>
      <c r="C16" s="340">
        <f t="shared" si="1"/>
        <v>0.8</v>
      </c>
      <c r="D16" s="329">
        <f>Statistik!C16</f>
        <v>3560</v>
      </c>
      <c r="E16" s="337">
        <f t="shared" si="2"/>
        <v>10300</v>
      </c>
      <c r="F16" s="331">
        <f t="shared" si="3"/>
        <v>0.1314138058324105</v>
      </c>
      <c r="G16" s="338">
        <f t="shared" si="0"/>
        <v>0.38021410114433374</v>
      </c>
      <c r="H16" s="333"/>
      <c r="I16" s="334">
        <f t="shared" si="4"/>
        <v>1.0587733840216291</v>
      </c>
      <c r="J16" s="334">
        <f t="shared" si="5"/>
        <v>12.411891705593339</v>
      </c>
      <c r="M16" s="367" t="s">
        <v>220</v>
      </c>
    </row>
    <row r="17" spans="1:11" x14ac:dyDescent="0.25">
      <c r="A17" s="470"/>
      <c r="B17" s="339">
        <v>4</v>
      </c>
      <c r="C17" s="340">
        <f t="shared" si="1"/>
        <v>0.4</v>
      </c>
      <c r="D17" s="329">
        <f>Statistik!C17</f>
        <v>1640</v>
      </c>
      <c r="E17" s="337">
        <f t="shared" si="2"/>
        <v>6740</v>
      </c>
      <c r="F17" s="331">
        <f>D17/$E$11</f>
        <v>6.0538944259874494E-2</v>
      </c>
      <c r="G17" s="338">
        <f t="shared" si="0"/>
        <v>0.24880029531192321</v>
      </c>
      <c r="H17" s="333"/>
      <c r="I17" s="334">
        <f t="shared" si="4"/>
        <v>0.52975376210591196</v>
      </c>
      <c r="J17" s="334">
        <f>F17*100/I17</f>
        <v>11.427751644314164</v>
      </c>
    </row>
    <row r="18" spans="1:11" x14ac:dyDescent="0.25">
      <c r="A18" s="471"/>
      <c r="B18" s="339">
        <v>2</v>
      </c>
      <c r="C18" s="340">
        <f t="shared" si="1"/>
        <v>0.2</v>
      </c>
      <c r="D18" s="329">
        <f>Statistik!C18</f>
        <v>745</v>
      </c>
      <c r="E18" s="337">
        <f t="shared" si="2"/>
        <v>5100</v>
      </c>
      <c r="F18" s="331">
        <f t="shared" si="3"/>
        <v>2.7500922849760058E-2</v>
      </c>
      <c r="G18" s="338">
        <f t="shared" si="0"/>
        <v>0.18826135105204872</v>
      </c>
      <c r="H18" s="333"/>
      <c r="I18" s="334">
        <f t="shared" si="4"/>
        <v>0.26506054336140555</v>
      </c>
      <c r="J18" s="334">
        <f t="shared" si="5"/>
        <v>10.375336329203481</v>
      </c>
    </row>
    <row r="19" spans="1:11" x14ac:dyDescent="0.25">
      <c r="A19" s="472" t="s">
        <v>54</v>
      </c>
      <c r="B19" s="335">
        <v>1</v>
      </c>
      <c r="C19" s="336">
        <f t="shared" si="1"/>
        <v>0.1</v>
      </c>
      <c r="D19" s="329">
        <f>Statistik!C19</f>
        <v>655</v>
      </c>
      <c r="E19" s="337">
        <f t="shared" si="2"/>
        <v>4355</v>
      </c>
      <c r="F19" s="331">
        <f t="shared" si="3"/>
        <v>2.4178663713547436E-2</v>
      </c>
      <c r="G19" s="338">
        <f t="shared" si="0"/>
        <v>0.16076042820228867</v>
      </c>
      <c r="H19" s="333"/>
      <c r="I19" s="334">
        <f t="shared" si="4"/>
        <v>0.1326221665094986</v>
      </c>
      <c r="J19" s="334">
        <f t="shared" si="5"/>
        <v>18.231238675938627</v>
      </c>
    </row>
    <row r="20" spans="1:11" x14ac:dyDescent="0.25">
      <c r="A20" s="473"/>
      <c r="B20" s="335">
        <v>0.5</v>
      </c>
      <c r="C20" s="336">
        <f t="shared" si="1"/>
        <v>0.05</v>
      </c>
      <c r="D20" s="329">
        <f>Statistik!C20</f>
        <v>2220</v>
      </c>
      <c r="E20" s="337">
        <f t="shared" si="2"/>
        <v>3700</v>
      </c>
      <c r="F20" s="331">
        <f t="shared" si="3"/>
        <v>8.1949058693244745E-2</v>
      </c>
      <c r="G20" s="338">
        <f t="shared" si="0"/>
        <v>0.13658176448874124</v>
      </c>
      <c r="H20" s="333"/>
      <c r="I20" s="334">
        <f t="shared" si="4"/>
        <v>6.6357062528508273E-2</v>
      </c>
      <c r="J20" s="334">
        <f t="shared" si="5"/>
        <v>123.49711631378777</v>
      </c>
    </row>
    <row r="21" spans="1:11" x14ac:dyDescent="0.25">
      <c r="A21" s="473"/>
      <c r="B21" s="341">
        <v>0.25</v>
      </c>
      <c r="C21" s="342">
        <f t="shared" si="1"/>
        <v>2.5000000000000001E-2</v>
      </c>
      <c r="D21" s="329">
        <f>Statistik!C21</f>
        <v>1170</v>
      </c>
      <c r="E21" s="337">
        <f t="shared" si="2"/>
        <v>1480</v>
      </c>
      <c r="F21" s="331">
        <f t="shared" si="3"/>
        <v>4.3189368770764118E-2</v>
      </c>
      <c r="G21" s="338">
        <f t="shared" si="0"/>
        <v>5.4632705795496492E-2</v>
      </c>
      <c r="H21" s="333"/>
      <c r="I21" s="334">
        <f t="shared" si="4"/>
        <v>3.3201536841859614E-2</v>
      </c>
      <c r="J21" s="334">
        <f>F21*100/I21</f>
        <v>130.08243858251799</v>
      </c>
    </row>
    <row r="22" spans="1:11" x14ac:dyDescent="0.25">
      <c r="A22" s="473"/>
      <c r="B22" s="341">
        <v>0.125</v>
      </c>
      <c r="C22" s="342">
        <f t="shared" si="1"/>
        <v>1.2500000000000001E-2</v>
      </c>
      <c r="D22" s="329">
        <f>Statistik!C22</f>
        <v>175</v>
      </c>
      <c r="E22" s="337">
        <f t="shared" si="2"/>
        <v>310</v>
      </c>
      <c r="F22" s="331">
        <f t="shared" si="3"/>
        <v>6.4599483204134363E-3</v>
      </c>
      <c r="G22" s="338">
        <f t="shared" si="0"/>
        <v>1.1443337024732374E-2</v>
      </c>
      <c r="H22" s="333"/>
      <c r="I22" s="334">
        <f t="shared" si="4"/>
        <v>1.6612279185622081E-2</v>
      </c>
      <c r="J22" s="334">
        <f>F22*100/I22</f>
        <v>38.886586531753686</v>
      </c>
    </row>
    <row r="23" spans="1:11" x14ac:dyDescent="0.25">
      <c r="A23" s="474"/>
      <c r="B23" s="341">
        <v>6.3E-2</v>
      </c>
      <c r="C23" s="342">
        <f t="shared" si="1"/>
        <v>6.3E-3</v>
      </c>
      <c r="D23" s="329">
        <f>Statistik!C23</f>
        <v>135</v>
      </c>
      <c r="E23" s="337">
        <f t="shared" si="2"/>
        <v>135</v>
      </c>
      <c r="F23" s="331">
        <f t="shared" si="3"/>
        <v>4.9833887043189366E-3</v>
      </c>
      <c r="G23" s="338">
        <f t="shared" si="0"/>
        <v>4.9833887043189366E-3</v>
      </c>
      <c r="H23" s="333"/>
      <c r="I23" s="334">
        <f t="shared" si="4"/>
        <v>8.3513997492220722E-3</v>
      </c>
      <c r="J23" s="334">
        <f t="shared" ref="J23:J25" si="6">F23*100/I23</f>
        <v>59.671298871583012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8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4" x14ac:dyDescent="0.3">
      <c r="I27" s="356" t="s">
        <v>203</v>
      </c>
      <c r="J27" s="357">
        <f>100/SUM(J11:J26)</f>
        <v>0.23691213615272108</v>
      </c>
    </row>
    <row r="28" spans="1:11" ht="14.4" x14ac:dyDescent="0.3">
      <c r="I28" s="358" t="s">
        <v>204</v>
      </c>
      <c r="J28" s="359">
        <v>6.1</v>
      </c>
      <c r="K28" s="301" t="s">
        <v>205</v>
      </c>
    </row>
    <row r="29" spans="1:11" x14ac:dyDescent="0.25">
      <c r="I29" s="360" t="s">
        <v>206</v>
      </c>
      <c r="J29" s="334">
        <f>[1]Daten!$L$14</f>
        <v>0.1778257819846718</v>
      </c>
      <c r="K29" s="301" t="s">
        <v>219</v>
      </c>
    </row>
    <row r="30" spans="1:11" x14ac:dyDescent="0.25">
      <c r="I30" s="360" t="s">
        <v>207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4" x14ac:dyDescent="0.3">
      <c r="I32" s="361" t="s">
        <v>208</v>
      </c>
      <c r="J32" s="362">
        <f>I31*(J27/100)^2*(1/J28^2)*(J30^3/(1+J30))</f>
        <v>2.4970342386856653E-5</v>
      </c>
      <c r="K32" s="363" t="s">
        <v>209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0.81063122923588038</v>
      </c>
      <c r="C6" s="38">
        <f t="shared" si="1"/>
        <v>0.18936877076411962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-1.0372257662441704</v>
      </c>
      <c r="G6" s="28">
        <f t="shared" si="4"/>
        <v>1.250114573522108</v>
      </c>
      <c r="I6" s="30"/>
    </row>
    <row r="7" spans="1:9" x14ac:dyDescent="0.25">
      <c r="A7" s="37">
        <f>Statistik!B15</f>
        <v>16</v>
      </c>
      <c r="B7" s="254">
        <f>Statistik!F15</f>
        <v>0.58896271686969359</v>
      </c>
      <c r="C7" s="38">
        <f t="shared" si="1"/>
        <v>0.22166851236618679</v>
      </c>
      <c r="D7" s="253">
        <f t="shared" si="0"/>
        <v>-4</v>
      </c>
      <c r="E7" s="252">
        <f t="shared" si="2"/>
        <v>-4.4886399617499588</v>
      </c>
      <c r="F7" s="29">
        <f t="shared" si="3"/>
        <v>-0.99499014286853094</v>
      </c>
      <c r="G7" s="28">
        <f t="shared" si="4"/>
        <v>0.55386022008152203</v>
      </c>
      <c r="I7" s="30"/>
    </row>
    <row r="8" spans="1:9" x14ac:dyDescent="0.25">
      <c r="A8" s="37">
        <f>Statistik!B16</f>
        <v>8</v>
      </c>
      <c r="B8" s="254">
        <f>Statistik!F16</f>
        <v>0.38021410114433374</v>
      </c>
      <c r="C8" s="38">
        <f t="shared" si="1"/>
        <v>0.20874861572535985</v>
      </c>
      <c r="D8" s="253">
        <f t="shared" si="0"/>
        <v>-3</v>
      </c>
      <c r="E8" s="252">
        <f t="shared" si="2"/>
        <v>-3.5</v>
      </c>
      <c r="F8" s="29">
        <f t="shared" si="3"/>
        <v>-0.73062015503875943</v>
      </c>
      <c r="G8" s="28">
        <f t="shared" si="4"/>
        <v>7.3172482309075498E-2</v>
      </c>
      <c r="I8" s="30"/>
    </row>
    <row r="9" spans="1:9" x14ac:dyDescent="0.25">
      <c r="A9" s="37">
        <f>Statistik!B17</f>
        <v>4</v>
      </c>
      <c r="B9" s="254">
        <f>Statistik!F17</f>
        <v>0.24880029531192321</v>
      </c>
      <c r="C9" s="38">
        <f t="shared" si="1"/>
        <v>0.13141380583241052</v>
      </c>
      <c r="D9" s="253">
        <f t="shared" si="0"/>
        <v>-2</v>
      </c>
      <c r="E9" s="252">
        <f t="shared" si="2"/>
        <v>-2.5</v>
      </c>
      <c r="F9" s="29">
        <f t="shared" si="3"/>
        <v>-0.32853451458102634</v>
      </c>
      <c r="G9" s="28">
        <f t="shared" si="4"/>
        <v>2.1869764634972821E-2</v>
      </c>
      <c r="I9" s="30"/>
    </row>
    <row r="10" spans="1:9" x14ac:dyDescent="0.25">
      <c r="A10" s="37">
        <f>Statistik!B18</f>
        <v>2</v>
      </c>
      <c r="B10" s="254">
        <f>Statistik!F18</f>
        <v>0.18826135105204872</v>
      </c>
      <c r="C10" s="38">
        <f t="shared" si="1"/>
        <v>6.0538944259874494E-2</v>
      </c>
      <c r="D10" s="253">
        <f t="shared" si="0"/>
        <v>-1</v>
      </c>
      <c r="E10" s="252">
        <f t="shared" si="2"/>
        <v>-1.5</v>
      </c>
      <c r="F10" s="29">
        <f t="shared" si="3"/>
        <v>-9.0808416389811741E-2</v>
      </c>
      <c r="G10" s="28">
        <f t="shared" si="4"/>
        <v>0.12000689246584538</v>
      </c>
      <c r="I10" s="30"/>
    </row>
    <row r="11" spans="1:9" x14ac:dyDescent="0.25">
      <c r="A11" s="37">
        <f>Statistik!B19</f>
        <v>1</v>
      </c>
      <c r="B11" s="254">
        <f>Statistik!F19</f>
        <v>0.16076042820228867</v>
      </c>
      <c r="C11" s="38">
        <f t="shared" si="1"/>
        <v>2.7500922849760051E-2</v>
      </c>
      <c r="D11" s="253">
        <f t="shared" si="0"/>
        <v>0</v>
      </c>
      <c r="E11" s="252">
        <f t="shared" si="2"/>
        <v>-0.5</v>
      </c>
      <c r="F11" s="29">
        <f t="shared" si="3"/>
        <v>-1.3750461424880026E-2</v>
      </c>
      <c r="G11" s="28">
        <f t="shared" si="4"/>
        <v>0.15945581972747641</v>
      </c>
      <c r="I11" s="30"/>
    </row>
    <row r="12" spans="1:9" x14ac:dyDescent="0.25">
      <c r="A12" s="37">
        <f>Statistik!B20</f>
        <v>0.5</v>
      </c>
      <c r="B12" s="254">
        <f>Statistik!F20</f>
        <v>0.13658176448874124</v>
      </c>
      <c r="C12" s="38">
        <f t="shared" si="1"/>
        <v>2.4178663713547432E-2</v>
      </c>
      <c r="D12" s="253">
        <f t="shared" si="0"/>
        <v>1</v>
      </c>
      <c r="E12" s="252">
        <f t="shared" si="2"/>
        <v>0.5</v>
      </c>
      <c r="F12" s="29">
        <f t="shared" si="3"/>
        <v>1.2089331856773716E-2</v>
      </c>
      <c r="G12" s="28">
        <f t="shared" si="4"/>
        <v>0.2808131465067229</v>
      </c>
      <c r="I12" s="30"/>
    </row>
    <row r="13" spans="1:9" x14ac:dyDescent="0.25">
      <c r="A13" s="37">
        <f>Statistik!B21</f>
        <v>0.25</v>
      </c>
      <c r="B13" s="254">
        <f>Statistik!F21</f>
        <v>5.4632705795496492E-2</v>
      </c>
      <c r="C13" s="38">
        <f t="shared" si="1"/>
        <v>8.1949058693244745E-2</v>
      </c>
      <c r="D13" s="253">
        <f t="shared" si="0"/>
        <v>2</v>
      </c>
      <c r="E13" s="252">
        <f t="shared" si="2"/>
        <v>1.5</v>
      </c>
      <c r="F13" s="29">
        <f t="shared" si="3"/>
        <v>0.12292358803986711</v>
      </c>
      <c r="G13" s="28">
        <f t="shared" si="4"/>
        <v>1.5922684612549549</v>
      </c>
    </row>
    <row r="14" spans="1:9" x14ac:dyDescent="0.25">
      <c r="A14" s="37">
        <f>Statistik!B22</f>
        <v>0.125</v>
      </c>
      <c r="B14" s="254">
        <f>Statistik!F22</f>
        <v>1.1443337024732374E-2</v>
      </c>
      <c r="C14" s="38">
        <f t="shared" si="1"/>
        <v>4.3189368770764118E-2</v>
      </c>
      <c r="D14" s="253">
        <f t="shared" si="0"/>
        <v>3</v>
      </c>
      <c r="E14" s="252">
        <f t="shared" si="2"/>
        <v>2.5</v>
      </c>
      <c r="F14" s="29">
        <f t="shared" si="3"/>
        <v>0.1079734219269103</v>
      </c>
      <c r="G14" s="28">
        <f t="shared" si="4"/>
        <v>1.2631106018073335</v>
      </c>
    </row>
    <row r="15" spans="1:9" x14ac:dyDescent="0.25">
      <c r="A15" s="37">
        <f>Statistik!B23</f>
        <v>6.3E-2</v>
      </c>
      <c r="B15" s="254">
        <f>Statistik!F23</f>
        <v>4.9833887043189366E-3</v>
      </c>
      <c r="C15" s="38">
        <f t="shared" si="1"/>
        <v>6.4599483204134372E-3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2.2572688505045773E-2</v>
      </c>
      <c r="G15" s="28">
        <f t="shared" si="4"/>
        <v>0.26478118901885578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4.9833887043189366E-3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2.2425479241123047E-2</v>
      </c>
      <c r="G16" s="28">
        <f t="shared" si="4"/>
        <v>0.27348006157184607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-2.9079449469774592</v>
      </c>
      <c r="G19" s="3"/>
    </row>
    <row r="20" spans="1:8" x14ac:dyDescent="0.25">
      <c r="G20" s="33">
        <f>SUM(G3:G18)</f>
        <v>5.8529332129007141</v>
      </c>
    </row>
    <row r="21" spans="1:8" ht="18" thickBot="1" x14ac:dyDescent="0.35">
      <c r="C21" s="41" t="s">
        <v>75</v>
      </c>
      <c r="F21" s="42"/>
      <c r="G21" s="40">
        <f>SQRT(G20)</f>
        <v>2.4192836156392898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16.076042820228867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0.12159954334359992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0.18936877076411959</v>
      </c>
      <c r="H20" s="87">
        <f>Statistik!E14</f>
        <v>0.22166851236618679</v>
      </c>
      <c r="I20" s="87">
        <f>Statistik!E15</f>
        <v>0.20874861572535991</v>
      </c>
      <c r="J20" s="87">
        <f>Statistik!E16</f>
        <v>0.1314138058324105</v>
      </c>
      <c r="K20" s="87">
        <f>Statistik!E17</f>
        <v>6.0538944259874494E-2</v>
      </c>
      <c r="L20" s="87">
        <f>Statistik!E18</f>
        <v>2.7500922849760058E-2</v>
      </c>
      <c r="M20" s="87">
        <f>Statistik!E19</f>
        <v>2.4178663713547436E-2</v>
      </c>
      <c r="N20" s="87">
        <f>Statistik!E20</f>
        <v>8.1949058693244745E-2</v>
      </c>
      <c r="O20" s="87">
        <f>Statistik!E21</f>
        <v>4.3189368770764118E-2</v>
      </c>
      <c r="P20" s="87">
        <f>Statistik!E22</f>
        <v>6.4599483204134363E-3</v>
      </c>
      <c r="Q20" s="87">
        <f>Statistik!E23</f>
        <v>4.9833887043189366E-3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0.18936877076411959</v>
      </c>
      <c r="H15" s="124">
        <f>'Eintrag_Yu&amp;Stand'!H20</f>
        <v>0.22166851236618679</v>
      </c>
      <c r="I15" s="124">
        <f>'Eintrag_Yu&amp;Stand'!I20</f>
        <v>0.20874861572535991</v>
      </c>
      <c r="J15" s="124">
        <f>'Eintrag_Yu&amp;Stand'!J20</f>
        <v>0.1314138058324105</v>
      </c>
      <c r="K15" s="125">
        <f>'Eintrag_Yu&amp;Stand'!K20</f>
        <v>6.0538944259874494E-2</v>
      </c>
      <c r="L15" s="124">
        <f>'Eintrag_Yu&amp;Stand'!L20</f>
        <v>2.7500922849760058E-2</v>
      </c>
      <c r="M15" s="124">
        <f>'Eintrag_Yu&amp;Stand'!M20</f>
        <v>2.4178663713547436E-2</v>
      </c>
      <c r="N15" s="124">
        <f>'Eintrag_Yu&amp;Stand'!N20</f>
        <v>8.1949058693244745E-2</v>
      </c>
      <c r="O15" s="124">
        <f>'Eintrag_Yu&amp;Stand'!O20</f>
        <v>4.3189368770764118E-2</v>
      </c>
      <c r="P15" s="124">
        <f>'Eintrag_Yu&amp;Stand'!P20</f>
        <v>6.4599483204134363E-3</v>
      </c>
      <c r="Q15" s="124">
        <f>'Eintrag_Yu&amp;Stand'!Q20</f>
        <v>4.9833887043189366E-3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-1.6220727285649147E-2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-3.8694927105448342E-2</v>
      </c>
      <c r="H296" s="178">
        <f t="shared" si="156"/>
        <v>-1.7099731435170552E-2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-3.1044094295514638E-2</v>
      </c>
      <c r="H297" s="178">
        <f t="shared" si="156"/>
        <v>-2.8514585849258062E-2</v>
      </c>
      <c r="I297" s="178">
        <f t="shared" si="156"/>
        <v>-1.0600407313893119E-2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-1.5315935379260293E-2</v>
      </c>
      <c r="H298" s="179">
        <f t="shared" si="156"/>
        <v>-1.6740502521031125E-2</v>
      </c>
      <c r="I298" s="179">
        <f t="shared" si="156"/>
        <v>-1.2490596667637457E-2</v>
      </c>
      <c r="J298" s="179">
        <f t="shared" si="156"/>
        <v>-3.0742118469999496E-3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-7.0973109329676978E-3</v>
      </c>
      <c r="H299" s="179">
        <f t="shared" si="156"/>
        <v>-8.1442593786646283E-3</v>
      </c>
      <c r="I299" s="179">
        <f t="shared" si="156"/>
        <v>-7.1807410956754112E-3</v>
      </c>
      <c r="J299" s="179">
        <f t="shared" si="156"/>
        <v>-3.5720127323012299E-3</v>
      </c>
      <c r="K299" s="179">
        <f t="shared" si="156"/>
        <v>-6.4333927697049498E-4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-6.2776103301309585E-3</v>
      </c>
      <c r="H300" s="179">
        <f t="shared" si="160"/>
        <v>-7.30423110793687E-3</v>
      </c>
      <c r="I300" s="179">
        <f t="shared" si="160"/>
        <v>-6.7482641741676615E-3</v>
      </c>
      <c r="J300" s="179">
        <f t="shared" si="160"/>
        <v>-3.9744010080515384E-3</v>
      </c>
      <c r="K300" s="179">
        <f t="shared" si="160"/>
        <v>-1.4467446184443032E-3</v>
      </c>
      <c r="L300" s="179">
        <f t="shared" si="160"/>
        <v>-2.5694343074126474E-4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-2.1318841831314682E-2</v>
      </c>
      <c r="H301" s="179">
        <f t="shared" si="160"/>
        <v>-2.4905867616626887E-2</v>
      </c>
      <c r="I301" s="179">
        <f t="shared" si="160"/>
        <v>-2.3318748350996687E-2</v>
      </c>
      <c r="J301" s="179">
        <f t="shared" si="160"/>
        <v>-1.4398628902688795E-2</v>
      </c>
      <c r="K301" s="179">
        <f t="shared" si="160"/>
        <v>-6.2055061283617973E-3</v>
      </c>
      <c r="L301" s="179">
        <f t="shared" si="160"/>
        <v>-2.2274910858732385E-3</v>
      </c>
      <c r="M301" s="179">
        <f t="shared" si="160"/>
        <v>-7.6565693455786293E-4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-1.12436984996816E-2</v>
      </c>
      <c r="H302" s="179">
        <f t="shared" si="160"/>
        <v>-1.3152010333187773E-2</v>
      </c>
      <c r="I302" s="179">
        <f t="shared" si="160"/>
        <v>-1.2361910153592229E-2</v>
      </c>
      <c r="J302" s="179">
        <f t="shared" si="160"/>
        <v>-7.7366956318311473E-3</v>
      </c>
      <c r="K302" s="179">
        <f t="shared" si="160"/>
        <v>-3.4958104487396568E-3</v>
      </c>
      <c r="L302" s="179">
        <f t="shared" si="160"/>
        <v>-1.4856705715190508E-3</v>
      </c>
      <c r="M302" s="179">
        <f t="shared" si="160"/>
        <v>-1.032128782670631E-3</v>
      </c>
      <c r="N302" s="179">
        <f t="shared" si="160"/>
        <v>-1.3676620052407626E-3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-1.6822410393255785E-3</v>
      </c>
      <c r="H303" s="179">
        <f t="shared" si="160"/>
        <v>-1.968597934198514E-3</v>
      </c>
      <c r="I303" s="179">
        <f t="shared" si="160"/>
        <v>-1.8525710804666263E-3</v>
      </c>
      <c r="J303" s="179">
        <f t="shared" si="160"/>
        <v>-1.1640058379148561E-3</v>
      </c>
      <c r="K303" s="179">
        <f t="shared" si="160"/>
        <v>-5.3309124323814921E-4</v>
      </c>
      <c r="L303" s="179">
        <f t="shared" si="160"/>
        <v>-2.3752672881719448E-4</v>
      </c>
      <c r="M303" s="179">
        <f t="shared" si="160"/>
        <v>-1.9537083606994916E-4</v>
      </c>
      <c r="N303" s="179">
        <f t="shared" si="160"/>
        <v>-5.2323616111116342E-4</v>
      </c>
      <c r="O303" s="179">
        <f t="shared" si="160"/>
        <v>-1.0781119410681687E-4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-1.2978948219829281E-3</v>
      </c>
      <c r="H304" s="179">
        <f t="shared" si="164"/>
        <v>-1.5190730324628962E-3</v>
      </c>
      <c r="I304" s="179">
        <f t="shared" si="164"/>
        <v>-1.4301265169103475E-3</v>
      </c>
      <c r="J304" s="179">
        <f t="shared" si="164"/>
        <v>-8.9966842211704255E-4</v>
      </c>
      <c r="K304" s="179">
        <f t="shared" si="164"/>
        <v>-4.13646094554259E-4</v>
      </c>
      <c r="L304" s="179">
        <f t="shared" si="164"/>
        <v>-1.8679261719790622E-4</v>
      </c>
      <c r="M304" s="179">
        <f t="shared" si="164"/>
        <v>-1.6103655915162288E-4</v>
      </c>
      <c r="N304" s="179">
        <f t="shared" si="164"/>
        <v>-5.1012892155683452E-4</v>
      </c>
      <c r="O304" s="179">
        <f t="shared" si="164"/>
        <v>-2.1169750933153284E-4</v>
      </c>
      <c r="P304" s="179">
        <f t="shared" si="164"/>
        <v>-1.2164916188539859E-5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8.9493265045373851E-5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3.3263933253169968E-4</v>
      </c>
      <c r="H423" s="179">
        <f t="shared" si="258"/>
        <v>-3.5990986887225836E-5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-9.9825696778099346E-4</v>
      </c>
      <c r="H424" s="179">
        <f t="shared" si="258"/>
        <v>-1.1415795910331634E-3</v>
      </c>
      <c r="I424" s="179">
        <f t="shared" si="258"/>
        <v>-1.400291838946522E-4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-1.1697838832589347E-3</v>
      </c>
      <c r="H425" s="179">
        <f t="shared" si="258"/>
        <v>-1.496636878955429E-3</v>
      </c>
      <c r="I425" s="179">
        <f t="shared" si="258"/>
        <v>-8.2860589132274505E-4</v>
      </c>
      <c r="J425" s="179">
        <f t="shared" si="258"/>
        <v>-3.7217482933554569E-5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-6.9588396016553346E-4</v>
      </c>
      <c r="H426" s="179">
        <f t="shared" si="258"/>
        <v>-9.3750592705109728E-4</v>
      </c>
      <c r="I426" s="179">
        <f t="shared" si="258"/>
        <v>-7.2394927801188542E-4</v>
      </c>
      <c r="J426" s="179">
        <f t="shared" si="258"/>
        <v>-1.6613865098674525E-4</v>
      </c>
      <c r="K426" s="179">
        <f t="shared" si="258"/>
        <v>-3.6305722119353994E-6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-6.3288872868161046E-4</v>
      </c>
      <c r="H427" s="179">
        <f t="shared" si="262"/>
        <v>-8.7377916423029796E-4</v>
      </c>
      <c r="I427" s="179">
        <f t="shared" si="262"/>
        <v>-7.3899917027092589E-4</v>
      </c>
      <c r="J427" s="179">
        <f t="shared" si="262"/>
        <v>-2.3706923587975823E-4</v>
      </c>
      <c r="K427" s="179">
        <f t="shared" si="262"/>
        <v>-2.3545471323128549E-5</v>
      </c>
      <c r="L427" s="179">
        <f t="shared" si="262"/>
        <v>-1.45811576436566E-7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-1.4016814663541405E-3</v>
      </c>
      <c r="H428" s="179">
        <f t="shared" si="262"/>
        <v>-2.123770218994465E-3</v>
      </c>
      <c r="I428" s="179">
        <f t="shared" si="262"/>
        <v>-1.7915223517159014E-3</v>
      </c>
      <c r="J428" s="179">
        <f t="shared" si="262"/>
        <v>-4.225788997066783E-4</v>
      </c>
      <c r="K428" s="179">
        <f t="shared" si="262"/>
        <v>7.3903087273155269E-5</v>
      </c>
      <c r="L428" s="179">
        <f t="shared" si="262"/>
        <v>5.4285929376743498E-5</v>
      </c>
      <c r="M428" s="179">
        <f t="shared" si="262"/>
        <v>7.5554535423350008E-6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-1.0072181119993712E-3</v>
      </c>
      <c r="H429" s="179">
        <f t="shared" si="262"/>
        <v>-1.4367504912643938E-3</v>
      </c>
      <c r="I429" s="179">
        <f t="shared" si="262"/>
        <v>-1.2491974644813736E-3</v>
      </c>
      <c r="J429" s="179">
        <f t="shared" si="262"/>
        <v>-4.1356489450165786E-4</v>
      </c>
      <c r="K429" s="179">
        <f t="shared" si="262"/>
        <v>-3.598550526632249E-5</v>
      </c>
      <c r="L429" s="179">
        <f t="shared" si="262"/>
        <v>1.2964889802165236E-5</v>
      </c>
      <c r="M429" s="179">
        <f t="shared" si="262"/>
        <v>8.7825453421759954E-6</v>
      </c>
      <c r="N429" s="179">
        <f t="shared" si="262"/>
        <v>-9.0548249413540952E-6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-1.8866379299759645E-4</v>
      </c>
      <c r="H430" s="179">
        <f t="shared" si="262"/>
        <v>-2.5962393566283742E-4</v>
      </c>
      <c r="I430" s="179">
        <f t="shared" si="262"/>
        <v>-2.2938533439131992E-4</v>
      </c>
      <c r="J430" s="179">
        <f t="shared" si="262"/>
        <v>-8.8776270303421686E-5</v>
      </c>
      <c r="K430" s="179">
        <f t="shared" si="262"/>
        <v>-1.7467446722102537E-5</v>
      </c>
      <c r="L430" s="179">
        <f t="shared" si="262"/>
        <v>-2.9653039377283374E-6</v>
      </c>
      <c r="M430" s="179">
        <f t="shared" si="262"/>
        <v>-1.9255657442514537E-6</v>
      </c>
      <c r="N430" s="179">
        <f t="shared" si="262"/>
        <v>-1.7679514936368629E-5</v>
      </c>
      <c r="O430" s="179">
        <f t="shared" si="262"/>
        <v>-6.7639270395250167E-7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-1.4677194341313336E-4</v>
      </c>
      <c r="H431" s="179">
        <f t="shared" si="264"/>
        <v>-2.0182343926627123E-4</v>
      </c>
      <c r="I431" s="179">
        <f t="shared" si="264"/>
        <v>-1.785815136541164E-4</v>
      </c>
      <c r="J431" s="179">
        <f t="shared" si="264"/>
        <v>-6.9621674312955764E-5</v>
      </c>
      <c r="K431" s="179">
        <f t="shared" si="264"/>
        <v>-1.4025772904252603E-5</v>
      </c>
      <c r="L431" s="179">
        <f t="shared" si="264"/>
        <v>-2.5481266867044225E-6</v>
      </c>
      <c r="M431" s="179">
        <f t="shared" si="264"/>
        <v>-1.8333109766970684E-6</v>
      </c>
      <c r="N431" s="179">
        <f t="shared" si="264"/>
        <v>-2.1811911468392764E-5</v>
      </c>
      <c r="O431" s="179">
        <f t="shared" si="264"/>
        <v>-3.6038617550665571E-6</v>
      </c>
      <c r="P431" s="179">
        <f t="shared" si="264"/>
        <v>-2.996163219297095E-9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1.5719472481610206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1.4808141842626443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1.410251371927129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1.3684814436518205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1.3907203568627098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1.3910882876600286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1.2998611069042063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1.3370811468424371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1.4308741986858817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1.4678860760327626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1.4994423924940905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1.5292759743017141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1.5717697917144631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0.11394442430753948</v>
      </c>
      <c r="G552" s="175">
        <f t="shared" si="358"/>
        <v>6.3368128428878817E-2</v>
      </c>
      <c r="H552" s="175">
        <f t="shared" si="358"/>
        <v>1.8586305496625866E-2</v>
      </c>
      <c r="I552" s="175">
        <f t="shared" si="358"/>
        <v>4.9213092495058982E-3</v>
      </c>
      <c r="J552" s="175">
        <f t="shared" si="358"/>
        <v>1.2594432937201026E-3</v>
      </c>
      <c r="K552" s="175">
        <f t="shared" si="358"/>
        <v>3.1578971667115793E-4</v>
      </c>
      <c r="L552" s="175">
        <f t="shared" si="358"/>
        <v>7.5493624723517089E-5</v>
      </c>
      <c r="M552" s="175">
        <f t="shared" si="358"/>
        <v>1.9234781707071461E-5</v>
      </c>
      <c r="N552" s="175">
        <f t="shared" si="358"/>
        <v>5.0340349743687986E-6</v>
      </c>
      <c r="O552" s="175">
        <f t="shared" si="358"/>
        <v>1.2807279008487874E-6</v>
      </c>
      <c r="P552" s="175">
        <f t="shared" si="358"/>
        <v>3.2491613356825077E-7</v>
      </c>
      <c r="Q552" s="175">
        <f t="shared" si="358"/>
        <v>8.3670670796559143E-8</v>
      </c>
      <c r="R552" s="175">
        <f t="shared" si="358"/>
        <v>2.0650918595751989E-8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9.842288243084106E-2</v>
      </c>
      <c r="H553" s="179">
        <f t="shared" si="358"/>
        <v>5.9292588972082172E-2</v>
      </c>
      <c r="I553" s="179">
        <f t="shared" si="358"/>
        <v>1.8637938421256734E-2</v>
      </c>
      <c r="J553" s="179">
        <f t="shared" si="358"/>
        <v>4.9791105820238433E-3</v>
      </c>
      <c r="K553" s="179">
        <f t="shared" si="358"/>
        <v>1.2596722838332276E-3</v>
      </c>
      <c r="L553" s="179">
        <f t="shared" si="358"/>
        <v>3.0171770101626019E-4</v>
      </c>
      <c r="M553" s="179">
        <f t="shared" si="358"/>
        <v>7.692463507277983E-5</v>
      </c>
      <c r="N553" s="179">
        <f t="shared" si="358"/>
        <v>2.0135379463766049E-5</v>
      </c>
      <c r="O553" s="179">
        <f t="shared" si="358"/>
        <v>5.122866572133262E-6</v>
      </c>
      <c r="P553" s="179">
        <f t="shared" si="358"/>
        <v>1.2996618278077356E-6</v>
      </c>
      <c r="Q553" s="179">
        <f t="shared" si="358"/>
        <v>3.3468251405916948E-7</v>
      </c>
      <c r="R553" s="179">
        <f t="shared" si="358"/>
        <v>8.2603664844372696E-8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0.11604127013317875</v>
      </c>
      <c r="G554" s="179">
        <f t="shared" si="358"/>
        <v>0</v>
      </c>
      <c r="H554" s="179">
        <f t="shared" si="358"/>
        <v>8.6578372029597617E-2</v>
      </c>
      <c r="I554" s="179">
        <f t="shared" si="358"/>
        <v>5.7232723521865217E-2</v>
      </c>
      <c r="J554" s="179">
        <f t="shared" si="358"/>
        <v>1.8630051877140251E-2</v>
      </c>
      <c r="K554" s="179">
        <f t="shared" si="358"/>
        <v>4.9025755941692201E-3</v>
      </c>
      <c r="L554" s="179">
        <f t="shared" si="358"/>
        <v>1.1837220634032882E-3</v>
      </c>
      <c r="M554" s="179">
        <f t="shared" si="358"/>
        <v>3.0260716733744017E-4</v>
      </c>
      <c r="N554" s="179">
        <f t="shared" si="358"/>
        <v>7.9256347006390258E-5</v>
      </c>
      <c r="O554" s="179">
        <f t="shared" si="358"/>
        <v>2.0166798975606507E-5</v>
      </c>
      <c r="P554" s="179">
        <f t="shared" si="358"/>
        <v>5.1164147583053725E-6</v>
      </c>
      <c r="Q554" s="179">
        <f t="shared" si="358"/>
        <v>1.3175620875183665E-6</v>
      </c>
      <c r="R554" s="179">
        <f t="shared" si="358"/>
        <v>3.251906473533294E-7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0.47836259725686392</v>
      </c>
      <c r="G555" s="179">
        <f t="shared" si="358"/>
        <v>0.10714930259644903</v>
      </c>
      <c r="H555" s="179">
        <f t="shared" si="358"/>
        <v>0</v>
      </c>
      <c r="I555" s="179">
        <f t="shared" si="358"/>
        <v>7.8095612358330166E-2</v>
      </c>
      <c r="J555" s="179">
        <f t="shared" si="358"/>
        <v>5.8687475521217072E-2</v>
      </c>
      <c r="K555" s="179">
        <f t="shared" si="358"/>
        <v>1.8634378496284031E-2</v>
      </c>
      <c r="L555" s="179">
        <f t="shared" si="358"/>
        <v>4.6663030387223666E-3</v>
      </c>
      <c r="M555" s="179">
        <f t="shared" si="358"/>
        <v>1.2066811445390045E-3</v>
      </c>
      <c r="N555" s="179">
        <f t="shared" si="358"/>
        <v>3.1683273448153133E-4</v>
      </c>
      <c r="O555" s="179">
        <f t="shared" si="358"/>
        <v>8.0655908834387026E-5</v>
      </c>
      <c r="P555" s="179">
        <f t="shared" si="358"/>
        <v>2.0464984317407434E-5</v>
      </c>
      <c r="Q555" s="179">
        <f t="shared" si="358"/>
        <v>5.2702062997860585E-6</v>
      </c>
      <c r="R555" s="179">
        <f t="shared" si="358"/>
        <v>1.3007602210757439E-6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0.74122539140839871</v>
      </c>
      <c r="G556" s="179">
        <f t="shared" si="358"/>
        <v>0.45228894089626842</v>
      </c>
      <c r="H556" s="179">
        <f t="shared" si="358"/>
        <v>9.0642591243689882E-2</v>
      </c>
      <c r="I556" s="179">
        <f t="shared" si="358"/>
        <v>0</v>
      </c>
      <c r="J556" s="179">
        <f t="shared" si="358"/>
        <v>8.3073977799287047E-2</v>
      </c>
      <c r="K556" s="179">
        <f t="shared" si="358"/>
        <v>5.7489891089406601E-2</v>
      </c>
      <c r="L556" s="179">
        <f t="shared" si="358"/>
        <v>1.7006601620862562E-2</v>
      </c>
      <c r="M556" s="179">
        <f t="shared" si="358"/>
        <v>4.6186717982206011E-3</v>
      </c>
      <c r="N556" s="179">
        <f t="shared" si="358"/>
        <v>1.2250952624193324E-3</v>
      </c>
      <c r="O556" s="179">
        <f t="shared" si="358"/>
        <v>3.1245032853079055E-4</v>
      </c>
      <c r="P556" s="179">
        <f t="shared" si="358"/>
        <v>7.9311701724050097E-5</v>
      </c>
      <c r="Q556" s="179">
        <f t="shared" si="358"/>
        <v>2.0426568935880135E-5</v>
      </c>
      <c r="R556" s="179">
        <f t="shared" si="358"/>
        <v>5.0416808706904079E-6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0.87752323253544262</v>
      </c>
      <c r="G557" s="179">
        <f t="shared" si="358"/>
        <v>0.7302990730379243</v>
      </c>
      <c r="H557" s="179">
        <f t="shared" si="358"/>
        <v>0.43195337139003337</v>
      </c>
      <c r="I557" s="179">
        <f t="shared" si="358"/>
        <v>8.9895000960175012E-2</v>
      </c>
      <c r="J557" s="179">
        <f t="shared" si="358"/>
        <v>0</v>
      </c>
      <c r="K557" s="179">
        <f t="shared" si="358"/>
        <v>8.3140430848717778E-2</v>
      </c>
      <c r="L557" s="179">
        <f t="shared" si="358"/>
        <v>5.1316788672687047E-2</v>
      </c>
      <c r="M557" s="179">
        <f t="shared" si="358"/>
        <v>1.7467008536751382E-2</v>
      </c>
      <c r="N557" s="179">
        <f t="shared" si="358"/>
        <v>4.8504334190943551E-3</v>
      </c>
      <c r="O557" s="179">
        <f t="shared" si="358"/>
        <v>1.2469762922014873E-3</v>
      </c>
      <c r="P557" s="179">
        <f t="shared" si="358"/>
        <v>3.1708125068977372E-4</v>
      </c>
      <c r="Q557" s="179">
        <f t="shared" si="358"/>
        <v>8.1696062593525075E-5</v>
      </c>
      <c r="R557" s="179">
        <f t="shared" si="358"/>
        <v>2.0166151326291578E-5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0.94117733314662122</v>
      </c>
      <c r="G558" s="179">
        <f t="shared" si="358"/>
        <v>0.87252096686565062</v>
      </c>
      <c r="H558" s="179">
        <f t="shared" si="358"/>
        <v>0.71812548658420428</v>
      </c>
      <c r="I558" s="179">
        <f t="shared" si="358"/>
        <v>0.42619313090875616</v>
      </c>
      <c r="J558" s="179">
        <f t="shared" si="358"/>
        <v>9.3512073798304784E-2</v>
      </c>
      <c r="K558" s="179">
        <f t="shared" si="358"/>
        <v>0</v>
      </c>
      <c r="L558" s="179">
        <f t="shared" si="358"/>
        <v>6.611621141130937E-2</v>
      </c>
      <c r="M558" s="179">
        <f t="shared" si="358"/>
        <v>5.3982146554921236E-2</v>
      </c>
      <c r="N558" s="179">
        <f t="shared" si="358"/>
        <v>1.8539932231618605E-2</v>
      </c>
      <c r="O558" s="179">
        <f t="shared" si="358"/>
        <v>4.9404251063983988E-3</v>
      </c>
      <c r="P558" s="179">
        <f t="shared" si="358"/>
        <v>1.2656048130655446E-3</v>
      </c>
      <c r="Q558" s="179">
        <f t="shared" si="358"/>
        <v>3.2661858873787457E-4</v>
      </c>
      <c r="R558" s="179">
        <f t="shared" si="358"/>
        <v>8.0655389196193102E-5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0.97127269482844236</v>
      </c>
      <c r="G559" s="179">
        <f t="shared" si="358"/>
        <v>0.93892838375787724</v>
      </c>
      <c r="H559" s="179">
        <f t="shared" si="358"/>
        <v>0.86706155043457489</v>
      </c>
      <c r="I559" s="179">
        <f t="shared" si="358"/>
        <v>0.714611353428661</v>
      </c>
      <c r="J559" s="179">
        <f t="shared" si="358"/>
        <v>0.43373258802610365</v>
      </c>
      <c r="K559" s="179">
        <f t="shared" si="358"/>
        <v>9.3570994662909968E-2</v>
      </c>
      <c r="L559" s="179">
        <f t="shared" si="358"/>
        <v>0</v>
      </c>
      <c r="M559" s="179">
        <f t="shared" si="358"/>
        <v>7.3199008868745391E-2</v>
      </c>
      <c r="N559" s="179">
        <f t="shared" si="358"/>
        <v>5.986447451848044E-2</v>
      </c>
      <c r="O559" s="179">
        <f t="shared" si="358"/>
        <v>1.8940531309935525E-2</v>
      </c>
      <c r="P559" s="179">
        <f t="shared" si="358"/>
        <v>5.0167042447504789E-3</v>
      </c>
      <c r="Q559" s="179">
        <f t="shared" si="358"/>
        <v>1.3037525367702273E-3</v>
      </c>
      <c r="R559" s="179">
        <f t="shared" si="358"/>
        <v>3.2247213366105171E-4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0.98581678367265768</v>
      </c>
      <c r="G560" s="179">
        <f t="shared" si="358"/>
        <v>0.97022737633725253</v>
      </c>
      <c r="H560" s="179">
        <f t="shared" si="358"/>
        <v>0.93652768635533834</v>
      </c>
      <c r="I560" s="179">
        <f t="shared" si="358"/>
        <v>0.86569010533307655</v>
      </c>
      <c r="J560" s="179">
        <f t="shared" si="358"/>
        <v>0.71913212436209939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0.4338534511488808</v>
      </c>
      <c r="L560" s="179">
        <f t="shared" si="358"/>
        <v>7.7960865069579721E-2</v>
      </c>
      <c r="M560" s="179">
        <f t="shared" si="358"/>
        <v>0</v>
      </c>
      <c r="N560" s="179">
        <f t="shared" si="358"/>
        <v>9.0228560686672274E-2</v>
      </c>
      <c r="O560" s="179">
        <f t="shared" si="358"/>
        <v>6.1948271194386263E-2</v>
      </c>
      <c r="P560" s="179">
        <f t="shared" si="358"/>
        <v>1.9274996946087121E-2</v>
      </c>
      <c r="Q560" s="179">
        <f t="shared" si="358"/>
        <v>5.1692603743634692E-3</v>
      </c>
      <c r="R560" s="179">
        <f t="shared" si="358"/>
        <v>1.2874354064647514E-3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0.99295463689914243</v>
      </c>
      <c r="G561" s="179">
        <f t="shared" si="358"/>
        <v>0.98531577761342648</v>
      </c>
      <c r="H561" s="179">
        <f t="shared" si="358"/>
        <v>0.96912938969279394</v>
      </c>
      <c r="I561" s="179">
        <f t="shared" si="358"/>
        <v>0.93602278084757207</v>
      </c>
      <c r="J561" s="179">
        <f t="shared" si="358"/>
        <v>0.86766262391238802</v>
      </c>
      <c r="K561" s="179">
        <f t="shared" si="358"/>
        <v>0.71920435619802081</v>
      </c>
      <c r="L561" s="179">
        <f t="shared" si="358"/>
        <v>0.39941243993991427</v>
      </c>
      <c r="M561" s="179">
        <f t="shared" si="358"/>
        <v>8.458869803468945E-2</v>
      </c>
      <c r="N561" s="179">
        <f t="shared" si="358"/>
        <v>0</v>
      </c>
      <c r="O561" s="179">
        <f t="shared" si="358"/>
        <v>9.6655874623929786E-2</v>
      </c>
      <c r="P561" s="179">
        <f t="shared" si="358"/>
        <v>6.3645637765452137E-2</v>
      </c>
      <c r="Q561" s="179">
        <f t="shared" si="358"/>
        <v>1.9883541616780138E-2</v>
      </c>
      <c r="R561" s="179">
        <f t="shared" si="358"/>
        <v>5.1085511235749639E-3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0.99648901886775387</v>
      </c>
      <c r="G562" s="179">
        <f t="shared" si="358"/>
        <v>0.99270976829061697</v>
      </c>
      <c r="H562" s="179">
        <f t="shared" si="358"/>
        <v>0.98479467522114894</v>
      </c>
      <c r="I562" s="179">
        <f t="shared" si="358"/>
        <v>0.96893181414191931</v>
      </c>
      <c r="J562" s="179">
        <f t="shared" si="358"/>
        <v>0.93686314676700921</v>
      </c>
      <c r="K562" s="179">
        <f t="shared" si="358"/>
        <v>0.86769429117199881</v>
      </c>
      <c r="L562" s="179">
        <f t="shared" si="358"/>
        <v>0.69825459491998099</v>
      </c>
      <c r="M562" s="179">
        <f t="shared" si="358"/>
        <v>0.41467355451255483</v>
      </c>
      <c r="N562" s="179">
        <f t="shared" si="358"/>
        <v>9.9777565476551533E-2</v>
      </c>
      <c r="O562" s="179">
        <f t="shared" si="358"/>
        <v>0</v>
      </c>
      <c r="P562" s="179">
        <f t="shared" si="358"/>
        <v>0.102016200653107</v>
      </c>
      <c r="Q562" s="179">
        <f t="shared" si="358"/>
        <v>6.5957365467149476E-2</v>
      </c>
      <c r="R562" s="179">
        <f t="shared" si="358"/>
        <v>1.9719606886409703E-2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0.99824745174907681</v>
      </c>
      <c r="G563" s="179">
        <f t="shared" si="358"/>
        <v>0.99636801999237645</v>
      </c>
      <c r="H563" s="179">
        <f t="shared" si="358"/>
        <v>0.99245646039294799</v>
      </c>
      <c r="I563" s="179">
        <f t="shared" si="358"/>
        <v>0.98471068858690713</v>
      </c>
      <c r="J563" s="179">
        <f t="shared" si="358"/>
        <v>0.96930695763999186</v>
      </c>
      <c r="K563" s="179">
        <f t="shared" si="358"/>
        <v>0.93687672575381886</v>
      </c>
      <c r="L563" s="179">
        <f t="shared" si="358"/>
        <v>0.85869821790627976</v>
      </c>
      <c r="M563" s="179">
        <f t="shared" si="358"/>
        <v>0.7076394500087333</v>
      </c>
      <c r="N563" s="179">
        <f t="shared" si="358"/>
        <v>0.44626040899425767</v>
      </c>
      <c r="O563" s="179">
        <f t="shared" si="358"/>
        <v>0.10528208377840655</v>
      </c>
      <c r="P563" s="179">
        <f t="shared" si="358"/>
        <v>0</v>
      </c>
      <c r="Q563" s="179">
        <f t="shared" si="358"/>
        <v>0.10656420520660261</v>
      </c>
      <c r="R563" s="179">
        <f t="shared" si="358"/>
        <v>6.6508508307232289E-2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0.99911745334713098</v>
      </c>
      <c r="G564" s="179">
        <f t="shared" si="358"/>
        <v>0.99817278628237671</v>
      </c>
      <c r="H564" s="179">
        <f t="shared" si="358"/>
        <v>0.99621303388099747</v>
      </c>
      <c r="I564" s="179">
        <f t="shared" si="358"/>
        <v>0.99235712669144016</v>
      </c>
      <c r="J564" s="179">
        <f t="shared" si="358"/>
        <v>0.98476320996537614</v>
      </c>
      <c r="K564" s="179">
        <f t="shared" si="358"/>
        <v>0.96906020627391776</v>
      </c>
      <c r="L564" s="179">
        <f t="shared" si="358"/>
        <v>0.93256425296467516</v>
      </c>
      <c r="M564" s="179">
        <f t="shared" si="358"/>
        <v>0.86148731114739385</v>
      </c>
      <c r="N564" s="179">
        <f t="shared" si="358"/>
        <v>0.72422935362695906</v>
      </c>
      <c r="O564" s="179">
        <f t="shared" si="358"/>
        <v>0.45274704671294247</v>
      </c>
      <c r="P564" s="179">
        <f t="shared" si="358"/>
        <v>0.10644891693639918</v>
      </c>
      <c r="Q564" s="179">
        <f t="shared" si="358"/>
        <v>0</v>
      </c>
      <c r="R564" s="179">
        <f t="shared" si="358"/>
        <v>0.11461741667641152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0.99956591862739441</v>
      </c>
      <c r="G565" s="179">
        <f t="shared" si="358"/>
        <v>0.99910173659682699</v>
      </c>
      <c r="H565" s="179">
        <f t="shared" si="358"/>
        <v>0.99814040109416413</v>
      </c>
      <c r="I565" s="179">
        <f t="shared" si="358"/>
        <v>0.99625542329292893</v>
      </c>
      <c r="J565" s="179">
        <f t="shared" si="358"/>
        <v>0.992563250812591</v>
      </c>
      <c r="K565" s="179">
        <f t="shared" si="358"/>
        <v>0.9850116579398368</v>
      </c>
      <c r="L565" s="179">
        <f t="shared" si="358"/>
        <v>0.96794217074371003</v>
      </c>
      <c r="M565" s="179">
        <f t="shared" si="358"/>
        <v>0.93531498175276728</v>
      </c>
      <c r="N565" s="179">
        <f t="shared" si="358"/>
        <v>0.87206783239798047</v>
      </c>
      <c r="O565" s="179">
        <f t="shared" si="358"/>
        <v>0.73509270605919674</v>
      </c>
      <c r="P565" s="179">
        <f t="shared" si="358"/>
        <v>0.46910123207926696</v>
      </c>
      <c r="Q565" s="179">
        <f t="shared" si="358"/>
        <v>0.1209296040527271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0.99994540976994573</v>
      </c>
      <c r="G566" s="179">
        <f t="shared" si="358"/>
        <v>0.99988708252497704</v>
      </c>
      <c r="H566" s="179">
        <f t="shared" si="358"/>
        <v>0.99976646005731906</v>
      </c>
      <c r="I566" s="179">
        <f t="shared" si="358"/>
        <v>0.99953064867082542</v>
      </c>
      <c r="J566" s="179">
        <f t="shared" si="358"/>
        <v>0.99907098699979857</v>
      </c>
      <c r="K566" s="179">
        <f t="shared" si="358"/>
        <v>0.99814040357682277</v>
      </c>
      <c r="L566" s="179">
        <f t="shared" si="358"/>
        <v>0.9960968398834098</v>
      </c>
      <c r="M566" s="179">
        <f t="shared" si="358"/>
        <v>0.99230751972316478</v>
      </c>
      <c r="N566" s="179">
        <f t="shared" si="358"/>
        <v>0.98521417686197554</v>
      </c>
      <c r="O566" s="179">
        <f t="shared" si="358"/>
        <v>0.9705631727635734</v>
      </c>
      <c r="P566" s="179">
        <f t="shared" si="358"/>
        <v>0.94060577371378751</v>
      </c>
      <c r="Q566" s="179">
        <f t="shared" si="358"/>
        <v>0.87917724676558584</v>
      </c>
      <c r="R566" s="179">
        <f t="shared" si="358"/>
        <v>0.74597990149714344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0.99999916019394242</v>
      </c>
      <c r="G567" s="179">
        <f t="shared" si="358"/>
        <v>0.99999826300415717</v>
      </c>
      <c r="H567" s="179">
        <f t="shared" si="358"/>
        <v>0.99999640797259848</v>
      </c>
      <c r="I567" s="179">
        <f t="shared" si="358"/>
        <v>0.99999278302096728</v>
      </c>
      <c r="J567" s="179">
        <f t="shared" si="358"/>
        <v>0.9999857219545617</v>
      </c>
      <c r="K567" s="179">
        <f t="shared" si="358"/>
        <v>0.99997144856326836</v>
      </c>
      <c r="L567" s="179">
        <f t="shared" si="358"/>
        <v>0.99994024540294746</v>
      </c>
      <c r="M567" s="179">
        <f t="shared" si="358"/>
        <v>0.99988270323512096</v>
      </c>
      <c r="N567" s="179">
        <f t="shared" si="358"/>
        <v>0.99977587486369213</v>
      </c>
      <c r="O567" s="179">
        <f t="shared" si="358"/>
        <v>0.99955942791046914</v>
      </c>
      <c r="P567" s="179">
        <f t="shared" si="358"/>
        <v>0.99913132979596786</v>
      </c>
      <c r="Q567" s="179">
        <f t="shared" si="358"/>
        <v>0.99829850275753873</v>
      </c>
      <c r="R567" s="179">
        <f t="shared" si="358"/>
        <v>0.9966023721283358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0.99999999999999978</v>
      </c>
      <c r="K568" s="179">
        <f t="shared" si="372"/>
        <v>1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0.99999999999999978</v>
      </c>
      <c r="K569" s="179">
        <f t="shared" si="372"/>
        <v>1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0.99999999999999978</v>
      </c>
      <c r="K570" s="179">
        <f t="shared" si="372"/>
        <v>1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0.99999999999999978</v>
      </c>
      <c r="K571" s="179">
        <f t="shared" si="372"/>
        <v>1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0.99999999999999978</v>
      </c>
      <c r="K572" s="179">
        <f t="shared" si="372"/>
        <v>1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0.99999999999999978</v>
      </c>
      <c r="K573" s="179">
        <f t="shared" si="372"/>
        <v>1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0.99999999999999978</v>
      </c>
      <c r="K574" s="179">
        <f t="shared" si="372"/>
        <v>1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0.99999999999999978</v>
      </c>
      <c r="K575" s="179">
        <f t="shared" si="372"/>
        <v>1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0.99999999999999978</v>
      </c>
      <c r="K576" s="179">
        <f t="shared" si="372"/>
        <v>1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0.99999999999999978</v>
      </c>
      <c r="K577" s="179">
        <f t="shared" si="372"/>
        <v>1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0.99999999999999978</v>
      </c>
      <c r="K578" s="179">
        <f t="shared" si="372"/>
        <v>1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0.99999999999999978</v>
      </c>
      <c r="K579" s="179">
        <f t="shared" si="372"/>
        <v>1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0.99999999999999978</v>
      </c>
      <c r="K580" s="179">
        <f t="shared" si="372"/>
        <v>1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0.99999999999999978</v>
      </c>
      <c r="K581" s="179">
        <f t="shared" si="372"/>
        <v>1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0.99999999999999978</v>
      </c>
      <c r="K582" s="179">
        <f t="shared" si="372"/>
        <v>1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0.99999999999999978</v>
      </c>
      <c r="K583" s="179">
        <f t="shared" si="372"/>
        <v>1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0.99999999999999978</v>
      </c>
      <c r="K584" s="179">
        <f t="shared" si="381"/>
        <v>1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0.99999999999999978</v>
      </c>
      <c r="K585" s="179">
        <f t="shared" si="381"/>
        <v>1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0.99999999999999978</v>
      </c>
      <c r="K586" s="179">
        <f t="shared" si="381"/>
        <v>1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0.99999999999999978</v>
      </c>
      <c r="K587" s="179">
        <f t="shared" si="381"/>
        <v>1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0.99999999999999978</v>
      </c>
      <c r="K588" s="179">
        <f t="shared" si="381"/>
        <v>1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0.99999999999999978</v>
      </c>
      <c r="K589" s="179">
        <f t="shared" si="381"/>
        <v>1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0.99999999999999978</v>
      </c>
      <c r="K590" s="179">
        <f t="shared" si="381"/>
        <v>1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0.99999999999999978</v>
      </c>
      <c r="K591" s="179">
        <f t="shared" si="381"/>
        <v>1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0.99999999999999978</v>
      </c>
      <c r="K592" s="179">
        <f t="shared" si="381"/>
        <v>1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0.99999999999999978</v>
      </c>
      <c r="K593" s="179">
        <f t="shared" si="381"/>
        <v>1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0.99999999999999978</v>
      </c>
      <c r="K594" s="179">
        <f t="shared" si="381"/>
        <v>1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0.99999999999999978</v>
      </c>
      <c r="K595" s="179">
        <f t="shared" si="381"/>
        <v>1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0.99999999999999978</v>
      </c>
      <c r="K596" s="179">
        <f t="shared" si="381"/>
        <v>1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0.99999999999999978</v>
      </c>
      <c r="K597" s="179">
        <f t="shared" si="381"/>
        <v>1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0.99999999999999978</v>
      </c>
      <c r="K598" s="179">
        <f t="shared" si="381"/>
        <v>1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0.99999999999999978</v>
      </c>
      <c r="K599" s="179">
        <f t="shared" si="381"/>
        <v>1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0.99999999999999978</v>
      </c>
      <c r="K600" s="179">
        <f t="shared" si="389"/>
        <v>1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0.99999999999999978</v>
      </c>
      <c r="K601" s="179">
        <f t="shared" si="389"/>
        <v>1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0.99999999999999978</v>
      </c>
      <c r="K602" s="179">
        <f t="shared" si="389"/>
        <v>1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0.99999999999999978</v>
      </c>
      <c r="K603" s="179">
        <f t="shared" si="389"/>
        <v>1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0.99999999999999978</v>
      </c>
      <c r="K604" s="179">
        <f t="shared" si="389"/>
        <v>1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0.99999999999999978</v>
      </c>
      <c r="K605" s="179">
        <f t="shared" si="389"/>
        <v>1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0.99999999999999978</v>
      </c>
      <c r="K606" s="179">
        <f t="shared" si="389"/>
        <v>1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0.99999999999999978</v>
      </c>
      <c r="K607" s="179">
        <f t="shared" si="389"/>
        <v>1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0.99999999999999978</v>
      </c>
      <c r="K608" s="179">
        <f t="shared" si="389"/>
        <v>1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0.99999999999999978</v>
      </c>
      <c r="K609" s="179">
        <f t="shared" si="389"/>
        <v>1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0.99999999999999978</v>
      </c>
      <c r="K610" s="179">
        <f t="shared" si="389"/>
        <v>1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0.99999999999999978</v>
      </c>
      <c r="K611" s="179">
        <f t="shared" si="389"/>
        <v>1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0.99999999999999978</v>
      </c>
      <c r="K612" s="179">
        <f t="shared" si="389"/>
        <v>1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0.99999999999999978</v>
      </c>
      <c r="K613" s="179">
        <f t="shared" si="389"/>
        <v>1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0.99999999999999978</v>
      </c>
      <c r="K614" s="179">
        <f t="shared" si="389"/>
        <v>1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0.99999999999999978</v>
      </c>
      <c r="K615" s="179">
        <f t="shared" si="389"/>
        <v>1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0.99999999999999978</v>
      </c>
      <c r="K616" s="179">
        <f t="shared" si="398"/>
        <v>1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0.99999999999999978</v>
      </c>
      <c r="K617" s="179">
        <f t="shared" si="398"/>
        <v>1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0.99999999999999978</v>
      </c>
      <c r="K618" s="179">
        <f t="shared" si="398"/>
        <v>1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0.99999999999999978</v>
      </c>
      <c r="K619" s="179">
        <f t="shared" si="398"/>
        <v>1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0.99999999999999978</v>
      </c>
      <c r="K620" s="179">
        <f t="shared" si="398"/>
        <v>1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0.99999999999999978</v>
      </c>
      <c r="K621" s="179">
        <f t="shared" si="398"/>
        <v>1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0.99999999999999978</v>
      </c>
      <c r="K622" s="179">
        <f t="shared" si="398"/>
        <v>1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0.99999999999999978</v>
      </c>
      <c r="K623" s="179">
        <f t="shared" si="398"/>
        <v>1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0.99999999999999978</v>
      </c>
      <c r="K624" s="179">
        <f t="shared" si="398"/>
        <v>1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0.99999999999999978</v>
      </c>
      <c r="K625" s="179">
        <f t="shared" si="398"/>
        <v>1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0.99999999999999978</v>
      </c>
      <c r="K626" s="179">
        <f t="shared" si="398"/>
        <v>1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0.99999999999999978</v>
      </c>
      <c r="K627" s="179">
        <f t="shared" si="398"/>
        <v>1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0.99999999999999978</v>
      </c>
      <c r="K628" s="179">
        <f t="shared" si="398"/>
        <v>1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0.99999999999999978</v>
      </c>
      <c r="K629" s="179">
        <f t="shared" si="398"/>
        <v>1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0.99999999999999978</v>
      </c>
      <c r="K630" s="179">
        <f t="shared" si="398"/>
        <v>1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0.99999999999999978</v>
      </c>
      <c r="K631" s="179">
        <f t="shared" si="398"/>
        <v>1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0.99999999999999978</v>
      </c>
      <c r="K632" s="179">
        <f t="shared" si="407"/>
        <v>1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0.99999999999999978</v>
      </c>
      <c r="K633" s="179">
        <f t="shared" si="407"/>
        <v>1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0.99999999999999978</v>
      </c>
      <c r="K634" s="179">
        <f t="shared" si="407"/>
        <v>1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0.99999999999999978</v>
      </c>
      <c r="K635" s="179">
        <f t="shared" si="407"/>
        <v>1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0.99999999999999978</v>
      </c>
      <c r="K636" s="179">
        <f t="shared" si="407"/>
        <v>1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0.99999999999999978</v>
      </c>
      <c r="K637" s="179">
        <f t="shared" si="407"/>
        <v>1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0.99999999999999978</v>
      </c>
      <c r="K638" s="179">
        <f t="shared" si="407"/>
        <v>1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0.99999999999999978</v>
      </c>
      <c r="K639" s="179">
        <f t="shared" si="407"/>
        <v>1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0.99999999999999978</v>
      </c>
      <c r="K640" s="179">
        <f t="shared" si="407"/>
        <v>1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0.99999999999999978</v>
      </c>
      <c r="K641" s="179">
        <f t="shared" si="407"/>
        <v>1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0.99999999999999978</v>
      </c>
      <c r="K642" s="179">
        <f t="shared" si="407"/>
        <v>1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0.99999999999999978</v>
      </c>
      <c r="K643" s="179">
        <f t="shared" si="407"/>
        <v>1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0.99999999999999978</v>
      </c>
      <c r="K644" s="179">
        <f t="shared" si="407"/>
        <v>1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0.99999999999999978</v>
      </c>
      <c r="K645" s="179">
        <f t="shared" si="407"/>
        <v>1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0.99999999999999978</v>
      </c>
      <c r="K646" s="179">
        <f t="shared" si="407"/>
        <v>1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0.99999999999999978</v>
      </c>
      <c r="K647" s="179">
        <f t="shared" si="407"/>
        <v>1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0.99999999999999978</v>
      </c>
      <c r="K648" s="179">
        <f t="shared" si="416"/>
        <v>1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0.99999999999999978</v>
      </c>
      <c r="K649" s="179">
        <f t="shared" si="416"/>
        <v>1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0.99999999999999978</v>
      </c>
      <c r="K650" s="179">
        <f t="shared" si="416"/>
        <v>1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0.99999999999999978</v>
      </c>
      <c r="K651" s="179">
        <f t="shared" si="416"/>
        <v>1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0.99999999999999978</v>
      </c>
      <c r="K652" s="179">
        <f t="shared" si="416"/>
        <v>1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0.99999999999999978</v>
      </c>
      <c r="K653" s="179">
        <f t="shared" si="416"/>
        <v>1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0.99999999999999978</v>
      </c>
      <c r="K654" s="179">
        <f t="shared" si="416"/>
        <v>1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0.99999999999999978</v>
      </c>
      <c r="K655" s="179">
        <f t="shared" si="416"/>
        <v>1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0.99999999999999978</v>
      </c>
      <c r="K656" s="179">
        <f t="shared" si="416"/>
        <v>1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0.99999999999999978</v>
      </c>
      <c r="K657" s="179">
        <f t="shared" si="416"/>
        <v>1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0.99999999999999978</v>
      </c>
      <c r="K658" s="179">
        <f t="shared" si="416"/>
        <v>1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0.99999999999999978</v>
      </c>
      <c r="K659" s="179">
        <f t="shared" si="416"/>
        <v>1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0.99999999999999978</v>
      </c>
      <c r="K660" s="179">
        <f t="shared" si="416"/>
        <v>1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0.99999999999999978</v>
      </c>
      <c r="K661" s="179">
        <f t="shared" si="416"/>
        <v>1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0.99999999999999978</v>
      </c>
      <c r="K662" s="179">
        <f t="shared" si="416"/>
        <v>1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0.99999999999999978</v>
      </c>
      <c r="K663" s="179">
        <f t="shared" si="416"/>
        <v>1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0.99999999999999978</v>
      </c>
      <c r="K664" s="179">
        <f t="shared" si="426"/>
        <v>1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0.99999999999999978</v>
      </c>
      <c r="K665" s="179">
        <f t="shared" si="426"/>
        <v>1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0.99999999999999978</v>
      </c>
      <c r="K666" s="179">
        <f t="shared" si="426"/>
        <v>1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0.99999999999999978</v>
      </c>
      <c r="K667" s="179">
        <f t="shared" si="426"/>
        <v>1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0.99999999999999978</v>
      </c>
      <c r="K668" s="179">
        <f t="shared" si="426"/>
        <v>1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0.99999999999999978</v>
      </c>
      <c r="K669" s="179">
        <f t="shared" si="426"/>
        <v>1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0.99999999999999978</v>
      </c>
      <c r="K670" s="179">
        <f t="shared" si="426"/>
        <v>1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0.99999999999999978</v>
      </c>
      <c r="K671" s="194">
        <f t="shared" si="426"/>
        <v>1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0.27564831987155186</v>
      </c>
      <c r="G679" s="175">
        <f t="shared" si="428"/>
        <v>0.5943999426115133</v>
      </c>
      <c r="H679" s="175">
        <f t="shared" si="428"/>
        <v>0.77931530827297468</v>
      </c>
      <c r="I679" s="175">
        <f t="shared" si="428"/>
        <v>0.88177564331195168</v>
      </c>
      <c r="J679" s="175">
        <f t="shared" si="428"/>
        <v>0.94031382783981743</v>
      </c>
      <c r="K679" s="175">
        <f t="shared" si="428"/>
        <v>0.96985913134196333</v>
      </c>
      <c r="L679" s="175">
        <f t="shared" si="428"/>
        <v>0.9841574966672717</v>
      </c>
      <c r="M679" s="175">
        <f t="shared" si="428"/>
        <v>0.99220283321033942</v>
      </c>
      <c r="N679" s="175">
        <f t="shared" si="428"/>
        <v>0.99627014312733841</v>
      </c>
      <c r="O679" s="175">
        <f t="shared" si="428"/>
        <v>0.99816621899758518</v>
      </c>
      <c r="P679" s="175">
        <f t="shared" si="428"/>
        <v>0.9990961857713917</v>
      </c>
      <c r="Q679" s="175">
        <f t="shared" si="428"/>
        <v>0.99955059910601007</v>
      </c>
      <c r="R679" s="175">
        <f t="shared" si="428"/>
        <v>0.99978304775848237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0.26182989278667335</v>
      </c>
      <c r="H680" s="179">
        <f t="shared" si="428"/>
        <v>0.58557958767644891</v>
      </c>
      <c r="I680" s="179">
        <f t="shared" si="428"/>
        <v>0.77230195364812804</v>
      </c>
      <c r="J680" s="179">
        <f t="shared" si="428"/>
        <v>0.88293844060530446</v>
      </c>
      <c r="K680" s="179">
        <f t="shared" si="428"/>
        <v>0.94032402487800226</v>
      </c>
      <c r="L680" s="179">
        <f t="shared" si="428"/>
        <v>0.96849379515166911</v>
      </c>
      <c r="M680" s="179">
        <f t="shared" si="428"/>
        <v>0.98444834979980067</v>
      </c>
      <c r="N680" s="179">
        <f t="shared" si="428"/>
        <v>0.9925495961007339</v>
      </c>
      <c r="O680" s="179">
        <f t="shared" si="428"/>
        <v>0.99633464842575103</v>
      </c>
      <c r="P680" s="179">
        <f t="shared" si="428"/>
        <v>0.99819290013018702</v>
      </c>
      <c r="Q680" s="179">
        <f t="shared" si="428"/>
        <v>0.9991013269312975</v>
      </c>
      <c r="R680" s="179">
        <f t="shared" si="428"/>
        <v>0.99956612486737495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-0.48218609893979175</v>
      </c>
      <c r="G681" s="179" t="e">
        <f t="shared" si="428"/>
        <v>#DIV/0!</v>
      </c>
      <c r="H681" s="179">
        <f t="shared" si="428"/>
        <v>0.25961487745159056</v>
      </c>
      <c r="I681" s="179">
        <f t="shared" si="428"/>
        <v>0.57733572904692443</v>
      </c>
      <c r="J681" s="179">
        <f t="shared" si="428"/>
        <v>0.77597946532131001</v>
      </c>
      <c r="K681" s="179">
        <f t="shared" si="428"/>
        <v>0.88385114877078341</v>
      </c>
      <c r="L681" s="179">
        <f t="shared" si="428"/>
        <v>0.93816999729146666</v>
      </c>
      <c r="M681" s="179">
        <f t="shared" si="428"/>
        <v>0.9693082658354889</v>
      </c>
      <c r="N681" s="179">
        <f t="shared" si="428"/>
        <v>0.9852535786806822</v>
      </c>
      <c r="O681" s="179">
        <f t="shared" si="428"/>
        <v>0.9927360809262713</v>
      </c>
      <c r="P681" s="179">
        <f t="shared" si="428"/>
        <v>0.99641654515705713</v>
      </c>
      <c r="Q681" s="179">
        <f t="shared" si="428"/>
        <v>0.99821742075495301</v>
      </c>
      <c r="R681" s="179">
        <f t="shared" si="428"/>
        <v>0.99913925121095049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-0.21660609017320573</v>
      </c>
      <c r="G682" s="179">
        <f t="shared" si="428"/>
        <v>-0.48988765663202366</v>
      </c>
      <c r="H682" s="179" t="e">
        <f t="shared" si="428"/>
        <v>#DIV/0!</v>
      </c>
      <c r="I682" s="179">
        <f t="shared" si="428"/>
        <v>0.24608666125449186</v>
      </c>
      <c r="J682" s="179">
        <f t="shared" si="428"/>
        <v>0.58022013238043046</v>
      </c>
      <c r="K682" s="179">
        <f t="shared" si="428"/>
        <v>0.77601228491129426</v>
      </c>
      <c r="L682" s="179">
        <f t="shared" si="428"/>
        <v>0.87896985034185549</v>
      </c>
      <c r="M682" s="179">
        <f t="shared" si="428"/>
        <v>0.93926524463520034</v>
      </c>
      <c r="N682" s="179">
        <f t="shared" si="428"/>
        <v>0.97065099014190437</v>
      </c>
      <c r="O682" s="179">
        <f t="shared" si="428"/>
        <v>0.98550662747640116</v>
      </c>
      <c r="P682" s="179">
        <f t="shared" si="428"/>
        <v>0.99284137174104969</v>
      </c>
      <c r="Q682" s="179">
        <f t="shared" si="428"/>
        <v>0.99643686311142088</v>
      </c>
      <c r="R682" s="179">
        <f t="shared" si="428"/>
        <v>0.99827896397752292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-6.2399685256148099E-2</v>
      </c>
      <c r="G683" s="179">
        <f t="shared" si="428"/>
        <v>-0.24181941422171424</v>
      </c>
      <c r="H683" s="179">
        <f t="shared" si="428"/>
        <v>-0.49872217257415002</v>
      </c>
      <c r="I683" s="179" t="e">
        <f t="shared" si="428"/>
        <v>#DIV/0!</v>
      </c>
      <c r="J683" s="179">
        <f t="shared" si="428"/>
        <v>0.2576452565181695</v>
      </c>
      <c r="K683" s="179">
        <f t="shared" si="428"/>
        <v>0.58603802885552558</v>
      </c>
      <c r="L683" s="179">
        <f t="shared" si="428"/>
        <v>0.7709410012296779</v>
      </c>
      <c r="M683" s="179">
        <f t="shared" si="428"/>
        <v>0.88279370856329675</v>
      </c>
      <c r="N683" s="179">
        <f t="shared" si="428"/>
        <v>0.9427544301530344</v>
      </c>
      <c r="O683" s="179">
        <f t="shared" si="428"/>
        <v>0.97159596222858569</v>
      </c>
      <c r="P683" s="179">
        <f t="shared" si="428"/>
        <v>0.98593783059198103</v>
      </c>
      <c r="Q683" s="179">
        <f t="shared" si="428"/>
        <v>0.99299275898065154</v>
      </c>
      <c r="R683" s="179">
        <f t="shared" si="428"/>
        <v>0.99661346779191506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-1.5939711208043598E-2</v>
      </c>
      <c r="G684" s="179">
        <f t="shared" si="428"/>
        <v>-6.9558592784730464E-2</v>
      </c>
      <c r="H684" s="179">
        <f t="shared" si="428"/>
        <v>-0.26433719712724524</v>
      </c>
      <c r="I684" s="179">
        <f t="shared" si="428"/>
        <v>-0.50292533205535916</v>
      </c>
      <c r="J684" s="179" t="e">
        <f t="shared" si="428"/>
        <v>#DIV/0!</v>
      </c>
      <c r="K684" s="179">
        <f t="shared" si="428"/>
        <v>0.25768242757483883</v>
      </c>
      <c r="L684" s="179">
        <f t="shared" si="428"/>
        <v>0.5740389894026896</v>
      </c>
      <c r="M684" s="179">
        <f t="shared" si="428"/>
        <v>0.77440925155920803</v>
      </c>
      <c r="N684" s="179">
        <f t="shared" si="428"/>
        <v>0.88758235925219298</v>
      </c>
      <c r="O684" s="179">
        <f t="shared" si="428"/>
        <v>0.94370622192752607</v>
      </c>
      <c r="P684" s="179">
        <f t="shared" si="428"/>
        <v>0.97200153128047673</v>
      </c>
      <c r="Q684" s="179">
        <f t="shared" si="428"/>
        <v>0.98601653830818214</v>
      </c>
      <c r="R684" s="179">
        <f t="shared" si="428"/>
        <v>0.99323405353746941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-4.002704813454488E-3</v>
      </c>
      <c r="G685" s="179">
        <f t="shared" si="428"/>
        <v>-1.7870520291681478E-2</v>
      </c>
      <c r="H685" s="179">
        <f t="shared" si="428"/>
        <v>-7.8175013340436167E-2</v>
      </c>
      <c r="I685" s="179">
        <f t="shared" si="428"/>
        <v>-0.27423580986298823</v>
      </c>
      <c r="J685" s="179">
        <f t="shared" si="428"/>
        <v>-0.50017461560934495</v>
      </c>
      <c r="K685" s="179" t="e">
        <f t="shared" si="428"/>
        <v>#DIV/0!</v>
      </c>
      <c r="L685" s="179">
        <f t="shared" si="428"/>
        <v>0.24838666430459796</v>
      </c>
      <c r="M685" s="179">
        <f t="shared" si="428"/>
        <v>0.57900613653480415</v>
      </c>
      <c r="N685" s="179">
        <f t="shared" si="428"/>
        <v>0.78272849674714351</v>
      </c>
      <c r="O685" s="179">
        <f t="shared" si="428"/>
        <v>0.88936943411795266</v>
      </c>
      <c r="P685" s="179">
        <f t="shared" si="428"/>
        <v>0.94449348092078023</v>
      </c>
      <c r="Q685" s="179">
        <f t="shared" si="428"/>
        <v>0.97215546033904232</v>
      </c>
      <c r="R685" s="179">
        <f t="shared" si="428"/>
        <v>0.98649637714397775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-1.001676860282552E-3</v>
      </c>
      <c r="G686" s="179">
        <f t="shared" si="428"/>
        <v>-4.4934697582395249E-3</v>
      </c>
      <c r="H686" s="179">
        <f t="shared" si="428"/>
        <v>-2.0216171082038738E-2</v>
      </c>
      <c r="I686" s="179">
        <f t="shared" si="428"/>
        <v>-8.224501039601434E-2</v>
      </c>
      <c r="J686" s="179">
        <f t="shared" si="428"/>
        <v>-0.26530686575559087</v>
      </c>
      <c r="K686" s="179">
        <f t="shared" si="428"/>
        <v>-0.50012985664376253</v>
      </c>
      <c r="L686" s="179" t="e">
        <f t="shared" si="428"/>
        <v>#DIV/0!</v>
      </c>
      <c r="M686" s="179">
        <f t="shared" si="428"/>
        <v>0.25219860475132366</v>
      </c>
      <c r="N686" s="179">
        <f t="shared" si="428"/>
        <v>0.59108991256463372</v>
      </c>
      <c r="O686" s="179">
        <f t="shared" si="428"/>
        <v>0.78585574849675111</v>
      </c>
      <c r="P686" s="179">
        <f t="shared" si="428"/>
        <v>0.89085029449537256</v>
      </c>
      <c r="Q686" s="179">
        <f t="shared" si="428"/>
        <v>0.9447872861450497</v>
      </c>
      <c r="R686" s="179">
        <f t="shared" si="428"/>
        <v>0.97310424490785663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-2.5047832915536415E-4</v>
      </c>
      <c r="G687" s="179">
        <f t="shared" si="428"/>
        <v>-1.1248421334999598E-3</v>
      </c>
      <c r="H687" s="179">
        <f t="shared" si="428"/>
        <v>-5.090908289687837E-3</v>
      </c>
      <c r="I687" s="179">
        <f t="shared" si="428"/>
        <v>-2.1346623849552174E-2</v>
      </c>
      <c r="J687" s="179">
        <f t="shared" si="428"/>
        <v>-7.8688420348575275E-2</v>
      </c>
      <c r="K687" s="179">
        <f t="shared" si="428"/>
        <v>-0.26516559636790155</v>
      </c>
      <c r="L687" s="179">
        <f t="shared" si="428"/>
        <v>-0.51201529916683908</v>
      </c>
      <c r="M687" s="179" t="e">
        <f t="shared" si="428"/>
        <v>#DIV/0!</v>
      </c>
      <c r="N687" s="179">
        <f t="shared" si="428"/>
        <v>0.26168678915155152</v>
      </c>
      <c r="O687" s="179">
        <f t="shared" si="428"/>
        <v>0.59569513030173593</v>
      </c>
      <c r="P687" s="179">
        <f t="shared" si="428"/>
        <v>0.78845653532190696</v>
      </c>
      <c r="Q687" s="179">
        <f t="shared" si="428"/>
        <v>0.8913809449247142</v>
      </c>
      <c r="R687" s="179">
        <f t="shared" si="428"/>
        <v>0.94664211440847001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-6.2623170558332242E-5</v>
      </c>
      <c r="G688" s="179">
        <f t="shared" si="428"/>
        <v>-2.8129828258668309E-4</v>
      </c>
      <c r="H688" s="179">
        <f t="shared" si="428"/>
        <v>-1.2748503592347133E-3</v>
      </c>
      <c r="I688" s="179">
        <f t="shared" si="428"/>
        <v>-5.3802913375488636E-3</v>
      </c>
      <c r="J688" s="179">
        <f t="shared" si="428"/>
        <v>-2.0368334284345202E-2</v>
      </c>
      <c r="K688" s="179">
        <f t="shared" si="428"/>
        <v>-7.8632780898271373E-2</v>
      </c>
      <c r="L688" s="179">
        <f t="shared" si="428"/>
        <v>-0.30766146395339017</v>
      </c>
      <c r="M688" s="179">
        <f t="shared" si="428"/>
        <v>-0.50696734116582221</v>
      </c>
      <c r="N688" s="179" t="e">
        <f t="shared" si="428"/>
        <v>#DIV/0!</v>
      </c>
      <c r="O688" s="179">
        <f t="shared" si="428"/>
        <v>0.26538527427569664</v>
      </c>
      <c r="P688" s="179">
        <f t="shared" si="428"/>
        <v>0.59955167654319197</v>
      </c>
      <c r="Q688" s="179">
        <f t="shared" si="428"/>
        <v>0.78928570235249529</v>
      </c>
      <c r="R688" s="179">
        <f t="shared" si="428"/>
        <v>0.89492580589311443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-1.565601359661163E-5</v>
      </c>
      <c r="G689" s="179">
        <f t="shared" si="428"/>
        <v>-7.0329916977571522E-5</v>
      </c>
      <c r="H689" s="179">
        <f t="shared" si="428"/>
        <v>-3.1883950080953145E-4</v>
      </c>
      <c r="I689" s="179">
        <f t="shared" si="428"/>
        <v>-1.3476016688524148E-3</v>
      </c>
      <c r="J689" s="179">
        <f t="shared" si="428"/>
        <v>-5.1305099095693149E-3</v>
      </c>
      <c r="K689" s="179">
        <f t="shared" si="428"/>
        <v>-2.0353071873618928E-2</v>
      </c>
      <c r="L689" s="179">
        <f t="shared" si="428"/>
        <v>-9.629522398643052E-2</v>
      </c>
      <c r="M689" s="179">
        <f t="shared" si="428"/>
        <v>-0.28830254191628807</v>
      </c>
      <c r="N689" s="179">
        <f t="shared" si="428"/>
        <v>-0.49542758934336295</v>
      </c>
      <c r="O689" s="179" t="e">
        <f t="shared" si="428"/>
        <v>#DIV/0!</v>
      </c>
      <c r="P689" s="179">
        <f t="shared" si="428"/>
        <v>0.26851849932218491</v>
      </c>
      <c r="Q689" s="179">
        <f t="shared" si="428"/>
        <v>0.60027309059265033</v>
      </c>
      <c r="R689" s="179">
        <f t="shared" si="428"/>
        <v>0.79575886521636996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-3.9140171057719221E-6</v>
      </c>
      <c r="G690" s="179">
        <f t="shared" si="428"/>
        <v>-1.7582809083954343E-5</v>
      </c>
      <c r="H690" s="179">
        <f t="shared" si="428"/>
        <v>-7.9717624930050737E-5</v>
      </c>
      <c r="I690" s="179">
        <f t="shared" si="428"/>
        <v>-3.3705202931812308E-4</v>
      </c>
      <c r="J690" s="179">
        <f t="shared" si="428"/>
        <v>-1.2848483249469336E-3</v>
      </c>
      <c r="K690" s="179">
        <f t="shared" si="428"/>
        <v>-5.1266155141541855E-3</v>
      </c>
      <c r="L690" s="179">
        <f t="shared" si="428"/>
        <v>-2.5263721830310473E-2</v>
      </c>
      <c r="M690" s="179">
        <f t="shared" si="428"/>
        <v>-8.8012125497616528E-2</v>
      </c>
      <c r="N690" s="179">
        <f t="shared" si="428"/>
        <v>-0.25099051333232891</v>
      </c>
      <c r="O690" s="179">
        <f t="shared" si="428"/>
        <v>-0.49128514448310795</v>
      </c>
      <c r="P690" s="179" t="e">
        <f t="shared" si="428"/>
        <v>#DIV/0!</v>
      </c>
      <c r="Q690" s="179">
        <f t="shared" si="428"/>
        <v>0.26656360696625925</v>
      </c>
      <c r="R690" s="179">
        <f t="shared" si="428"/>
        <v>0.61101323049621437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-9.9422383165503016E-7</v>
      </c>
      <c r="G691" s="179">
        <f t="shared" si="428"/>
        <v>-4.4663355306375395E-6</v>
      </c>
      <c r="H691" s="179">
        <f t="shared" si="428"/>
        <v>-2.0250035964360055E-5</v>
      </c>
      <c r="I691" s="179">
        <f t="shared" si="428"/>
        <v>-8.5625979333468156E-5</v>
      </c>
      <c r="J691" s="179">
        <f t="shared" si="428"/>
        <v>-3.2650643497104481E-4</v>
      </c>
      <c r="K691" s="179">
        <f t="shared" si="428"/>
        <v>-1.3044824609050782E-3</v>
      </c>
      <c r="L691" s="179">
        <f t="shared" si="428"/>
        <v>-6.4857555040321634E-3</v>
      </c>
      <c r="M691" s="179">
        <f t="shared" si="428"/>
        <v>-2.3308069289502579E-2</v>
      </c>
      <c r="N691" s="179">
        <f t="shared" si="428"/>
        <v>-7.4269418615845476E-2</v>
      </c>
      <c r="O691" s="179">
        <f t="shared" si="428"/>
        <v>-0.24255290320790593</v>
      </c>
      <c r="P691" s="179">
        <f t="shared" si="428"/>
        <v>-0.48899619475878137</v>
      </c>
      <c r="Q691" s="179" t="e">
        <f t="shared" si="428"/>
        <v>#DIV/0!</v>
      </c>
      <c r="R691" s="179">
        <f t="shared" si="428"/>
        <v>0.28548803191237482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-2.4072797070320538E-7</v>
      </c>
      <c r="G692" s="179">
        <f t="shared" si="428"/>
        <v>-1.0814193906038309E-6</v>
      </c>
      <c r="H692" s="179">
        <f t="shared" si="428"/>
        <v>-4.9030999790661157E-6</v>
      </c>
      <c r="I692" s="179">
        <f t="shared" si="428"/>
        <v>-2.0732896082393421E-5</v>
      </c>
      <c r="J692" s="179">
        <f t="shared" si="428"/>
        <v>-7.9064066550071362E-5</v>
      </c>
      <c r="K692" s="179">
        <f t="shared" si="428"/>
        <v>-3.1598384484675092E-4</v>
      </c>
      <c r="L692" s="179">
        <f t="shared" si="428"/>
        <v>-1.5743689177278293E-3</v>
      </c>
      <c r="M692" s="179">
        <f t="shared" si="428"/>
        <v>-5.6968919251680948E-3</v>
      </c>
      <c r="N692" s="179">
        <f t="shared" si="428"/>
        <v>-1.8556821718241023E-2</v>
      </c>
      <c r="O692" s="179">
        <f t="shared" si="428"/>
        <v>-6.7785628157982933E-2</v>
      </c>
      <c r="P692" s="179">
        <f t="shared" si="428"/>
        <v>-0.22780714237554001</v>
      </c>
      <c r="Q692" s="179">
        <f t="shared" si="428"/>
        <v>-0.48207137253413745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-3.8100652355591768E-9</v>
      </c>
      <c r="G693" s="179">
        <f t="shared" si="428"/>
        <v>-1.7115915800589292E-8</v>
      </c>
      <c r="H693" s="179">
        <f t="shared" si="428"/>
        <v>-7.760280320795896E-8</v>
      </c>
      <c r="I693" s="179">
        <f t="shared" si="428"/>
        <v>-3.2814786798740296E-7</v>
      </c>
      <c r="J693" s="179">
        <f t="shared" si="428"/>
        <v>-1.2514081361425352E-6</v>
      </c>
      <c r="K693" s="179">
        <f t="shared" si="428"/>
        <v>-5.0018099354889992E-6</v>
      </c>
      <c r="L693" s="179">
        <f t="shared" si="428"/>
        <v>-2.493698801638701E-5</v>
      </c>
      <c r="M693" s="179">
        <f t="shared" si="428"/>
        <v>-9.0410747659228918E-5</v>
      </c>
      <c r="N693" s="179">
        <f t="shared" si="428"/>
        <v>-2.9614119975179164E-4</v>
      </c>
      <c r="O693" s="179">
        <f t="shared" si="428"/>
        <v>-1.1097755634653355E-3</v>
      </c>
      <c r="P693" s="179">
        <f t="shared" si="428"/>
        <v>-4.2152591647025596E-3</v>
      </c>
      <c r="Q693" s="179">
        <f t="shared" si="428"/>
        <v>-1.5802972860510588E-2</v>
      </c>
      <c r="R693" s="179">
        <f t="shared" si="428"/>
        <v>-6.0357055971754565E-2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-9.0179058931489916E-13</v>
      </c>
      <c r="G694" s="179">
        <f t="shared" si="428"/>
        <v>-4.0511043558363369E-12</v>
      </c>
      <c r="H694" s="179">
        <f t="shared" si="428"/>
        <v>-1.8367527952269506E-11</v>
      </c>
      <c r="I694" s="179">
        <f t="shared" si="428"/>
        <v>-7.7668145285085882E-11</v>
      </c>
      <c r="J694" s="179">
        <f t="shared" si="428"/>
        <v>-2.9619142700602163E-10</v>
      </c>
      <c r="K694" s="179">
        <f t="shared" si="428"/>
        <v>-1.1838627724420649E-9</v>
      </c>
      <c r="L694" s="179">
        <f t="shared" si="428"/>
        <v>-5.9023159406051509E-9</v>
      </c>
      <c r="M694" s="179">
        <f t="shared" si="428"/>
        <v>-2.1399868034899962E-8</v>
      </c>
      <c r="N694" s="179">
        <f t="shared" si="428"/>
        <v>-7.0100710930587593E-8</v>
      </c>
      <c r="O694" s="179">
        <f t="shared" si="428"/>
        <v>-2.6277812626883609E-7</v>
      </c>
      <c r="P694" s="179">
        <f t="shared" si="428"/>
        <v>-9.9925710201277404E-7</v>
      </c>
      <c r="Q694" s="179">
        <f t="shared" si="428"/>
        <v>-3.7632206838565493E-6</v>
      </c>
      <c r="R694" s="179">
        <f t="shared" si="428"/>
        <v>-1.4665631875854917E-5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0.15844742551710392</v>
      </c>
      <c r="F807" s="179">
        <f t="shared" si="503"/>
        <v>0.26313481759274898</v>
      </c>
      <c r="G807" s="179">
        <f t="shared" si="503"/>
        <v>0.28041996180388945</v>
      </c>
      <c r="H807" s="179">
        <f t="shared" si="503"/>
        <v>0.24393615922794279</v>
      </c>
      <c r="I807" s="179">
        <f t="shared" si="503"/>
        <v>0.24431592306286407</v>
      </c>
      <c r="J807" s="179">
        <f t="shared" si="503"/>
        <v>0.25845261254040686</v>
      </c>
      <c r="K807" s="179">
        <f t="shared" si="503"/>
        <v>0.262137200045787</v>
      </c>
      <c r="L807" s="179">
        <f t="shared" si="503"/>
        <v>0.24586172312311769</v>
      </c>
      <c r="M807" s="179">
        <f t="shared" si="503"/>
        <v>0.25312479262702048</v>
      </c>
      <c r="N807" s="179">
        <f t="shared" si="503"/>
        <v>0.27094141259455312</v>
      </c>
      <c r="O807" s="179">
        <f t="shared" si="503"/>
        <v>0.27796617603904594</v>
      </c>
      <c r="P807" s="179">
        <f t="shared" si="503"/>
        <v>0.28394610990471608</v>
      </c>
      <c r="Q807" s="179">
        <f t="shared" si="503"/>
        <v>0.28959672985044227</v>
      </c>
      <c r="R807" s="179">
        <f t="shared" si="503"/>
        <v>0.29764401659006223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8.9755790865520158E-2</v>
      </c>
      <c r="F808" s="179">
        <f t="shared" si="503"/>
        <v>0.18176518313320444</v>
      </c>
      <c r="G808" s="179">
        <f t="shared" si="503"/>
        <v>0.29307813188444276</v>
      </c>
      <c r="H808" s="179">
        <f t="shared" si="503"/>
        <v>0.31260832367746066</v>
      </c>
      <c r="I808" s="179">
        <f t="shared" si="503"/>
        <v>0.27965900070466826</v>
      </c>
      <c r="J808" s="179">
        <f t="shared" si="503"/>
        <v>0.29018680148485199</v>
      </c>
      <c r="K808" s="179">
        <f t="shared" si="503"/>
        <v>0.30261436556020943</v>
      </c>
      <c r="L808" s="179">
        <f t="shared" si="503"/>
        <v>0.28679373732861607</v>
      </c>
      <c r="M808" s="179">
        <f t="shared" si="503"/>
        <v>0.29603114197062058</v>
      </c>
      <c r="N808" s="179">
        <f t="shared" si="503"/>
        <v>0.31707926207675829</v>
      </c>
      <c r="O808" s="179">
        <f t="shared" si="503"/>
        <v>0.32535787864507731</v>
      </c>
      <c r="P808" s="179">
        <f t="shared" si="503"/>
        <v>0.3323723623885716</v>
      </c>
      <c r="Q808" s="179">
        <f t="shared" si="503"/>
        <v>0.33899054366129755</v>
      </c>
      <c r="R808" s="179">
        <f t="shared" si="503"/>
        <v>0.3484114183111533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4.0702146293467238E-2</v>
      </c>
      <c r="F809" s="179">
        <f t="shared" si="503"/>
        <v>8.4914768974975824E-2</v>
      </c>
      <c r="G809" s="179">
        <f t="shared" si="503"/>
        <v>0.16930729848270601</v>
      </c>
      <c r="H809" s="179">
        <f t="shared" si="503"/>
        <v>0.26770392859526487</v>
      </c>
      <c r="I809" s="179">
        <f t="shared" si="503"/>
        <v>0.28566860700815966</v>
      </c>
      <c r="J809" s="179">
        <f t="shared" si="503"/>
        <v>0.26619366399446487</v>
      </c>
      <c r="K809" s="179">
        <f t="shared" si="503"/>
        <v>0.27369339402659332</v>
      </c>
      <c r="L809" s="179">
        <f t="shared" si="503"/>
        <v>0.26672956387598595</v>
      </c>
      <c r="M809" s="179">
        <f t="shared" si="503"/>
        <v>0.2778247033013892</v>
      </c>
      <c r="N809" s="179">
        <f t="shared" si="503"/>
        <v>0.29832708086348309</v>
      </c>
      <c r="O809" s="179">
        <f t="shared" si="503"/>
        <v>0.30632344563890629</v>
      </c>
      <c r="P809" s="179">
        <f t="shared" si="503"/>
        <v>0.31298169871301046</v>
      </c>
      <c r="Q809" s="179">
        <f t="shared" si="503"/>
        <v>0.31922772183726877</v>
      </c>
      <c r="R809" s="179">
        <f t="shared" si="503"/>
        <v>0.32810311405979775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1.2326350247834171E-2</v>
      </c>
      <c r="F810" s="179">
        <f t="shared" si="506"/>
        <v>2.5300708105694458E-2</v>
      </c>
      <c r="G810" s="179">
        <f t="shared" si="506"/>
        <v>5.2483646032818076E-2</v>
      </c>
      <c r="H810" s="179">
        <f t="shared" si="506"/>
        <v>0.10527409349738638</v>
      </c>
      <c r="I810" s="179">
        <f t="shared" si="506"/>
        <v>0.16367087554596901</v>
      </c>
      <c r="J810" s="179">
        <f t="shared" si="506"/>
        <v>0.18275985494393679</v>
      </c>
      <c r="K810" s="179">
        <f t="shared" si="506"/>
        <v>0.16760945310994141</v>
      </c>
      <c r="L810" s="179">
        <f t="shared" si="506"/>
        <v>0.1620537769166259</v>
      </c>
      <c r="M810" s="179">
        <f t="shared" si="506"/>
        <v>0.17264177803502809</v>
      </c>
      <c r="N810" s="179">
        <f t="shared" si="506"/>
        <v>0.18712456499108304</v>
      </c>
      <c r="O810" s="179">
        <f t="shared" si="506"/>
        <v>0.19265995343487699</v>
      </c>
      <c r="P810" s="179">
        <f t="shared" si="506"/>
        <v>0.19698495137810229</v>
      </c>
      <c r="Q810" s="179">
        <f t="shared" si="506"/>
        <v>0.20095155765871325</v>
      </c>
      <c r="R810" s="179">
        <f t="shared" si="506"/>
        <v>0.20654808485767798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2.7766150265356036E-3</v>
      </c>
      <c r="F811" s="179">
        <f t="shared" si="506"/>
        <v>5.5978018469931504E-3</v>
      </c>
      <c r="G811" s="179">
        <f t="shared" si="506"/>
        <v>1.1428103623357283E-2</v>
      </c>
      <c r="H811" s="179">
        <f t="shared" si="506"/>
        <v>2.4065073000358261E-2</v>
      </c>
      <c r="I811" s="179">
        <f t="shared" si="506"/>
        <v>4.7537845930223671E-2</v>
      </c>
      <c r="J811" s="179">
        <f t="shared" si="506"/>
        <v>7.6319704246551975E-2</v>
      </c>
      <c r="K811" s="179">
        <f t="shared" si="506"/>
        <v>8.421501630721473E-2</v>
      </c>
      <c r="L811" s="179">
        <f t="shared" si="506"/>
        <v>7.3489387702246375E-2</v>
      </c>
      <c r="M811" s="179">
        <f t="shared" si="506"/>
        <v>7.6575870200263463E-2</v>
      </c>
      <c r="N811" s="179">
        <f t="shared" si="506"/>
        <v>8.5017617435837925E-2</v>
      </c>
      <c r="O811" s="179">
        <f t="shared" si="506"/>
        <v>8.8425246049738365E-2</v>
      </c>
      <c r="P811" s="179">
        <f t="shared" si="506"/>
        <v>9.0659774574226137E-2</v>
      </c>
      <c r="Q811" s="179">
        <f t="shared" si="506"/>
        <v>9.2550514371338627E-2</v>
      </c>
      <c r="R811" s="179">
        <f t="shared" si="506"/>
        <v>9.5145609184817431E-2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6.231954346454249E-4</v>
      </c>
      <c r="F812" s="179">
        <f t="shared" si="506"/>
        <v>1.2418814024391419E-3</v>
      </c>
      <c r="G812" s="179">
        <f t="shared" si="506"/>
        <v>2.4870656372258881E-3</v>
      </c>
      <c r="H812" s="179">
        <f t="shared" si="506"/>
        <v>5.1557803620052465E-3</v>
      </c>
      <c r="I812" s="179">
        <f t="shared" si="506"/>
        <v>1.0740459762311921E-2</v>
      </c>
      <c r="J812" s="179">
        <f t="shared" si="506"/>
        <v>2.1657516236941485E-2</v>
      </c>
      <c r="K812" s="179">
        <f t="shared" si="506"/>
        <v>3.4676539897571718E-2</v>
      </c>
      <c r="L812" s="179">
        <f t="shared" si="506"/>
        <v>3.5747380016376291E-2</v>
      </c>
      <c r="M812" s="179">
        <f t="shared" si="506"/>
        <v>3.4079367236130725E-2</v>
      </c>
      <c r="N812" s="179">
        <f t="shared" si="506"/>
        <v>3.6994672265641459E-2</v>
      </c>
      <c r="O812" s="179">
        <f t="shared" si="506"/>
        <v>3.9603626161625431E-2</v>
      </c>
      <c r="P812" s="179">
        <f t="shared" si="506"/>
        <v>4.1029180488807139E-2</v>
      </c>
      <c r="Q812" s="179">
        <f t="shared" si="506"/>
        <v>4.2001669315937379E-2</v>
      </c>
      <c r="R812" s="179">
        <f t="shared" si="506"/>
        <v>4.3211180882919829E-2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2.7227532684401007E-4</v>
      </c>
      <c r="F813" s="179">
        <f t="shared" si="506"/>
        <v>5.3906978437334924E-4</v>
      </c>
      <c r="G813" s="179">
        <f t="shared" si="506"/>
        <v>1.0659822385287602E-3</v>
      </c>
      <c r="H813" s="179">
        <f t="shared" si="506"/>
        <v>2.1642785490914142E-3</v>
      </c>
      <c r="I813" s="179">
        <f t="shared" si="506"/>
        <v>4.4440528627016449E-3</v>
      </c>
      <c r="J813" s="179">
        <f t="shared" si="506"/>
        <v>9.4443957296478434E-3</v>
      </c>
      <c r="K813" s="179">
        <f t="shared" si="506"/>
        <v>1.9042144361383892E-2</v>
      </c>
      <c r="L813" s="179">
        <f t="shared" si="506"/>
        <v>2.8978679989053992E-2</v>
      </c>
      <c r="M813" s="179">
        <f t="shared" si="506"/>
        <v>3.2328835407227627E-2</v>
      </c>
      <c r="N813" s="179">
        <f t="shared" si="506"/>
        <v>3.1475022291829725E-2</v>
      </c>
      <c r="O813" s="179">
        <f t="shared" si="506"/>
        <v>3.3292885260594506E-2</v>
      </c>
      <c r="P813" s="179">
        <f t="shared" si="506"/>
        <v>3.5555707731541021E-2</v>
      </c>
      <c r="Q813" s="179">
        <f t="shared" si="506"/>
        <v>3.6784711714179408E-2</v>
      </c>
      <c r="R813" s="179">
        <f t="shared" si="506"/>
        <v>3.7954366443711259E-2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4.5997404152847335E-4</v>
      </c>
      <c r="F814" s="179">
        <f t="shared" si="509"/>
        <v>9.0758083750047713E-4</v>
      </c>
      <c r="G814" s="179">
        <f t="shared" si="509"/>
        <v>1.7819498945990915E-3</v>
      </c>
      <c r="H814" s="179">
        <f t="shared" si="509"/>
        <v>3.5676785379949263E-3</v>
      </c>
      <c r="I814" s="179">
        <f t="shared" si="509"/>
        <v>7.1747742577676831E-3</v>
      </c>
      <c r="J814" s="179">
        <f t="shared" si="509"/>
        <v>1.5082255741433046E-2</v>
      </c>
      <c r="K814" s="179">
        <f t="shared" si="509"/>
        <v>3.2010247306309969E-2</v>
      </c>
      <c r="L814" s="179">
        <f t="shared" si="509"/>
        <v>6.3976024789958327E-2</v>
      </c>
      <c r="M814" s="179">
        <f t="shared" si="509"/>
        <v>0.10030394276451676</v>
      </c>
      <c r="N814" s="179">
        <f t="shared" si="509"/>
        <v>0.11725879369075887</v>
      </c>
      <c r="O814" s="179">
        <f t="shared" si="509"/>
        <v>0.10866496511562464</v>
      </c>
      <c r="P814" s="179">
        <f t="shared" si="509"/>
        <v>0.11505725078594951</v>
      </c>
      <c r="Q814" s="179">
        <f t="shared" si="509"/>
        <v>0.12283086692681358</v>
      </c>
      <c r="R814" s="179">
        <f t="shared" si="509"/>
        <v>0.12814704770547722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1.2101873059837416E-4</v>
      </c>
      <c r="F815" s="179">
        <f t="shared" si="509"/>
        <v>2.3836545740642633E-4</v>
      </c>
      <c r="G815" s="179">
        <f t="shared" si="509"/>
        <v>4.6624990293556173E-4</v>
      </c>
      <c r="H815" s="179">
        <f t="shared" si="509"/>
        <v>9.2612389265660992E-4</v>
      </c>
      <c r="I815" s="179">
        <f t="shared" si="509"/>
        <v>1.8362493882100373E-3</v>
      </c>
      <c r="J815" s="179">
        <f t="shared" si="509"/>
        <v>3.792273062364967E-3</v>
      </c>
      <c r="K815" s="179">
        <f t="shared" si="509"/>
        <v>7.9489567615796553E-3</v>
      </c>
      <c r="L815" s="179">
        <f t="shared" si="509"/>
        <v>1.6940041565639306E-2</v>
      </c>
      <c r="M815" s="179">
        <f t="shared" si="509"/>
        <v>3.3801250548585668E-2</v>
      </c>
      <c r="N815" s="179">
        <f t="shared" si="509"/>
        <v>5.5632444220236894E-2</v>
      </c>
      <c r="O815" s="179">
        <f t="shared" si="509"/>
        <v>6.3397073051248878E-2</v>
      </c>
      <c r="P815" s="179">
        <f t="shared" si="509"/>
        <v>5.8153404301253493E-2</v>
      </c>
      <c r="Q815" s="179">
        <f t="shared" si="509"/>
        <v>6.1692081327373229E-2</v>
      </c>
      <c r="R815" s="179">
        <f t="shared" si="509"/>
        <v>6.6545104388627763E-2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9.0433980490348221E-6</v>
      </c>
      <c r="F816" s="179">
        <f t="shared" si="509"/>
        <v>1.7796598193204915E-5</v>
      </c>
      <c r="G816" s="179">
        <f t="shared" si="509"/>
        <v>3.4743459381442482E-5</v>
      </c>
      <c r="H816" s="179">
        <f t="shared" si="509"/>
        <v>6.8722784754726924E-5</v>
      </c>
      <c r="I816" s="179">
        <f t="shared" si="509"/>
        <v>1.351623963503332E-4</v>
      </c>
      <c r="J816" s="179">
        <f t="shared" si="509"/>
        <v>2.7574572883793785E-4</v>
      </c>
      <c r="K816" s="179">
        <f t="shared" si="509"/>
        <v>5.672483687507397E-4</v>
      </c>
      <c r="L816" s="179">
        <f t="shared" si="509"/>
        <v>1.1865160909552981E-3</v>
      </c>
      <c r="M816" s="179">
        <f t="shared" si="509"/>
        <v>2.5252569733450166E-3</v>
      </c>
      <c r="N816" s="179">
        <f t="shared" si="509"/>
        <v>5.1184217930296469E-3</v>
      </c>
      <c r="O816" s="179">
        <f t="shared" si="509"/>
        <v>8.4841341808703161E-3</v>
      </c>
      <c r="P816" s="179">
        <f t="shared" si="509"/>
        <v>9.6863203649489044E-3</v>
      </c>
      <c r="Q816" s="179">
        <f t="shared" si="509"/>
        <v>8.8262913149786768E-3</v>
      </c>
      <c r="R816" s="179">
        <f t="shared" si="509"/>
        <v>9.4782540533925388E-3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3.5146928555130462E-6</v>
      </c>
      <c r="F817" s="179">
        <f t="shared" si="509"/>
        <v>6.9135387824809456E-6</v>
      </c>
      <c r="G817" s="179">
        <f t="shared" si="509"/>
        <v>1.348387370798593E-5</v>
      </c>
      <c r="H817" s="179">
        <f t="shared" si="509"/>
        <v>2.6614156967266828E-5</v>
      </c>
      <c r="I817" s="179">
        <f t="shared" si="509"/>
        <v>5.2121911788767106E-5</v>
      </c>
      <c r="J817" s="179">
        <f t="shared" si="509"/>
        <v>1.0559857512156615E-4</v>
      </c>
      <c r="K817" s="179">
        <f t="shared" si="509"/>
        <v>2.1448497346330685E-4</v>
      </c>
      <c r="L817" s="179">
        <f t="shared" si="509"/>
        <v>4.3682942584509667E-4</v>
      </c>
      <c r="M817" s="179">
        <f t="shared" si="509"/>
        <v>9.2293706742494484E-4</v>
      </c>
      <c r="N817" s="179">
        <f t="shared" si="509"/>
        <v>1.9664108105487336E-3</v>
      </c>
      <c r="O817" s="179">
        <f t="shared" si="509"/>
        <v>4.0031810142751477E-3</v>
      </c>
      <c r="P817" s="179">
        <f t="shared" si="509"/>
        <v>6.6768855837437118E-3</v>
      </c>
      <c r="Q817" s="179">
        <f t="shared" si="509"/>
        <v>7.6209766161214982E-3</v>
      </c>
      <c r="R817" s="179">
        <f t="shared" si="509"/>
        <v>6.934971421485696E-3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0.3407236401778691</v>
      </c>
      <c r="F934" s="179">
        <f t="shared" si="605"/>
        <v>0.34990278688177584</v>
      </c>
      <c r="G934" s="179" t="e">
        <f t="shared" si="605"/>
        <v>#DIV/0!</v>
      </c>
      <c r="H934" s="179">
        <f t="shared" si="605"/>
        <v>0.24688840099652978</v>
      </c>
      <c r="I934" s="179">
        <f t="shared" si="605"/>
        <v>0.21886180937617111</v>
      </c>
      <c r="J934" s="179">
        <f t="shared" si="605"/>
        <v>0.20594410247671516</v>
      </c>
      <c r="K934" s="179">
        <f t="shared" si="605"/>
        <v>0.19797074403465809</v>
      </c>
      <c r="L934" s="179">
        <f t="shared" si="605"/>
        <v>0.19287974599324931</v>
      </c>
      <c r="M934" s="179">
        <f t="shared" si="605"/>
        <v>0.19132790525645557</v>
      </c>
      <c r="N934" s="179">
        <f t="shared" si="605"/>
        <v>0.19057199199587505</v>
      </c>
      <c r="O934" s="179">
        <f t="shared" si="605"/>
        <v>0.19001237586626415</v>
      </c>
      <c r="P934" s="179">
        <f t="shared" si="605"/>
        <v>0.18970768959411552</v>
      </c>
      <c r="Q934" s="179">
        <f t="shared" si="605"/>
        <v>0.1895474357239251</v>
      </c>
      <c r="R934" s="179">
        <f t="shared" si="605"/>
        <v>0.18946196863416115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0.37749298120123176</v>
      </c>
      <c r="F935" s="179">
        <f t="shared" si="605"/>
        <v>0.37591311202472771</v>
      </c>
      <c r="G935" s="179">
        <f t="shared" si="605"/>
        <v>0.38046277243227716</v>
      </c>
      <c r="H935" s="179" t="e">
        <f t="shared" si="605"/>
        <v>#DIV/0!</v>
      </c>
      <c r="I935" s="179">
        <f t="shared" si="605"/>
        <v>0.2832487068317866</v>
      </c>
      <c r="J935" s="179">
        <f t="shared" si="605"/>
        <v>0.25802581472052405</v>
      </c>
      <c r="K935" s="179">
        <f t="shared" si="605"/>
        <v>0.24108644616335548</v>
      </c>
      <c r="L935" s="179">
        <f t="shared" si="605"/>
        <v>0.22971335803044904</v>
      </c>
      <c r="M935" s="179">
        <f t="shared" si="605"/>
        <v>0.22620663007214203</v>
      </c>
      <c r="N935" s="179">
        <f t="shared" si="605"/>
        <v>0.22447167276797747</v>
      </c>
      <c r="O935" s="179">
        <f t="shared" si="605"/>
        <v>0.22317170134467623</v>
      </c>
      <c r="P935" s="179">
        <f t="shared" si="605"/>
        <v>0.2224610487692831</v>
      </c>
      <c r="Q935" s="179">
        <f t="shared" si="605"/>
        <v>0.22208655318949352</v>
      </c>
      <c r="R935" s="179">
        <f t="shared" si="605"/>
        <v>0.22188664225288557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0.34990074664723253</v>
      </c>
      <c r="F936" s="179">
        <f t="shared" si="605"/>
        <v>0.33559190991909155</v>
      </c>
      <c r="G936" s="179">
        <f t="shared" si="605"/>
        <v>0.3333891553273805</v>
      </c>
      <c r="H936" s="179">
        <f t="shared" si="605"/>
        <v>0.33709829232748034</v>
      </c>
      <c r="I936" s="179" t="e">
        <f t="shared" si="605"/>
        <v>#DIV/0!</v>
      </c>
      <c r="J936" s="179">
        <f t="shared" si="605"/>
        <v>0.2692968009856388</v>
      </c>
      <c r="K936" s="179">
        <f t="shared" si="605"/>
        <v>0.24254411449397897</v>
      </c>
      <c r="L936" s="179">
        <f t="shared" si="605"/>
        <v>0.22308669912178822</v>
      </c>
      <c r="M936" s="179">
        <f t="shared" si="605"/>
        <v>0.21699586253474892</v>
      </c>
      <c r="N936" s="179">
        <f t="shared" si="605"/>
        <v>0.21389753373013301</v>
      </c>
      <c r="O936" s="179">
        <f t="shared" si="605"/>
        <v>0.21152285430436615</v>
      </c>
      <c r="P936" s="179">
        <f t="shared" si="605"/>
        <v>0.21021470809073362</v>
      </c>
      <c r="Q936" s="179">
        <f t="shared" si="605"/>
        <v>0.20952281514272775</v>
      </c>
      <c r="R936" s="179">
        <f t="shared" si="605"/>
        <v>0.2091528191801493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0.21933669354304991</v>
      </c>
      <c r="F937" s="179">
        <f t="shared" si="608"/>
        <v>0.20777362727049375</v>
      </c>
      <c r="G937" s="179">
        <f t="shared" si="608"/>
        <v>0.19899453062483483</v>
      </c>
      <c r="H937" s="179">
        <f t="shared" si="608"/>
        <v>0.19957763042199464</v>
      </c>
      <c r="I937" s="179">
        <f t="shared" si="608"/>
        <v>0.20419078412556946</v>
      </c>
      <c r="J937" s="179" t="e">
        <f t="shared" si="608"/>
        <v>#DIV/0!</v>
      </c>
      <c r="K937" s="179">
        <f t="shared" si="608"/>
        <v>0.16956477229778338</v>
      </c>
      <c r="L937" s="179">
        <f t="shared" si="608"/>
        <v>0.14819917825334988</v>
      </c>
      <c r="M937" s="179">
        <f t="shared" si="608"/>
        <v>0.1414068254705507</v>
      </c>
      <c r="N937" s="179">
        <f t="shared" si="608"/>
        <v>0.1377792094764235</v>
      </c>
      <c r="O937" s="179">
        <f t="shared" si="608"/>
        <v>0.1348751239107237</v>
      </c>
      <c r="P937" s="179">
        <f t="shared" si="608"/>
        <v>0.13325144684548842</v>
      </c>
      <c r="Q937" s="179">
        <f t="shared" si="608"/>
        <v>0.13238641390577077</v>
      </c>
      <c r="R937" s="179">
        <f t="shared" si="608"/>
        <v>0.13192218852442567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0.10093439399524941</v>
      </c>
      <c r="F938" s="179">
        <f t="shared" si="608"/>
        <v>9.5302620820576375E-2</v>
      </c>
      <c r="G938" s="179">
        <f t="shared" si="608"/>
        <v>9.0167102162953955E-2</v>
      </c>
      <c r="H938" s="179">
        <f t="shared" si="608"/>
        <v>8.7316698286333039E-2</v>
      </c>
      <c r="I938" s="179">
        <f t="shared" si="608"/>
        <v>8.8963931017523201E-2</v>
      </c>
      <c r="J938" s="179">
        <f t="shared" si="608"/>
        <v>9.6023771440173836E-2</v>
      </c>
      <c r="K938" s="179" t="e">
        <f t="shared" si="608"/>
        <v>#DIV/0!</v>
      </c>
      <c r="L938" s="179">
        <f t="shared" si="608"/>
        <v>7.4183187713590296E-2</v>
      </c>
      <c r="M938" s="179">
        <f t="shared" si="608"/>
        <v>6.9129971010305713E-2</v>
      </c>
      <c r="N938" s="179">
        <f t="shared" si="608"/>
        <v>6.6206399526490087E-2</v>
      </c>
      <c r="O938" s="179">
        <f t="shared" si="608"/>
        <v>6.3672591444449228E-2</v>
      </c>
      <c r="P938" s="179">
        <f t="shared" si="608"/>
        <v>6.2217223560288991E-2</v>
      </c>
      <c r="Q938" s="179">
        <f t="shared" si="608"/>
        <v>6.1431133673207058E-2</v>
      </c>
      <c r="R938" s="179">
        <f t="shared" si="608"/>
        <v>6.1006363246569092E-2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4.583897799004312E-2</v>
      </c>
      <c r="F939" s="179">
        <f t="shared" si="608"/>
        <v>4.3245755448179414E-2</v>
      </c>
      <c r="G939" s="179">
        <f t="shared" si="608"/>
        <v>4.0783173039975119E-2</v>
      </c>
      <c r="H939" s="179">
        <f t="shared" si="608"/>
        <v>3.9011298909828102E-2</v>
      </c>
      <c r="I939" s="179">
        <f t="shared" si="608"/>
        <v>3.8467938975367238E-2</v>
      </c>
      <c r="J939" s="179">
        <f t="shared" si="608"/>
        <v>4.1096860717829517E-2</v>
      </c>
      <c r="K939" s="179">
        <f t="shared" si="608"/>
        <v>4.3635252735044566E-2</v>
      </c>
      <c r="L939" s="179" t="e">
        <f t="shared" si="608"/>
        <v>#DIV/0!</v>
      </c>
      <c r="M939" s="179">
        <f t="shared" si="608"/>
        <v>3.4433073650092093E-2</v>
      </c>
      <c r="N939" s="179">
        <f t="shared" si="608"/>
        <v>3.234627761766054E-2</v>
      </c>
      <c r="O939" s="179">
        <f t="shared" si="608"/>
        <v>3.0256380937169321E-2</v>
      </c>
      <c r="P939" s="179">
        <f t="shared" si="608"/>
        <v>2.9000107884557261E-2</v>
      </c>
      <c r="Q939" s="179">
        <f t="shared" si="608"/>
        <v>2.8304575798263874E-2</v>
      </c>
      <c r="R939" s="179">
        <f t="shared" si="608"/>
        <v>2.7923836999403592E-2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4.0298675513534693E-2</v>
      </c>
      <c r="F940" s="179">
        <f t="shared" si="608"/>
        <v>3.8011047733541116E-2</v>
      </c>
      <c r="G940" s="179">
        <f t="shared" si="608"/>
        <v>3.5817184973298055E-2</v>
      </c>
      <c r="H940" s="179">
        <f t="shared" si="608"/>
        <v>3.4148492072515697E-2</v>
      </c>
      <c r="I940" s="179">
        <f t="shared" si="608"/>
        <v>3.3278237998094214E-2</v>
      </c>
      <c r="J940" s="179">
        <f t="shared" si="608"/>
        <v>3.4369136898308811E-2</v>
      </c>
      <c r="K940" s="179">
        <f t="shared" si="608"/>
        <v>3.6142059711402198E-2</v>
      </c>
      <c r="L940" s="179">
        <f t="shared" si="608"/>
        <v>3.514113882348071E-2</v>
      </c>
      <c r="M940" s="179" t="e">
        <f t="shared" si="608"/>
        <v>#DIV/0!</v>
      </c>
      <c r="N940" s="179">
        <f t="shared" si="608"/>
        <v>3.1870382948793255E-2</v>
      </c>
      <c r="O940" s="179">
        <f t="shared" si="608"/>
        <v>2.8752508137602738E-2</v>
      </c>
      <c r="P940" s="179">
        <f t="shared" si="608"/>
        <v>2.6733230787948762E-2</v>
      </c>
      <c r="Q940" s="179">
        <f t="shared" si="608"/>
        <v>2.5568681942147318E-2</v>
      </c>
      <c r="R940" s="179">
        <f t="shared" si="608"/>
        <v>2.4916316713576987E-2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0.13658252934399645</v>
      </c>
      <c r="F941" s="179">
        <f t="shared" si="611"/>
        <v>0.12882253248396552</v>
      </c>
      <c r="G941" s="179">
        <f t="shared" si="611"/>
        <v>0.12136241229075541</v>
      </c>
      <c r="H941" s="179">
        <f t="shared" si="611"/>
        <v>0.11561163255444576</v>
      </c>
      <c r="I941" s="179">
        <f t="shared" si="611"/>
        <v>0.11230823322997226</v>
      </c>
      <c r="J941" s="179">
        <f t="shared" si="611"/>
        <v>0.11462040121597025</v>
      </c>
      <c r="K941" s="179">
        <f t="shared" si="611"/>
        <v>0.11651850265765837</v>
      </c>
      <c r="L941" s="179">
        <f t="shared" si="611"/>
        <v>0.11408266250137414</v>
      </c>
      <c r="M941" s="179">
        <f t="shared" si="611"/>
        <v>0.1235767449517788</v>
      </c>
      <c r="N941" s="179" t="e">
        <f t="shared" si="611"/>
        <v>#DIV/0!</v>
      </c>
      <c r="O941" s="179">
        <f t="shared" si="611"/>
        <v>0.11011626146701231</v>
      </c>
      <c r="P941" s="179">
        <f t="shared" si="611"/>
        <v>9.8338941624115356E-2</v>
      </c>
      <c r="Q941" s="179">
        <f t="shared" si="611"/>
        <v>9.108851065760204E-2</v>
      </c>
      <c r="R941" s="179">
        <f t="shared" si="611"/>
        <v>8.6872414735160997E-2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7.1982382059714495E-2</v>
      </c>
      <c r="F942" s="179">
        <f t="shared" si="611"/>
        <v>6.7891796124497958E-2</v>
      </c>
      <c r="G942" s="179">
        <f t="shared" si="611"/>
        <v>6.3956890360451712E-2</v>
      </c>
      <c r="H942" s="179">
        <f t="shared" si="611"/>
        <v>6.091351591862753E-2</v>
      </c>
      <c r="I942" s="179">
        <f t="shared" si="611"/>
        <v>5.9125296106920099E-2</v>
      </c>
      <c r="J942" s="179">
        <f t="shared" si="611"/>
        <v>6.0150911527677854E-2</v>
      </c>
      <c r="K942" s="179">
        <f t="shared" si="611"/>
        <v>6.0424005860266264E-2</v>
      </c>
      <c r="L942" s="179">
        <f t="shared" si="611"/>
        <v>5.7387282032088885E-2</v>
      </c>
      <c r="M942" s="179">
        <f t="shared" si="611"/>
        <v>6.1944891953552156E-2</v>
      </c>
      <c r="N942" s="179">
        <f t="shared" si="611"/>
        <v>7.1018056927787565E-2</v>
      </c>
      <c r="O942" s="179" t="e">
        <f t="shared" si="611"/>
        <v>#DIV/0!</v>
      </c>
      <c r="P942" s="179">
        <f t="shared" si="611"/>
        <v>5.8967864850259274E-2</v>
      </c>
      <c r="Q942" s="179">
        <f t="shared" si="611"/>
        <v>5.2326764261147657E-2</v>
      </c>
      <c r="R942" s="179">
        <f t="shared" si="611"/>
        <v>4.8232976226684057E-2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1.0766584302324777E-2</v>
      </c>
      <c r="F943" s="179">
        <f t="shared" si="611"/>
        <v>1.0154712446849699E-2</v>
      </c>
      <c r="G943" s="179">
        <f t="shared" si="611"/>
        <v>9.5660377152884443E-3</v>
      </c>
      <c r="H943" s="179">
        <f t="shared" si="611"/>
        <v>9.1103622493031219E-3</v>
      </c>
      <c r="I943" s="179">
        <f t="shared" si="611"/>
        <v>8.8411217123395957E-3</v>
      </c>
      <c r="J943" s="179">
        <f t="shared" si="611"/>
        <v>8.9872246334544402E-3</v>
      </c>
      <c r="K943" s="179">
        <f t="shared" si="611"/>
        <v>8.9993103807684133E-3</v>
      </c>
      <c r="L943" s="179">
        <f t="shared" si="611"/>
        <v>8.4459736078602264E-3</v>
      </c>
      <c r="M943" s="179">
        <f t="shared" si="611"/>
        <v>8.8291238697752843E-3</v>
      </c>
      <c r="N943" s="179">
        <f t="shared" si="611"/>
        <v>9.9419866601789843E-3</v>
      </c>
      <c r="O943" s="179">
        <f t="shared" si="611"/>
        <v>1.0967387302959642E-2</v>
      </c>
      <c r="P943" s="179" t="e">
        <f t="shared" si="611"/>
        <v>#DIV/0!</v>
      </c>
      <c r="Q943" s="179">
        <f t="shared" si="611"/>
        <v>8.967637348264005E-3</v>
      </c>
      <c r="R943" s="179">
        <f t="shared" si="611"/>
        <v>7.8967111381063378E-3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8.3056485789501262E-3</v>
      </c>
      <c r="F944" s="179">
        <f t="shared" si="611"/>
        <v>7.8336269940428825E-3</v>
      </c>
      <c r="G944" s="179">
        <f t="shared" si="611"/>
        <v>7.3794833807647123E-3</v>
      </c>
      <c r="H944" s="179">
        <f t="shared" si="611"/>
        <v>7.0278721571370344E-3</v>
      </c>
      <c r="I944" s="179">
        <f t="shared" si="611"/>
        <v>6.8198322021742483E-3</v>
      </c>
      <c r="J944" s="179">
        <f t="shared" si="611"/>
        <v>6.9311358616619577E-3</v>
      </c>
      <c r="K944" s="179">
        <f t="shared" si="611"/>
        <v>6.9348760239465769E-3</v>
      </c>
      <c r="L944" s="179">
        <f t="shared" si="611"/>
        <v>6.4874049803758573E-3</v>
      </c>
      <c r="M944" s="179">
        <f t="shared" si="611"/>
        <v>6.7023481274213897E-3</v>
      </c>
      <c r="N944" s="179">
        <f t="shared" si="611"/>
        <v>7.2900746258414478E-3</v>
      </c>
      <c r="O944" s="179">
        <f t="shared" si="611"/>
        <v>7.8805973528823792E-3</v>
      </c>
      <c r="P944" s="179">
        <f t="shared" si="611"/>
        <v>8.6893745278650621E-3</v>
      </c>
      <c r="Q944" s="179" t="e">
        <f t="shared" si="611"/>
        <v>#DIV/0!</v>
      </c>
      <c r="R944" s="179">
        <f t="shared" si="611"/>
        <v>7.0192841819150453E-3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0.14704992405787803</v>
      </c>
      <c r="F1058" s="199">
        <f t="array" ref="F1058">IF(F33=MAX(IF(ISNUMBER($E$33:$DT$33),$E$33:$DT$33)),0,SUM(IF($D$805:$D$924&gt;=F33+1,IF($D$805:$D$924&lt;=MAX(IF(ISNUMBER($E$33:$DT$33),$E$33:$DT$33)),F$805:F$924))))</f>
        <v>0.1187648865463585</v>
      </c>
      <c r="G1058" s="199">
        <f t="array" ref="G1058">IF(G33=MAX(IF(ISNUMBER($E$33:$DT$33),$E$33:$DT$33)),0,SUM(IF($D$805:$D$924&gt;=G33+1,IF($D$805:$D$924&lt;=MAX(IF(ISNUMBER($E$33:$DT$33),$E$33:$DT$33)),G$805:G$924))))</f>
        <v>6.9761224662554092E-2</v>
      </c>
      <c r="H1058" s="199">
        <f t="array" ref="H1058">IF(H33=MAX(IF(ISNUMBER($E$33:$DT$33),$E$33:$DT$33)),0,SUM(IF($D$805:$D$924&gt;=H33+1,IF($D$805:$D$924&lt;=MAX(IF(ISNUMBER($E$33:$DT$33),$E$33:$DT$33)),H$805:H$924))))</f>
        <v>3.5974271283828449E-2</v>
      </c>
      <c r="I1058" s="199">
        <f t="array" ref="I1058">IF(I33=MAX(IF(ISNUMBER($E$33:$DT$33),$E$33:$DT$33)),0,SUM(IF($D$805:$D$924&gt;=I33+1,IF($D$805:$D$924&lt;=MAX(IF(ISNUMBER($E$33:$DT$33),$E$33:$DT$33)),I$805:I$924))))</f>
        <v>2.4382820579130389E-2</v>
      </c>
      <c r="J1058" s="199">
        <f t="array" ref="J1058">IF(J33=MAX(IF(ISNUMBER($E$33:$DT$33),$E$33:$DT$33)),0,SUM(IF($D$805:$D$924&gt;=J33+1,IF($D$805:$D$924&lt;=MAX(IF(ISNUMBER($E$33:$DT$33),$E$33:$DT$33)),J$805:J$924))))</f>
        <v>2.8700268837405361E-2</v>
      </c>
      <c r="K1058" s="199">
        <f t="array" ref="K1058">IF(K33=MAX(IF(ISNUMBER($E$33:$DT$33),$E$33:$DT$33)),0,SUM(IF($D$805:$D$924&gt;=K33+1,IF($D$805:$D$924&lt;=MAX(IF(ISNUMBER($E$33:$DT$33),$E$33:$DT$33)),K$805:K$924))))</f>
        <v>4.0740937410103664E-2</v>
      </c>
      <c r="L1058" s="199">
        <f t="array" ref="L1058">IF(L33=MAX(IF(ISNUMBER($E$33:$DT$33),$E$33:$DT$33)),0,SUM(IF($D$805:$D$924&gt;=L33+1,IF($D$805:$D$924&lt;=MAX(IF(ISNUMBER($E$33:$DT$33),$E$33:$DT$33)),L$805:L$924))))</f>
        <v>1.8563387082439698E-2</v>
      </c>
      <c r="M1058" s="199">
        <f t="array" ref="M1058">IF(M33=MAX(IF(ISNUMBER($E$33:$DT$33),$E$33:$DT$33)),0,SUM(IF($D$805:$D$924&gt;=M33+1,IF($D$805:$D$924&lt;=MAX(IF(ISNUMBER($E$33:$DT$33),$E$33:$DT$33)),M$805:M$924))))</f>
        <v>3.4481940407699615E-3</v>
      </c>
      <c r="N1058" s="199">
        <f t="array" ref="N1058">IF(N33=MAX(IF(ISNUMBER($E$33:$DT$33),$E$33:$DT$33)),0,SUM(IF($D$805:$D$924&gt;=N33+1,IF($D$805:$D$924&lt;=MAX(IF(ISNUMBER($E$33:$DT$33),$E$33:$DT$33)),N$805:N$924))))</f>
        <v>1.9664108105487336E-3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0.20594410247671516</v>
      </c>
      <c r="K1065" s="199">
        <f t="array" ref="K1065">IF(K32=MIN($E$12:$DT$12),0,SUM(IF($D$932:$D$1051&gt;=MIN($E$12:$DT$12),IF($D$932:$D$1051&lt;=K32-1,K$932:K$1051))))</f>
        <v>0.43905719019801359</v>
      </c>
      <c r="L1065" s="199">
        <f t="array" ref="L1065">IF(L32=MIN($E$12:$DT$12),0,SUM(IF($D$932:$D$1051&gt;=MIN($E$12:$DT$12),IF($D$932:$D$1051&lt;=L32-1,L$932:L$1051))))</f>
        <v>0.64567980314548656</v>
      </c>
      <c r="M1065" s="199">
        <f t="array" ref="M1065">IF(M32=MIN($E$12:$DT$12),0,SUM(IF($D$932:$D$1051&gt;=MIN($E$12:$DT$12),IF($D$932:$D$1051&lt;=M32-1,M$932:M$1051))))</f>
        <v>0.77593722333389725</v>
      </c>
      <c r="N1065" s="199">
        <f t="array" ref="N1065">IF(N32=MIN($E$12:$DT$12),0,SUM(IF($D$932:$D$1051&gt;=MIN($E$12:$DT$12),IF($D$932:$D$1051&lt;=N32-1,N$932:N$1051))))</f>
        <v>0.83292680749689918</v>
      </c>
      <c r="O1065" s="199">
        <f t="array" ref="O1065">IF(O32=MIN($E$12:$DT$12),0,SUM(IF($D$932:$D$1051&gt;=MIN($E$12:$DT$12),IF($D$932:$D$1051&lt;=O32-1,O$932:O$1051))))</f>
        <v>0.85351102780764876</v>
      </c>
      <c r="P1065" s="199">
        <f t="array" ref="P1065">IF(P32=MIN($E$12:$DT$12),0,SUM(IF($D$932:$D$1051&gt;=MIN($E$12:$DT$12),IF($D$932:$D$1051&lt;=P32-1,P$932:P$1051))))</f>
        <v>0.87358545553241573</v>
      </c>
      <c r="Q1065" s="199">
        <f t="array" ref="Q1065">IF(Q32=MIN($E$12:$DT$12),0,SUM(IF($D$932:$D$1051&gt;=MIN($E$12:$DT$12),IF($D$932:$D$1051&lt;=Q32-1,Q$932:Q$1051))))</f>
        <v>0.95993612003313744</v>
      </c>
      <c r="R1065" s="199">
        <f t="array" ref="R1065">IF(R32=MIN($E$12:$DT$12),0,SUM(IF($D$932:$D$1051&gt;=MIN($E$12:$DT$12),IF($D$932:$D$1051&lt;=R32-1,R$932:R$1051))))</f>
        <v>1.0013755265130164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0.31561461794019935</v>
      </c>
      <c r="F1072" s="199">
        <f t="array" ref="F1072">(F$545)*SUM(IF($E$12:$DT$12&gt;=F32,IF($E$12:$DT$12&lt;=F33,$E$15:$DT$15)))</f>
        <v>0.64612892610826744</v>
      </c>
      <c r="G1072" s="199">
        <f t="array" ref="G1072">(G$545)*SUM(IF($E$12:$DT$12&gt;=G32,IF($E$12:$DT$12&lt;=G33,$E$15:$DT$15)))</f>
        <v>0.91778775023144343</v>
      </c>
      <c r="H1072" s="199">
        <f t="array" ref="H1072">(H$545)*SUM(IF($E$12:$DT$12&gt;=H32,IF($E$12:$DT$12&lt;=H33,$E$15:$DT$15)))</f>
        <v>1.0593804141276146</v>
      </c>
      <c r="I1072" s="199">
        <f t="array" ref="I1072">(I$545)*SUM(IF($E$12:$DT$12&gt;=I32,IF($E$12:$DT$12&lt;=I33,$E$15:$DT$15)))</f>
        <v>1.1108492781802708</v>
      </c>
      <c r="J1072" s="199">
        <f t="array" ref="J1072">(J$545)*SUM(IF($E$12:$DT$12&gt;=J32,IF($E$12:$DT$12&lt;=J33,$E$15:$DT$15)))</f>
        <v>0.90378855232809174</v>
      </c>
      <c r="K1072" s="199">
        <f t="array" ref="K1072">(K$545)*SUM(IF($E$12:$DT$12&gt;=K32,IF($E$12:$DT$12&lt;=K33,$E$15:$DT$15)))</f>
        <v>0.62930184441763204</v>
      </c>
      <c r="L1072" s="199">
        <f t="array" ref="L1072">(L$545)*SUM(IF($E$12:$DT$12&gt;=L32,IF($E$12:$DT$12&lt;=L33,$E$15:$DT$15)))</f>
        <v>0.42321059294555557</v>
      </c>
      <c r="M1072" s="199">
        <f t="array" ref="M1072">(M$545)*SUM(IF($E$12:$DT$12&gt;=M32,IF($E$12:$DT$12&lt;=M33,$E$15:$DT$15)))</f>
        <v>0.3173655139976696</v>
      </c>
      <c r="N1072" s="199">
        <f t="array" ref="N1072">(N$545)*SUM(IF($E$12:$DT$12&gt;=N32,IF($E$12:$DT$12&lt;=N33,$E$15:$DT$15)))</f>
        <v>0.26224770751108911</v>
      </c>
      <c r="O1072" s="199">
        <f t="array" ref="O1072">(O$545)*SUM(IF($E$12:$DT$12&gt;=O32,IF($E$12:$DT$12&lt;=O33,$E$15:$DT$15)))</f>
        <v>0.23597799413520418</v>
      </c>
      <c r="P1072" s="199">
        <f t="array" ref="P1072">(P$545)*SUM(IF($E$12:$DT$12&gt;=P32,IF($E$12:$DT$12&lt;=P33,$E$15:$DT$15)))</f>
        <v>0.20479648771606257</v>
      </c>
      <c r="Q1072" s="199">
        <f t="array" ref="Q1072">(Q$545)*SUM(IF($E$12:$DT$12&gt;=Q32,IF($E$12:$DT$12&lt;=Q33,$E$15:$DT$15)))</f>
        <v>8.3548484384146804E-2</v>
      </c>
      <c r="R1072" s="199">
        <f t="array" ref="R1072">(R$545)*SUM(IF($E$12:$DT$12&gt;=R32,IF($E$12:$DT$12&lt;=R33,$E$15:$DT$15)))</f>
        <v>1.7986291451882006E-2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0.46266454199807738</v>
      </c>
      <c r="F1079" s="199">
        <f t="shared" si="705"/>
        <v>0.76489381265462597</v>
      </c>
      <c r="G1079" s="199">
        <f t="shared" si="705"/>
        <v>0.98754897489399751</v>
      </c>
      <c r="H1079" s="199">
        <f t="shared" si="705"/>
        <v>1.0953546854114431</v>
      </c>
      <c r="I1079" s="199">
        <f t="shared" si="705"/>
        <v>1.1352320987594011</v>
      </c>
      <c r="J1079" s="199">
        <f t="shared" si="705"/>
        <v>1.1384329236422124</v>
      </c>
      <c r="K1079" s="199">
        <f t="shared" si="705"/>
        <v>1.1090999720257493</v>
      </c>
      <c r="L1079" s="199">
        <f t="shared" si="705"/>
        <v>1.0874537831734818</v>
      </c>
      <c r="M1079" s="199">
        <f t="shared" si="705"/>
        <v>1.0967509313723369</v>
      </c>
      <c r="N1079" s="199">
        <f t="shared" si="705"/>
        <v>1.0971409258185369</v>
      </c>
      <c r="O1079" s="199">
        <f t="shared" si="705"/>
        <v>1.089489021942853</v>
      </c>
      <c r="P1079" s="199">
        <f t="shared" si="705"/>
        <v>1.0783819432484782</v>
      </c>
      <c r="Q1079" s="199">
        <f t="shared" si="705"/>
        <v>1.0434846044172843</v>
      </c>
      <c r="R1079" s="199">
        <f t="shared" si="705"/>
        <v>1.0193618179648984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1.1384329236422124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0.12159954334359992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0.64987080103359174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0.16076042820228867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2.5178671208673065E-2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2022-02-04T17:51:27Z</dcterms:modified>
</cp:coreProperties>
</file>