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vorspü\"/>
    </mc:Choice>
  </mc:AlternateContent>
  <bookViews>
    <workbookView xWindow="0" yWindow="0" windowWidth="23040" windowHeight="9192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5" i="13" l="1"/>
  <c r="K34" i="13" l="1"/>
  <c r="J29" i="14"/>
  <c r="I31" i="14" l="1"/>
  <c r="J30" i="14"/>
  <c r="C26" i="14"/>
  <c r="C25" i="14"/>
  <c r="I26" i="14" s="1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C12" i="14"/>
  <c r="C11" i="14"/>
  <c r="I13" i="14" l="1"/>
  <c r="I12" i="14"/>
  <c r="I20" i="14"/>
  <c r="I22" i="14"/>
  <c r="I14" i="14"/>
  <c r="I24" i="14"/>
  <c r="I16" i="14"/>
  <c r="I19" i="14"/>
  <c r="I21" i="14"/>
  <c r="K35" i="13" l="1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C26" i="2" l="1"/>
  <c r="K32" i="13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D7" i="14" s="1"/>
  <c r="C6" i="2"/>
  <c r="D6" i="14" s="1"/>
  <c r="C5" i="2"/>
  <c r="D5" i="14" s="1"/>
  <c r="C4" i="2"/>
  <c r="D4" i="14" s="1"/>
  <c r="C3" i="2"/>
  <c r="D3" i="14" s="1"/>
  <c r="D115" i="13"/>
  <c r="K111" i="13"/>
  <c r="C101" i="13"/>
  <c r="D93" i="13"/>
  <c r="K89" i="13"/>
  <c r="C79" i="13"/>
  <c r="C22" i="13"/>
  <c r="C23" i="2" s="1"/>
  <c r="D23" i="14" s="1"/>
  <c r="C20" i="13"/>
  <c r="C19" i="13"/>
  <c r="C18" i="13"/>
  <c r="C17" i="13"/>
  <c r="C16" i="13"/>
  <c r="C15" i="13"/>
  <c r="C14" i="13"/>
  <c r="D26" i="2" l="1"/>
  <c r="D26" i="14"/>
  <c r="C9" i="13"/>
  <c r="C9" i="2" s="1"/>
  <c r="D9" i="14" s="1"/>
  <c r="K45" i="13"/>
  <c r="K46" i="13" s="1"/>
  <c r="C11" i="13"/>
  <c r="C12" i="2" s="1"/>
  <c r="D12" i="14" s="1"/>
  <c r="C12" i="13"/>
  <c r="C13" i="2" s="1"/>
  <c r="D13" i="14" s="1"/>
  <c r="C13" i="13"/>
  <c r="C14" i="2" s="1"/>
  <c r="D14" i="14" s="1"/>
  <c r="K112" i="13"/>
  <c r="C22" i="2"/>
  <c r="D22" i="14" s="1"/>
  <c r="C11" i="2"/>
  <c r="D11" i="14" s="1"/>
  <c r="C19" i="2"/>
  <c r="D19" i="14" s="1"/>
  <c r="C16" i="2"/>
  <c r="D16" i="14" s="1"/>
  <c r="C20" i="2"/>
  <c r="D20" i="14" s="1"/>
  <c r="C17" i="2"/>
  <c r="D17" i="14" s="1"/>
  <c r="C18" i="2"/>
  <c r="D18" i="14" s="1"/>
  <c r="C21" i="2"/>
  <c r="D21" i="14" s="1"/>
  <c r="K90" i="13"/>
  <c r="C15" i="2"/>
  <c r="D15" i="14" s="1"/>
  <c r="F3" i="6"/>
  <c r="A16" i="6"/>
  <c r="E26" i="14" l="1"/>
  <c r="C25" i="2"/>
  <c r="C24" i="2"/>
  <c r="D24" i="14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E18" i="6" s="1"/>
  <c r="A3" i="6"/>
  <c r="D3" i="6" s="1"/>
  <c r="D25" i="2" l="1"/>
  <c r="D24" i="2" s="1"/>
  <c r="D25" i="14"/>
  <c r="E25" i="14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23" i="2" l="1"/>
  <c r="D22" i="2" s="1"/>
  <c r="D21" i="2" l="1"/>
  <c r="D20" i="2" s="1"/>
  <c r="D19" i="2" s="1"/>
  <c r="D18" i="2" s="1"/>
  <c r="D17" i="2" s="1"/>
  <c r="D16" i="2" s="1"/>
  <c r="D15" i="2" s="1"/>
  <c r="D14" i="2" s="1"/>
  <c r="D13" i="2" s="1"/>
  <c r="D12" i="2" s="1"/>
  <c r="D11" i="2" l="1"/>
  <c r="C8" i="2"/>
  <c r="D8" i="14" s="1"/>
  <c r="E26" i="2" l="1"/>
  <c r="F26" i="2" s="1"/>
  <c r="E24" i="2"/>
  <c r="E25" i="2"/>
  <c r="E23" i="2"/>
  <c r="E11" i="2"/>
  <c r="E12" i="2"/>
  <c r="E22" i="2"/>
  <c r="E16" i="2"/>
  <c r="E14" i="2"/>
  <c r="E13" i="2"/>
  <c r="G20" i="10" s="1"/>
  <c r="E15" i="2"/>
  <c r="E17" i="2"/>
  <c r="E18" i="2"/>
  <c r="E19" i="2"/>
  <c r="E21" i="2"/>
  <c r="E20" i="2"/>
  <c r="F25" i="2" l="1"/>
  <c r="F24" i="2" s="1"/>
  <c r="L20" i="10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F23" i="2" l="1"/>
  <c r="B15" i="6" s="1"/>
  <c r="C16" i="6" s="1"/>
  <c r="F16" i="6" s="1"/>
  <c r="A6" i="5"/>
  <c r="F22" i="2" l="1"/>
  <c r="B14" i="6" s="1"/>
  <c r="C15" i="6" s="1"/>
  <c r="F15" i="6" s="1"/>
  <c r="A7" i="5"/>
  <c r="F21" i="2" l="1"/>
  <c r="B13" i="6" s="1"/>
  <c r="C14" i="6" s="1"/>
  <c r="F14" i="6" s="1"/>
  <c r="A8" i="5"/>
  <c r="F20" i="2" l="1"/>
  <c r="B12" i="6" s="1"/>
  <c r="C13" i="6" s="1"/>
  <c r="F13" i="6" s="1"/>
  <c r="A9" i="5"/>
  <c r="F19" i="2" l="1"/>
  <c r="B11" i="6" s="1"/>
  <c r="C12" i="6" s="1"/>
  <c r="F12" i="6" s="1"/>
  <c r="A10" i="5"/>
  <c r="F18" i="2" l="1"/>
  <c r="B10" i="6" s="1"/>
  <c r="C11" i="6" s="1"/>
  <c r="F11" i="6" s="1"/>
  <c r="A11" i="5"/>
  <c r="F17" i="2" l="1"/>
  <c r="B9" i="6" s="1"/>
  <c r="C10" i="6" s="1"/>
  <c r="F10" i="6" s="1"/>
  <c r="A12" i="5"/>
  <c r="F16" i="2" l="1"/>
  <c r="B8" i="6" s="1"/>
  <c r="C9" i="6" s="1"/>
  <c r="F9" i="6" s="1"/>
  <c r="A13" i="5"/>
  <c r="F15" i="2" l="1"/>
  <c r="B7" i="6" s="1"/>
  <c r="C8" i="6" s="1"/>
  <c r="F8" i="6" s="1"/>
  <c r="A14" i="5"/>
  <c r="F14" i="2" l="1"/>
  <c r="B6" i="6" s="1"/>
  <c r="C7" i="6" s="1"/>
  <c r="F7" i="6" s="1"/>
  <c r="A15" i="5"/>
  <c r="F13" i="2" l="1"/>
  <c r="B5" i="6" s="1"/>
  <c r="A16" i="5"/>
  <c r="C6" i="6" l="1"/>
  <c r="F6" i="6" s="1"/>
  <c r="F12" i="2"/>
  <c r="B4" i="6" s="1"/>
  <c r="C5" i="6" s="1"/>
  <c r="F5" i="6" s="1"/>
  <c r="A17" i="5"/>
  <c r="A18" i="5" l="1"/>
  <c r="F11" i="2"/>
  <c r="B3" i="6" s="1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33" i="2" l="1"/>
  <c r="C48" i="2"/>
  <c r="C34" i="2"/>
  <c r="C50" i="2"/>
  <c r="C51" i="2"/>
  <c r="C47" i="2"/>
  <c r="C31" i="2"/>
  <c r="C35" i="2"/>
  <c r="C30" i="2"/>
  <c r="N11" i="14" s="1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839" i="1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844" i="1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861" i="1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889" i="11"/>
  <c r="BS820" i="1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917" i="1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81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806" i="1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567" i="1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852" i="11"/>
  <c r="DA820" i="1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810" i="1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826" i="1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847" i="1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843" i="1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888" i="1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  <c r="N13" i="14" l="1"/>
  <c r="N15" i="14" s="1"/>
</calcChain>
</file>

<file path=xl/sharedStrings.xml><?xml version="1.0" encoding="utf-8"?>
<sst xmlns="http://schemas.openxmlformats.org/spreadsheetml/2006/main" count="398" uniqueCount="228">
  <si>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</si>
  <si>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</si>
  <si>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</si>
  <si>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</si>
  <si>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</si>
  <si>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</si>
  <si>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</si>
  <si>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</si>
  <si>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</si>
  <si>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</si>
  <si>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</si>
  <si>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</si>
  <si>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</si>
  <si>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</si>
  <si>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</si>
  <si>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</si>
  <si>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</si>
  <si>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</si>
  <si>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</si>
  <si>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</si>
  <si>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</si>
  <si>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</si>
  <si>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</si>
  <si>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</si>
  <si>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</si>
  <si>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</si>
  <si>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</si>
  <si>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</si>
  <si>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</si>
  <si>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</si>
  <si>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</si>
  <si>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</si>
  <si>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</si>
  <si>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</si>
  <si>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</si>
  <si>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</si>
  <si>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</si>
  <si>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</si>
  <si>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</si>
  <si>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</si>
  <si>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</si>
  <si>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</si>
  <si>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</si>
  <si>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</si>
  <si>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</si>
  <si>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</si>
  <si>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</si>
  <si>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</si>
  <si>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</si>
  <si>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</si>
  <si>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</si>
  <si>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</si>
  <si>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</si>
  <si>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</si>
  <si>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</si>
  <si>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</si>
  <si>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</si>
  <si>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</si>
  <si>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</si>
  <si>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</si>
  <si>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</si>
  <si>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</si>
  <si>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</si>
  <si>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</si>
  <si>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</si>
  <si>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</si>
  <si>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</si>
  <si>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</si>
  <si>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</si>
  <si>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</si>
  <si>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</si>
  <si>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</si>
  <si>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</si>
  <si>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</si>
  <si>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</si>
  <si>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</si>
  <si>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</si>
  <si>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</si>
  <si>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</si>
  <si>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</si>
  <si>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</si>
  <si>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</si>
  <si>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</si>
  <si>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</si>
  <si>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</si>
  <si>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</si>
  <si>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</si>
  <si>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</si>
  <si>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</si>
  <si>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</si>
  <si>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</si>
  <si>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</si>
  <si>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</si>
  <si>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</si>
  <si>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</si>
  <si>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</si>
  <si>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</si>
  <si>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</si>
  <si>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</si>
  <si>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</si>
  <si>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</si>
  <si>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</si>
  <si>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</si>
  <si>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</si>
  <si>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</si>
  <si>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</si>
  <si>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</si>
  <si>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</si>
  <si>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</si>
  <si>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</si>
  <si>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</si>
  <si>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</si>
  <si>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</si>
  <si>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</si>
  <si>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</si>
  <si>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</si>
  <si>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</si>
  <si>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</si>
  <si>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</si>
  <si>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</si>
  <si>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</si>
  <si>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</si>
  <si>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</si>
  <si>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</si>
  <si>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</si>
  <si>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</si>
  <si>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</si>
  <si>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</si>
  <si>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</si>
  <si>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</si>
  <si>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</si>
  <si>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</si>
  <si>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</si>
  <si>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</si>
  <si>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</si>
  <si>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</si>
  <si>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</si>
  <si>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</si>
  <si>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</si>
  <si>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</si>
  <si>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</si>
  <si>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</si>
  <si>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</si>
  <si>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</si>
  <si>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</si>
  <si>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</si>
  <si>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</si>
  <si>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</si>
  <si>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</si>
  <si>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</si>
  <si>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</si>
  <si>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</si>
  <si>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</si>
  <si>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</si>
  <si>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</si>
  <si>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</si>
  <si>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</si>
  <si>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</si>
  <si>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</si>
  <si>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</si>
  <si>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</si>
  <si>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</si>
  <si>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</si>
  <si>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</si>
  <si>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</si>
  <si>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</si>
  <si>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</si>
  <si>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</si>
  <si>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</si>
  <si>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</si>
  <si>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</si>
  <si>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</si>
  <si>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</si>
  <si>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</si>
  <si>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</si>
  <si>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</si>
  <si>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</si>
  <si>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</si>
  <si>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</si>
  <si>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</si>
  <si>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</si>
  <si>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</si>
  <si>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</si>
  <si>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</si>
  <si>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</si>
  <si>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</si>
  <si>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</si>
  <si>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</si>
  <si>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</si>
  <si>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</si>
  <si>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</si>
  <si>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</si>
  <si>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</si>
  <si>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</si>
  <si>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</si>
  <si>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</si>
  <si>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</si>
  <si>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</si>
  <si>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</si>
  <si>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</si>
  <si>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</si>
  <si>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</si>
  <si>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</si>
  <si>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</si>
  <si>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</si>
  <si>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</si>
  <si>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</si>
  <si>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</si>
  <si>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</si>
  <si>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</si>
  <si>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</si>
  <si>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</si>
  <si>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</si>
  <si>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</si>
  <si>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</si>
  <si>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</si>
  <si>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</si>
  <si>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</si>
  <si>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</si>
  <si>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</si>
  <si>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</si>
  <si>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</si>
  <si>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</si>
  <si>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</si>
  <si>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 xml:space="preserve">MS3 SP1 OS </t>
  </si>
  <si>
    <t>Vor spülung:</t>
  </si>
  <si>
    <t>OS</t>
  </si>
  <si>
    <t>13.09.2021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</si>
</sst>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5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4">
    <xf numFmtId="0" fontId="0" fillId="0" borderId="0"/>
    <xf numFmtId="9" fontId="6" fillId="0" borderId="0" applyFont="0" applyFill="0" applyBorder="0" applyAlignment="0" applyProtection="0"/>
    <xf numFmtId="0" fontId="8" fillId="0" borderId="0"/>
    <xf numFmtId="0" fontId="6" fillId="0" borderId="0"/>
    <xf numFmtId="0" fontId="5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4" fillId="0" borderId="0"/>
    <xf numFmtId="0" fontId="3" fillId="0" borderId="0"/>
    <xf numFmtId="0" fontId="2" fillId="0" borderId="0"/>
    <xf numFmtId="0" fontId="2" fillId="0" borderId="0"/>
    <xf numFmtId="0" fontId="2" fillId="0" borderId="0"/>
  </cellStyleXfs>
  <cellXfs count="482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2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8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8" fillId="5" borderId="16" xfId="0" applyFont="1" applyFill="1" applyBorder="1" applyAlignment="1">
      <alignment horizontal="center"/>
    </xf>
    <xf numFmtId="0" fontId="8" fillId="5" borderId="17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5" borderId="22" xfId="0" applyFont="1" applyFill="1" applyBorder="1" applyAlignment="1">
      <alignment horizontal="center"/>
    </xf>
    <xf numFmtId="0" fontId="14" fillId="10" borderId="43" xfId="0" applyFont="1" applyFill="1" applyBorder="1" applyAlignment="1">
      <alignment horizontal="center"/>
    </xf>
    <xf numFmtId="0" fontId="14" fillId="8" borderId="43" xfId="0" applyFont="1" applyFill="1" applyBorder="1" applyAlignment="1">
      <alignment horizontal="center"/>
    </xf>
    <xf numFmtId="0" fontId="18" fillId="10" borderId="43" xfId="0" applyFont="1" applyFill="1" applyBorder="1" applyAlignment="1">
      <alignment horizontal="center"/>
    </xf>
    <xf numFmtId="0" fontId="18" fillId="8" borderId="43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17" fillId="0" borderId="0" xfId="0" applyFont="1" applyAlignment="1">
      <alignment horizontal="left"/>
    </xf>
    <xf numFmtId="0" fontId="8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21" fillId="0" borderId="0" xfId="0" applyFont="1"/>
    <xf numFmtId="0" fontId="22" fillId="0" borderId="22" xfId="0" applyFont="1" applyBorder="1" applyAlignment="1">
      <alignment horizontal="center"/>
    </xf>
    <xf numFmtId="0" fontId="22" fillId="0" borderId="0" xfId="0" applyFont="1"/>
    <xf numFmtId="0" fontId="22" fillId="0" borderId="0" xfId="0" applyFont="1" applyAlignment="1">
      <alignment horizontal="center"/>
    </xf>
    <xf numFmtId="0" fontId="0" fillId="0" borderId="0" xfId="0" applyAlignment="1"/>
    <xf numFmtId="0" fontId="23" fillId="0" borderId="0" xfId="2" applyFont="1"/>
    <xf numFmtId="0" fontId="8" fillId="0" borderId="0" xfId="2"/>
    <xf numFmtId="0" fontId="23" fillId="0" borderId="0" xfId="2" applyFont="1" applyAlignment="1">
      <alignment horizontal="center"/>
    </xf>
    <xf numFmtId="0" fontId="15" fillId="0" borderId="0" xfId="2" applyFont="1" applyAlignment="1">
      <alignment horizontal="center"/>
    </xf>
    <xf numFmtId="0" fontId="24" fillId="0" borderId="0" xfId="2" applyFont="1" applyAlignment="1">
      <alignment horizontal="center"/>
    </xf>
    <xf numFmtId="0" fontId="11" fillId="0" borderId="0" xfId="2" applyFont="1"/>
    <xf numFmtId="0" fontId="10" fillId="0" borderId="0" xfId="2" applyFont="1"/>
    <xf numFmtId="0" fontId="8" fillId="0" borderId="0" xfId="2" applyFont="1"/>
    <xf numFmtId="0" fontId="25" fillId="0" borderId="0" xfId="2" applyFont="1" applyBorder="1"/>
    <xf numFmtId="2" fontId="26" fillId="0" borderId="0" xfId="2" applyNumberFormat="1" applyFont="1" applyBorder="1"/>
    <xf numFmtId="0" fontId="26" fillId="0" borderId="0" xfId="2" applyFont="1"/>
    <xf numFmtId="0" fontId="11" fillId="0" borderId="0" xfId="2" applyFont="1" applyBorder="1"/>
    <xf numFmtId="2" fontId="26" fillId="0" borderId="0" xfId="2" applyNumberFormat="1" applyFont="1"/>
    <xf numFmtId="0" fontId="7" fillId="0" borderId="43" xfId="2" applyFont="1" applyBorder="1"/>
    <xf numFmtId="0" fontId="25" fillId="0" borderId="43" xfId="2" applyFont="1" applyBorder="1"/>
    <xf numFmtId="0" fontId="25" fillId="0" borderId="43" xfId="2" applyFont="1" applyBorder="1" applyAlignment="1">
      <alignment horizontal="center"/>
    </xf>
    <xf numFmtId="0" fontId="25" fillId="0" borderId="0" xfId="2" applyFont="1" applyBorder="1" applyAlignment="1">
      <alignment horizontal="center"/>
    </xf>
    <xf numFmtId="2" fontId="11" fillId="0" borderId="0" xfId="2" applyNumberFormat="1" applyFont="1"/>
    <xf numFmtId="0" fontId="27" fillId="0" borderId="0" xfId="2" applyFont="1" applyBorder="1"/>
    <xf numFmtId="0" fontId="28" fillId="0" borderId="0" xfId="2" applyFont="1"/>
    <xf numFmtId="0" fontId="10" fillId="0" borderId="0" xfId="2" applyFont="1" applyAlignment="1">
      <alignment horizontal="center"/>
    </xf>
    <xf numFmtId="0" fontId="11" fillId="12" borderId="34" xfId="2" applyFont="1" applyFill="1" applyBorder="1"/>
    <xf numFmtId="0" fontId="11" fillId="12" borderId="29" xfId="2" applyFont="1" applyFill="1" applyBorder="1"/>
    <xf numFmtId="0" fontId="11" fillId="12" borderId="21" xfId="2" applyFont="1" applyFill="1" applyBorder="1"/>
    <xf numFmtId="2" fontId="10" fillId="13" borderId="6" xfId="2" applyNumberFormat="1" applyFont="1" applyFill="1" applyBorder="1" applyAlignment="1">
      <alignment horizontal="center"/>
    </xf>
    <xf numFmtId="165" fontId="10" fillId="0" borderId="6" xfId="2" applyNumberFormat="1" applyFont="1" applyFill="1" applyBorder="1" applyAlignment="1">
      <alignment horizontal="center"/>
    </xf>
    <xf numFmtId="0" fontId="11" fillId="12" borderId="46" xfId="2" applyFont="1" applyFill="1" applyBorder="1"/>
    <xf numFmtId="0" fontId="11" fillId="12" borderId="38" xfId="2" applyFont="1" applyFill="1" applyBorder="1"/>
    <xf numFmtId="0" fontId="10" fillId="12" borderId="46" xfId="2" applyFont="1" applyFill="1" applyBorder="1" applyAlignment="1">
      <alignment horizontal="center"/>
    </xf>
    <xf numFmtId="0" fontId="10" fillId="12" borderId="38" xfId="2" applyFont="1" applyFill="1" applyBorder="1" applyAlignment="1">
      <alignment horizontal="center"/>
    </xf>
    <xf numFmtId="0" fontId="10" fillId="12" borderId="47" xfId="2" applyFont="1" applyFill="1" applyBorder="1" applyAlignment="1">
      <alignment horizontal="center"/>
    </xf>
    <xf numFmtId="0" fontId="11" fillId="12" borderId="48" xfId="2" applyFont="1" applyFill="1" applyBorder="1"/>
    <xf numFmtId="0" fontId="11" fillId="12" borderId="0" xfId="2" applyFont="1" applyFill="1" applyBorder="1"/>
    <xf numFmtId="1" fontId="28" fillId="13" borderId="46" xfId="2" applyNumberFormat="1" applyFont="1" applyFill="1" applyBorder="1" applyAlignment="1">
      <alignment horizontal="center"/>
    </xf>
    <xf numFmtId="1" fontId="28" fillId="13" borderId="38" xfId="2" applyNumberFormat="1" applyFont="1" applyFill="1" applyBorder="1" applyAlignment="1">
      <alignment horizontal="center"/>
    </xf>
    <xf numFmtId="167" fontId="28" fillId="13" borderId="38" xfId="2" applyNumberFormat="1" applyFont="1" applyFill="1" applyBorder="1" applyAlignment="1">
      <alignment horizontal="center"/>
    </xf>
    <xf numFmtId="2" fontId="28" fillId="13" borderId="38" xfId="2" applyNumberFormat="1" applyFont="1" applyFill="1" applyBorder="1" applyAlignment="1">
      <alignment horizontal="center"/>
    </xf>
    <xf numFmtId="2" fontId="10" fillId="13" borderId="38" xfId="2" applyNumberFormat="1" applyFont="1" applyFill="1" applyBorder="1"/>
    <xf numFmtId="0" fontId="10" fillId="13" borderId="38" xfId="2" applyFont="1" applyFill="1" applyBorder="1"/>
    <xf numFmtId="0" fontId="10" fillId="13" borderId="47" xfId="2" applyFont="1" applyFill="1" applyBorder="1"/>
    <xf numFmtId="0" fontId="11" fillId="12" borderId="49" xfId="2" applyFont="1" applyFill="1" applyBorder="1"/>
    <xf numFmtId="0" fontId="11" fillId="12" borderId="43" xfId="2" applyFont="1" applyFill="1" applyBorder="1"/>
    <xf numFmtId="2" fontId="10" fillId="13" borderId="49" xfId="2" applyNumberFormat="1" applyFont="1" applyFill="1" applyBorder="1" applyAlignment="1">
      <alignment horizontal="center"/>
    </xf>
    <xf numFmtId="2" fontId="10" fillId="13" borderId="43" xfId="2" applyNumberFormat="1" applyFont="1" applyFill="1" applyBorder="1" applyAlignment="1">
      <alignment horizontal="center"/>
    </xf>
    <xf numFmtId="2" fontId="10" fillId="13" borderId="43" xfId="2" applyNumberFormat="1" applyFont="1" applyFill="1" applyBorder="1"/>
    <xf numFmtId="0" fontId="10" fillId="13" borderId="43" xfId="2" applyFont="1" applyFill="1" applyBorder="1"/>
    <xf numFmtId="0" fontId="10" fillId="13" borderId="50" xfId="2" applyFont="1" applyFill="1" applyBorder="1"/>
    <xf numFmtId="0" fontId="10" fillId="0" borderId="0" xfId="2" applyFont="1" applyFill="1" applyBorder="1"/>
    <xf numFmtId="2" fontId="29" fillId="0" borderId="0" xfId="2" applyNumberFormat="1" applyFont="1" applyFill="1" applyBorder="1" applyAlignment="1">
      <alignment horizontal="center"/>
    </xf>
    <xf numFmtId="170" fontId="10" fillId="0" borderId="0" xfId="2" applyNumberFormat="1" applyFont="1" applyFill="1" applyBorder="1"/>
    <xf numFmtId="167" fontId="8" fillId="0" borderId="0" xfId="2" applyNumberFormat="1"/>
    <xf numFmtId="0" fontId="8" fillId="0" borderId="0" xfId="2" quotePrefix="1"/>
    <xf numFmtId="0" fontId="30" fillId="0" borderId="0" xfId="2" applyFont="1"/>
    <xf numFmtId="0" fontId="31" fillId="0" borderId="0" xfId="2" applyFont="1"/>
    <xf numFmtId="0" fontId="28" fillId="0" borderId="0" xfId="2" applyFont="1" applyAlignment="1">
      <alignment horizontal="left"/>
    </xf>
    <xf numFmtId="0" fontId="33" fillId="0" borderId="0" xfId="2" applyFont="1" applyAlignment="1">
      <alignment horizontal="left"/>
    </xf>
    <xf numFmtId="0" fontId="34" fillId="0" borderId="0" xfId="2" applyFont="1" applyAlignment="1">
      <alignment horizontal="center"/>
    </xf>
    <xf numFmtId="0" fontId="34" fillId="0" borderId="0" xfId="2" applyFont="1"/>
    <xf numFmtId="2" fontId="10" fillId="0" borderId="0" xfId="2" applyNumberFormat="1" applyFont="1" applyAlignment="1">
      <alignment horizontal="center"/>
    </xf>
    <xf numFmtId="0" fontId="37" fillId="0" borderId="0" xfId="2" applyFont="1"/>
    <xf numFmtId="1" fontId="37" fillId="0" borderId="0" xfId="2" applyNumberFormat="1" applyFont="1" applyAlignment="1">
      <alignment horizontal="center"/>
    </xf>
    <xf numFmtId="2" fontId="37" fillId="0" borderId="0" xfId="2" applyNumberFormat="1" applyFont="1" applyAlignment="1">
      <alignment horizontal="center"/>
    </xf>
    <xf numFmtId="171" fontId="37" fillId="0" borderId="0" xfId="2" applyNumberFormat="1" applyFont="1" applyAlignment="1">
      <alignment horizontal="center"/>
    </xf>
    <xf numFmtId="0" fontId="7" fillId="0" borderId="0" xfId="2" applyFont="1"/>
    <xf numFmtId="0" fontId="11" fillId="12" borderId="34" xfId="2" applyFont="1" applyFill="1" applyBorder="1" applyAlignment="1">
      <alignment horizontal="left"/>
    </xf>
    <xf numFmtId="0" fontId="10" fillId="12" borderId="29" xfId="2" applyFont="1" applyFill="1" applyBorder="1" applyAlignment="1">
      <alignment horizontal="center"/>
    </xf>
    <xf numFmtId="0" fontId="10" fillId="12" borderId="21" xfId="2" applyFont="1" applyFill="1" applyBorder="1"/>
    <xf numFmtId="0" fontId="10" fillId="12" borderId="48" xfId="2" applyFont="1" applyFill="1" applyBorder="1"/>
    <xf numFmtId="0" fontId="10" fillId="12" borderId="0" xfId="2" applyFont="1" applyFill="1" applyBorder="1"/>
    <xf numFmtId="0" fontId="10" fillId="0" borderId="46" xfId="2" applyFont="1" applyFill="1" applyBorder="1" applyAlignment="1">
      <alignment horizontal="center"/>
    </xf>
    <xf numFmtId="0" fontId="10" fillId="0" borderId="38" xfId="2" applyFont="1" applyFill="1" applyBorder="1" applyAlignment="1">
      <alignment horizontal="center"/>
    </xf>
    <xf numFmtId="0" fontId="10" fillId="0" borderId="47" xfId="2" applyFont="1" applyFill="1" applyBorder="1" applyAlignment="1">
      <alignment horizontal="center"/>
    </xf>
    <xf numFmtId="0" fontId="10" fillId="0" borderId="48" xfId="2" applyNumberFormat="1" applyFont="1" applyFill="1" applyBorder="1" applyAlignment="1">
      <alignment horizontal="center"/>
    </xf>
    <xf numFmtId="0" fontId="10" fillId="0" borderId="0" xfId="2" applyNumberFormat="1" applyFont="1" applyFill="1" applyBorder="1" applyAlignment="1">
      <alignment horizontal="center"/>
    </xf>
    <xf numFmtId="0" fontId="10" fillId="0" borderId="36" xfId="2" applyNumberFormat="1" applyFont="1" applyFill="1" applyBorder="1" applyAlignment="1">
      <alignment horizontal="center"/>
    </xf>
    <xf numFmtId="170" fontId="10" fillId="0" borderId="0" xfId="2" applyNumberFormat="1" applyFont="1"/>
    <xf numFmtId="2" fontId="10" fillId="0" borderId="48" xfId="2" applyNumberFormat="1" applyFont="1" applyFill="1" applyBorder="1" applyAlignment="1">
      <alignment horizontal="center"/>
    </xf>
    <xf numFmtId="2" fontId="10" fillId="0" borderId="0" xfId="2" applyNumberFormat="1" applyFont="1" applyFill="1" applyBorder="1" applyAlignment="1">
      <alignment horizontal="center"/>
    </xf>
    <xf numFmtId="2" fontId="10" fillId="0" borderId="36" xfId="2" applyNumberFormat="1" applyFont="1" applyFill="1" applyBorder="1" applyAlignment="1">
      <alignment horizontal="center"/>
    </xf>
    <xf numFmtId="2" fontId="29" fillId="0" borderId="49" xfId="2" applyNumberFormat="1" applyFont="1" applyFill="1" applyBorder="1" applyAlignment="1">
      <alignment horizontal="center"/>
    </xf>
    <xf numFmtId="2" fontId="29" fillId="0" borderId="43" xfId="2" applyNumberFormat="1" applyFont="1" applyFill="1" applyBorder="1" applyAlignment="1">
      <alignment horizontal="center"/>
    </xf>
    <xf numFmtId="2" fontId="10" fillId="0" borderId="43" xfId="2" applyNumberFormat="1" applyFont="1" applyFill="1" applyBorder="1" applyAlignment="1">
      <alignment horizontal="center"/>
    </xf>
    <xf numFmtId="2" fontId="29" fillId="0" borderId="50" xfId="2" applyNumberFormat="1" applyFont="1" applyFill="1" applyBorder="1" applyAlignment="1">
      <alignment horizontal="center"/>
    </xf>
    <xf numFmtId="0" fontId="28" fillId="12" borderId="46" xfId="2" applyFont="1" applyFill="1" applyBorder="1"/>
    <xf numFmtId="0" fontId="28" fillId="12" borderId="38" xfId="2" applyFont="1" applyFill="1" applyBorder="1"/>
    <xf numFmtId="0" fontId="28" fillId="12" borderId="47" xfId="2" applyFont="1" applyFill="1" applyBorder="1"/>
    <xf numFmtId="0" fontId="28" fillId="12" borderId="0" xfId="2" applyFont="1" applyFill="1" applyBorder="1"/>
    <xf numFmtId="2" fontId="29" fillId="12" borderId="0" xfId="2" applyNumberFormat="1" applyFont="1" applyFill="1" applyBorder="1" applyAlignment="1">
      <alignment horizontal="center"/>
    </xf>
    <xf numFmtId="2" fontId="10" fillId="12" borderId="0" xfId="2" applyNumberFormat="1" applyFont="1" applyFill="1" applyBorder="1" applyAlignment="1">
      <alignment horizontal="center"/>
    </xf>
    <xf numFmtId="2" fontId="29" fillId="12" borderId="36" xfId="2" applyNumberFormat="1" applyFont="1" applyFill="1" applyBorder="1" applyAlignment="1">
      <alignment horizontal="center"/>
    </xf>
    <xf numFmtId="0" fontId="10" fillId="12" borderId="49" xfId="2" applyFont="1" applyFill="1" applyBorder="1"/>
    <xf numFmtId="0" fontId="10" fillId="12" borderId="43" xfId="2" applyFont="1" applyFill="1" applyBorder="1"/>
    <xf numFmtId="0" fontId="10" fillId="12" borderId="50" xfId="2" applyFont="1" applyFill="1" applyBorder="1"/>
    <xf numFmtId="2" fontId="29" fillId="12" borderId="43" xfId="2" applyNumberFormat="1" applyFont="1" applyFill="1" applyBorder="1" applyAlignment="1">
      <alignment horizontal="center"/>
    </xf>
    <xf numFmtId="2" fontId="10" fillId="12" borderId="43" xfId="2" applyNumberFormat="1" applyFont="1" applyFill="1" applyBorder="1" applyAlignment="1">
      <alignment horizontal="center"/>
    </xf>
    <xf numFmtId="2" fontId="29" fillId="12" borderId="50" xfId="2" applyNumberFormat="1" applyFont="1" applyFill="1" applyBorder="1" applyAlignment="1">
      <alignment horizontal="center"/>
    </xf>
    <xf numFmtId="2" fontId="10" fillId="0" borderId="0" xfId="2" applyNumberFormat="1" applyFont="1" applyFill="1" applyBorder="1"/>
    <xf numFmtId="2" fontId="29" fillId="12" borderId="29" xfId="2" applyNumberFormat="1" applyFont="1" applyFill="1" applyBorder="1" applyAlignment="1">
      <alignment horizontal="center"/>
    </xf>
    <xf numFmtId="0" fontId="10" fillId="12" borderId="29" xfId="2" applyFont="1" applyFill="1" applyBorder="1"/>
    <xf numFmtId="2" fontId="10" fillId="12" borderId="21" xfId="2" applyNumberFormat="1" applyFont="1" applyFill="1" applyBorder="1"/>
    <xf numFmtId="2" fontId="10" fillId="0" borderId="46" xfId="2" applyNumberFormat="1" applyFont="1" applyFill="1" applyBorder="1" applyAlignment="1">
      <alignment horizontal="center"/>
    </xf>
    <xf numFmtId="2" fontId="29" fillId="0" borderId="38" xfId="2" applyNumberFormat="1" applyFont="1" applyFill="1" applyBorder="1" applyAlignment="1">
      <alignment horizontal="center"/>
    </xf>
    <xf numFmtId="2" fontId="29" fillId="0" borderId="47" xfId="2" applyNumberFormat="1" applyFont="1" applyFill="1" applyBorder="1" applyAlignment="1">
      <alignment horizontal="center"/>
    </xf>
    <xf numFmtId="2" fontId="10" fillId="12" borderId="36" xfId="2" applyNumberFormat="1" applyFont="1" applyFill="1" applyBorder="1"/>
    <xf numFmtId="2" fontId="29" fillId="0" borderId="48" xfId="2" applyNumberFormat="1" applyFont="1" applyFill="1" applyBorder="1" applyAlignment="1">
      <alignment horizontal="center"/>
    </xf>
    <xf numFmtId="2" fontId="29" fillId="0" borderId="36" xfId="2" applyNumberFormat="1" applyFont="1" applyFill="1" applyBorder="1" applyAlignment="1">
      <alignment horizontal="center"/>
    </xf>
    <xf numFmtId="0" fontId="10" fillId="12" borderId="48" xfId="2" quotePrefix="1" applyFont="1" applyFill="1" applyBorder="1"/>
    <xf numFmtId="0" fontId="10" fillId="12" borderId="49" xfId="2" quotePrefix="1" applyFont="1" applyFill="1" applyBorder="1"/>
    <xf numFmtId="2" fontId="10" fillId="12" borderId="50" xfId="2" applyNumberFormat="1" applyFont="1" applyFill="1" applyBorder="1"/>
    <xf numFmtId="0" fontId="10" fillId="12" borderId="38" xfId="2" applyFont="1" applyFill="1" applyBorder="1"/>
    <xf numFmtId="0" fontId="10" fillId="12" borderId="47" xfId="2" applyFont="1" applyFill="1" applyBorder="1"/>
    <xf numFmtId="2" fontId="29" fillId="12" borderId="38" xfId="2" applyNumberFormat="1" applyFont="1" applyFill="1" applyBorder="1" applyAlignment="1">
      <alignment horizontal="center"/>
    </xf>
    <xf numFmtId="2" fontId="10" fillId="12" borderId="38" xfId="2" applyNumberFormat="1" applyFont="1" applyFill="1" applyBorder="1" applyAlignment="1">
      <alignment horizontal="center"/>
    </xf>
    <xf numFmtId="2" fontId="29" fillId="12" borderId="47" xfId="2" applyNumberFormat="1" applyFont="1" applyFill="1" applyBorder="1" applyAlignment="1">
      <alignment horizontal="center"/>
    </xf>
    <xf numFmtId="0" fontId="10" fillId="12" borderId="36" xfId="2" applyFont="1" applyFill="1" applyBorder="1"/>
    <xf numFmtId="2" fontId="40" fillId="12" borderId="43" xfId="2" applyNumberFormat="1" applyFont="1" applyFill="1" applyBorder="1" applyAlignment="1">
      <alignment horizontal="left"/>
    </xf>
    <xf numFmtId="0" fontId="7" fillId="0" borderId="0" xfId="2" applyFont="1" applyFill="1" applyBorder="1"/>
    <xf numFmtId="166" fontId="41" fillId="0" borderId="0" xfId="2" applyNumberFormat="1" applyFont="1"/>
    <xf numFmtId="0" fontId="10" fillId="12" borderId="34" xfId="2" applyFont="1" applyFill="1" applyBorder="1"/>
    <xf numFmtId="0" fontId="42" fillId="12" borderId="48" xfId="2" applyFont="1" applyFill="1" applyBorder="1"/>
    <xf numFmtId="1" fontId="10" fillId="0" borderId="46" xfId="2" applyNumberFormat="1" applyFont="1" applyFill="1" applyBorder="1" applyAlignment="1">
      <alignment horizontal="center"/>
    </xf>
    <xf numFmtId="1" fontId="10" fillId="0" borderId="38" xfId="2" applyNumberFormat="1" applyFont="1" applyFill="1" applyBorder="1" applyAlignment="1">
      <alignment horizontal="center"/>
    </xf>
    <xf numFmtId="1" fontId="10" fillId="0" borderId="47" xfId="2" applyNumberFormat="1" applyFont="1" applyFill="1" applyBorder="1" applyAlignment="1">
      <alignment horizontal="center"/>
    </xf>
    <xf numFmtId="2" fontId="42" fillId="12" borderId="49" xfId="2" applyNumberFormat="1" applyFont="1" applyFill="1" applyBorder="1" applyAlignment="1">
      <alignment horizontal="left"/>
    </xf>
    <xf numFmtId="1" fontId="10" fillId="0" borderId="49" xfId="2" applyNumberFormat="1" applyFont="1" applyBorder="1" applyAlignment="1">
      <alignment horizontal="center"/>
    </xf>
    <xf numFmtId="1" fontId="10" fillId="0" borderId="43" xfId="2" applyNumberFormat="1" applyFont="1" applyBorder="1" applyAlignment="1">
      <alignment horizontal="center"/>
    </xf>
    <xf numFmtId="1" fontId="10" fillId="0" borderId="50" xfId="2" applyNumberFormat="1" applyFont="1" applyFill="1" applyBorder="1" applyAlignment="1">
      <alignment horizontal="center"/>
    </xf>
    <xf numFmtId="0" fontId="10" fillId="12" borderId="46" xfId="2" applyFont="1" applyFill="1" applyBorder="1"/>
    <xf numFmtId="0" fontId="28" fillId="0" borderId="0" xfId="2" applyFont="1" applyFill="1" applyBorder="1"/>
    <xf numFmtId="1" fontId="10" fillId="0" borderId="0" xfId="2" applyNumberFormat="1" applyFont="1" applyFill="1" applyBorder="1" applyAlignment="1">
      <alignment horizontal="center"/>
    </xf>
    <xf numFmtId="167" fontId="10" fillId="0" borderId="46" xfId="2" applyNumberFormat="1" applyFont="1" applyFill="1" applyBorder="1" applyAlignment="1">
      <alignment horizontal="center"/>
    </xf>
    <xf numFmtId="167" fontId="10" fillId="0" borderId="38" xfId="2" applyNumberFormat="1" applyFont="1" applyFill="1" applyBorder="1" applyAlignment="1">
      <alignment horizontal="center"/>
    </xf>
    <xf numFmtId="167" fontId="10" fillId="0" borderId="47" xfId="2" applyNumberFormat="1" applyFont="1" applyFill="1" applyBorder="1" applyAlignment="1">
      <alignment horizontal="center"/>
    </xf>
    <xf numFmtId="167" fontId="10" fillId="0" borderId="48" xfId="2" applyNumberFormat="1" applyFont="1" applyBorder="1" applyAlignment="1">
      <alignment horizontal="center"/>
    </xf>
    <xf numFmtId="167" fontId="10" fillId="0" borderId="0" xfId="2" applyNumberFormat="1" applyFont="1" applyBorder="1" applyAlignment="1">
      <alignment horizontal="center"/>
    </xf>
    <xf numFmtId="167" fontId="10" fillId="0" borderId="0" xfId="2" applyNumberFormat="1" applyFont="1" applyFill="1" applyBorder="1" applyAlignment="1">
      <alignment horizontal="center"/>
    </xf>
    <xf numFmtId="167" fontId="10" fillId="0" borderId="36" xfId="2" applyNumberFormat="1" applyFont="1" applyFill="1" applyBorder="1" applyAlignment="1">
      <alignment horizontal="center"/>
    </xf>
    <xf numFmtId="167" fontId="10" fillId="0" borderId="49" xfId="2" applyNumberFormat="1" applyFont="1" applyBorder="1" applyAlignment="1">
      <alignment horizontal="center"/>
    </xf>
    <xf numFmtId="167" fontId="10" fillId="0" borderId="43" xfId="2" applyNumberFormat="1" applyFont="1" applyBorder="1" applyAlignment="1">
      <alignment horizontal="center"/>
    </xf>
    <xf numFmtId="167" fontId="10" fillId="0" borderId="50" xfId="2" applyNumberFormat="1" applyFont="1" applyFill="1" applyBorder="1" applyAlignment="1">
      <alignment horizontal="center"/>
    </xf>
    <xf numFmtId="0" fontId="10" fillId="0" borderId="0" xfId="2" applyFont="1" applyBorder="1"/>
    <xf numFmtId="0" fontId="10" fillId="0" borderId="0" xfId="2" applyFont="1" applyBorder="1" applyAlignment="1">
      <alignment horizontal="center"/>
    </xf>
    <xf numFmtId="2" fontId="10" fillId="0" borderId="0" xfId="2" applyNumberFormat="1" applyFont="1"/>
    <xf numFmtId="0" fontId="28" fillId="12" borderId="23" xfId="2" applyFont="1" applyFill="1" applyBorder="1"/>
    <xf numFmtId="2" fontId="40" fillId="12" borderId="49" xfId="2" applyNumberFormat="1" applyFont="1" applyFill="1" applyBorder="1" applyAlignment="1">
      <alignment horizontal="left"/>
    </xf>
    <xf numFmtId="0" fontId="10" fillId="0" borderId="0" xfId="2" applyFont="1" applyFill="1"/>
    <xf numFmtId="2" fontId="13" fillId="0" borderId="0" xfId="2" quotePrefix="1" applyNumberFormat="1" applyFont="1" applyFill="1" applyBorder="1" applyAlignment="1">
      <alignment horizontal="right"/>
    </xf>
    <xf numFmtId="1" fontId="13" fillId="0" borderId="0" xfId="2" applyNumberFormat="1" applyFont="1" applyFill="1" applyBorder="1" applyAlignment="1">
      <alignment horizontal="center"/>
    </xf>
    <xf numFmtId="167" fontId="10" fillId="0" borderId="48" xfId="2" applyNumberFormat="1" applyFont="1" applyFill="1" applyBorder="1" applyAlignment="1">
      <alignment horizontal="center"/>
    </xf>
    <xf numFmtId="167" fontId="10" fillId="0" borderId="49" xfId="2" applyNumberFormat="1" applyFont="1" applyFill="1" applyBorder="1" applyAlignment="1">
      <alignment horizontal="center"/>
    </xf>
    <xf numFmtId="167" fontId="10" fillId="0" borderId="43" xfId="2" applyNumberFormat="1" applyFont="1" applyFill="1" applyBorder="1" applyAlignment="1">
      <alignment horizontal="center"/>
    </xf>
    <xf numFmtId="166" fontId="10" fillId="0" borderId="0" xfId="2" applyNumberFormat="1" applyFont="1" applyAlignment="1">
      <alignment horizontal="left"/>
    </xf>
    <xf numFmtId="172" fontId="10" fillId="0" borderId="0" xfId="2" applyNumberFormat="1" applyFont="1"/>
    <xf numFmtId="167" fontId="10" fillId="0" borderId="0" xfId="2" applyNumberFormat="1" applyFont="1" applyBorder="1"/>
    <xf numFmtId="167" fontId="10" fillId="0" borderId="34" xfId="2" applyNumberFormat="1" applyFont="1" applyFill="1" applyBorder="1" applyAlignment="1">
      <alignment horizontal="center"/>
    </xf>
    <xf numFmtId="167" fontId="10" fillId="0" borderId="29" xfId="2" applyNumberFormat="1" applyFont="1" applyFill="1" applyBorder="1" applyAlignment="1">
      <alignment horizontal="center"/>
    </xf>
    <xf numFmtId="167" fontId="10" fillId="0" borderId="21" xfId="2" applyNumberFormat="1" applyFont="1" applyFill="1" applyBorder="1" applyAlignment="1">
      <alignment horizontal="center"/>
    </xf>
    <xf numFmtId="169" fontId="10" fillId="0" borderId="0" xfId="2" applyNumberFormat="1" applyFont="1"/>
    <xf numFmtId="171" fontId="10" fillId="0" borderId="0" xfId="2" applyNumberFormat="1" applyFont="1"/>
    <xf numFmtId="167" fontId="10" fillId="12" borderId="38" xfId="2" applyNumberFormat="1" applyFont="1" applyFill="1" applyBorder="1" applyAlignment="1">
      <alignment horizontal="center"/>
    </xf>
    <xf numFmtId="167" fontId="10" fillId="13" borderId="23" xfId="2" applyNumberFormat="1" applyFont="1" applyFill="1" applyBorder="1"/>
    <xf numFmtId="167" fontId="10" fillId="12" borderId="0" xfId="2" applyNumberFormat="1" applyFont="1" applyFill="1" applyBorder="1" applyAlignment="1">
      <alignment horizontal="center"/>
    </xf>
    <xf numFmtId="2" fontId="10" fillId="13" borderId="37" xfId="2" applyNumberFormat="1" applyFont="1" applyFill="1" applyBorder="1"/>
    <xf numFmtId="0" fontId="10" fillId="13" borderId="37" xfId="2" applyFont="1" applyFill="1" applyBorder="1"/>
    <xf numFmtId="167" fontId="10" fillId="12" borderId="43" xfId="2" applyNumberFormat="1" applyFont="1" applyFill="1" applyBorder="1" applyAlignment="1">
      <alignment horizontal="center"/>
    </xf>
    <xf numFmtId="2" fontId="10" fillId="13" borderId="39" xfId="2" applyNumberFormat="1" applyFont="1" applyFill="1" applyBorder="1"/>
    <xf numFmtId="167" fontId="10" fillId="12" borderId="29" xfId="2" applyNumberFormat="1" applyFont="1" applyFill="1" applyBorder="1" applyAlignment="1">
      <alignment horizontal="center"/>
    </xf>
    <xf numFmtId="2" fontId="10" fillId="13" borderId="6" xfId="2" applyNumberFormat="1" applyFont="1" applyFill="1" applyBorder="1"/>
    <xf numFmtId="0" fontId="47" fillId="14" borderId="46" xfId="2" applyFont="1" applyFill="1" applyBorder="1"/>
    <xf numFmtId="0" fontId="47" fillId="14" borderId="47" xfId="2" applyFont="1" applyFill="1" applyBorder="1"/>
    <xf numFmtId="2" fontId="47" fillId="14" borderId="48" xfId="2" applyNumberFormat="1" applyFont="1" applyFill="1" applyBorder="1"/>
    <xf numFmtId="0" fontId="47" fillId="14" borderId="36" xfId="2" applyFont="1" applyFill="1" applyBorder="1"/>
    <xf numFmtId="2" fontId="47" fillId="14" borderId="49" xfId="2" applyNumberFormat="1" applyFont="1" applyFill="1" applyBorder="1"/>
    <xf numFmtId="0" fontId="47" fillId="14" borderId="50" xfId="2" applyFont="1" applyFill="1" applyBorder="1"/>
    <xf numFmtId="166" fontId="10" fillId="0" borderId="0" xfId="2" applyNumberFormat="1" applyFont="1" applyAlignment="1">
      <alignment horizontal="center"/>
    </xf>
    <xf numFmtId="169" fontId="28" fillId="13" borderId="38" xfId="2" applyNumberFormat="1" applyFont="1" applyFill="1" applyBorder="1" applyAlignment="1">
      <alignment horizontal="center"/>
    </xf>
    <xf numFmtId="165" fontId="28" fillId="13" borderId="38" xfId="2" applyNumberFormat="1" applyFont="1" applyFill="1" applyBorder="1" applyAlignment="1">
      <alignment horizontal="center"/>
    </xf>
    <xf numFmtId="166" fontId="28" fillId="13" borderId="38" xfId="2" applyNumberFormat="1" applyFont="1" applyFill="1" applyBorder="1" applyAlignment="1">
      <alignment horizontal="center"/>
    </xf>
    <xf numFmtId="2" fontId="8" fillId="0" borderId="0" xfId="2" applyNumberFormat="1"/>
    <xf numFmtId="0" fontId="8" fillId="0" borderId="0" xfId="2" applyFill="1"/>
    <xf numFmtId="0" fontId="8" fillId="5" borderId="18" xfId="0" applyFont="1" applyFill="1" applyBorder="1" applyAlignment="1">
      <alignment horizontal="center"/>
    </xf>
    <xf numFmtId="0" fontId="8" fillId="0" borderId="20" xfId="0" applyFont="1" applyFill="1" applyBorder="1"/>
    <xf numFmtId="0" fontId="8" fillId="9" borderId="4" xfId="0" applyFont="1" applyFill="1" applyBorder="1" applyAlignment="1">
      <alignment horizontal="center" vertical="center"/>
    </xf>
    <xf numFmtId="0" fontId="8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8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8" fillId="10" borderId="16" xfId="0" applyFont="1" applyFill="1" applyBorder="1" applyAlignment="1">
      <alignment horizontal="center" wrapText="1"/>
    </xf>
    <xf numFmtId="0" fontId="8" fillId="11" borderId="27" xfId="0" applyFont="1" applyFill="1" applyBorder="1" applyAlignment="1">
      <alignment horizontal="center" wrapText="1"/>
    </xf>
    <xf numFmtId="0" fontId="8" fillId="10" borderId="27" xfId="0" applyFont="1" applyFill="1" applyBorder="1" applyAlignment="1">
      <alignment horizontal="center" wrapText="1"/>
    </xf>
    <xf numFmtId="0" fontId="8" fillId="11" borderId="7" xfId="0" applyFont="1" applyFill="1" applyBorder="1" applyAlignment="1">
      <alignment horizontal="center" wrapText="1"/>
    </xf>
    <xf numFmtId="0" fontId="22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8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173" fontId="0" fillId="11" borderId="14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6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10" fillId="0" borderId="0" xfId="3" applyFont="1" applyFill="1" applyBorder="1"/>
    <xf numFmtId="0" fontId="10" fillId="0" borderId="0" xfId="3" applyFont="1" applyFill="1" applyBorder="1" applyAlignment="1">
      <alignment horizontal="center"/>
    </xf>
    <xf numFmtId="0" fontId="11" fillId="0" borderId="0" xfId="3" applyFont="1" applyFill="1" applyBorder="1" applyAlignment="1">
      <alignment horizontal="center"/>
    </xf>
    <xf numFmtId="0" fontId="10" fillId="0" borderId="0" xfId="3" applyFont="1" applyFill="1" applyBorder="1" applyAlignment="1">
      <alignment horizontal="right"/>
    </xf>
    <xf numFmtId="0" fontId="7" fillId="0" borderId="16" xfId="3" applyFont="1" applyBorder="1" applyAlignment="1">
      <alignment horizontal="center"/>
    </xf>
    <xf numFmtId="0" fontId="7" fillId="0" borderId="7" xfId="3" applyFont="1" applyBorder="1" applyAlignment="1">
      <alignment horizontal="center"/>
    </xf>
    <xf numFmtId="0" fontId="7" fillId="0" borderId="15" xfId="3" applyFont="1" applyBorder="1" applyAlignment="1">
      <alignment horizontal="center"/>
    </xf>
    <xf numFmtId="0" fontId="7" fillId="0" borderId="8" xfId="3" applyFont="1" applyBorder="1" applyAlignment="1">
      <alignment horizontal="center"/>
    </xf>
    <xf numFmtId="165" fontId="10" fillId="0" borderId="0" xfId="3" applyNumberFormat="1" applyFont="1" applyFill="1" applyBorder="1" applyAlignment="1">
      <alignment horizontal="center"/>
    </xf>
    <xf numFmtId="167" fontId="10" fillId="0" borderId="0" xfId="3" applyNumberFormat="1" applyFont="1" applyFill="1" applyBorder="1" applyAlignment="1">
      <alignment horizontal="center"/>
    </xf>
    <xf numFmtId="0" fontId="6" fillId="2" borderId="16" xfId="3" applyFont="1" applyFill="1" applyBorder="1" applyAlignment="1">
      <alignment horizontal="right"/>
    </xf>
    <xf numFmtId="0" fontId="6" fillId="2" borderId="24" xfId="3" applyFont="1" applyFill="1" applyBorder="1" applyAlignment="1">
      <alignment horizontal="right"/>
    </xf>
    <xf numFmtId="0" fontId="9" fillId="2" borderId="17" xfId="3" applyFont="1" applyFill="1" applyBorder="1" applyAlignment="1">
      <alignment horizontal="right"/>
    </xf>
    <xf numFmtId="0" fontId="6" fillId="2" borderId="17" xfId="3" applyFont="1" applyFill="1" applyBorder="1" applyAlignment="1">
      <alignment horizontal="right"/>
    </xf>
    <xf numFmtId="14" fontId="6" fillId="2" borderId="14" xfId="3" applyNumberFormat="1" applyFill="1" applyBorder="1" applyAlignment="1">
      <alignment horizontal="center"/>
    </xf>
    <xf numFmtId="0" fontId="6" fillId="2" borderId="18" xfId="3" applyFont="1" applyFill="1" applyBorder="1" applyAlignment="1">
      <alignment horizontal="right"/>
    </xf>
    <xf numFmtId="165" fontId="6" fillId="2" borderId="19" xfId="3" applyNumberFormat="1" applyFont="1" applyFill="1" applyBorder="1" applyAlignment="1">
      <alignment horizontal="center"/>
    </xf>
    <xf numFmtId="165" fontId="10" fillId="7" borderId="1" xfId="3" applyNumberFormat="1" applyFont="1" applyFill="1" applyBorder="1" applyAlignment="1">
      <alignment horizontal="center"/>
    </xf>
    <xf numFmtId="165" fontId="10" fillId="6" borderId="26" xfId="3" applyNumberFormat="1" applyFont="1" applyFill="1" applyBorder="1" applyAlignment="1">
      <alignment horizontal="center"/>
    </xf>
    <xf numFmtId="165" fontId="10" fillId="7" borderId="4" xfId="3" applyNumberFormat="1" applyFont="1" applyFill="1" applyBorder="1" applyAlignment="1">
      <alignment horizontal="center"/>
    </xf>
    <xf numFmtId="165" fontId="10" fillId="7" borderId="26" xfId="3" applyNumberFormat="1" applyFont="1" applyFill="1" applyBorder="1" applyAlignment="1">
      <alignment horizontal="center"/>
    </xf>
    <xf numFmtId="165" fontId="10" fillId="6" borderId="3" xfId="3" applyNumberFormat="1" applyFont="1" applyFill="1" applyBorder="1" applyAlignment="1">
      <alignment horizontal="center"/>
    </xf>
    <xf numFmtId="165" fontId="10" fillId="6" borderId="4" xfId="3" applyNumberFormat="1" applyFont="1" applyFill="1" applyBorder="1" applyAlignment="1">
      <alignment horizontal="center"/>
    </xf>
    <xf numFmtId="167" fontId="11" fillId="0" borderId="0" xfId="3" applyNumberFormat="1" applyFont="1" applyFill="1" applyBorder="1" applyAlignment="1">
      <alignment horizontal="center"/>
    </xf>
    <xf numFmtId="165" fontId="10" fillId="0" borderId="0" xfId="3" applyNumberFormat="1" applyFont="1" applyFill="1" applyBorder="1"/>
    <xf numFmtId="9" fontId="10" fillId="0" borderId="0" xfId="1" applyFont="1" applyFill="1" applyBorder="1"/>
    <xf numFmtId="165" fontId="10" fillId="5" borderId="25" xfId="3" applyNumberFormat="1" applyFont="1" applyFill="1" applyBorder="1" applyAlignment="1">
      <alignment horizontal="center"/>
    </xf>
    <xf numFmtId="165" fontId="10" fillId="5" borderId="4" xfId="3" applyNumberFormat="1" applyFont="1" applyFill="1" applyBorder="1" applyAlignment="1">
      <alignment horizontal="center"/>
    </xf>
    <xf numFmtId="165" fontId="10" fillId="5" borderId="5" xfId="3" applyNumberFormat="1" applyFont="1" applyFill="1" applyBorder="1" applyAlignment="1">
      <alignment horizontal="center"/>
    </xf>
    <xf numFmtId="166" fontId="10" fillId="5" borderId="26" xfId="3" applyNumberFormat="1" applyFont="1" applyFill="1" applyBorder="1" applyAlignment="1">
      <alignment horizontal="center"/>
    </xf>
    <xf numFmtId="169" fontId="10" fillId="5" borderId="26" xfId="3" applyNumberFormat="1" applyFont="1" applyFill="1" applyBorder="1" applyAlignment="1">
      <alignment horizontal="center"/>
    </xf>
    <xf numFmtId="165" fontId="10" fillId="0" borderId="0" xfId="3" applyNumberFormat="1" applyFont="1" applyBorder="1" applyAlignment="1">
      <alignment horizontal="center"/>
    </xf>
    <xf numFmtId="0" fontId="11" fillId="0" borderId="0" xfId="3" applyFont="1" applyFill="1" applyBorder="1"/>
    <xf numFmtId="14" fontId="10" fillId="0" borderId="0" xfId="3" applyNumberFormat="1" applyFont="1" applyFill="1" applyBorder="1" applyAlignment="1">
      <alignment horizontal="center"/>
    </xf>
    <xf numFmtId="165" fontId="10" fillId="0" borderId="6" xfId="3" applyNumberFormat="1" applyFont="1" applyFill="1" applyBorder="1" applyAlignment="1">
      <alignment horizontal="center"/>
    </xf>
    <xf numFmtId="167" fontId="10" fillId="3" borderId="6" xfId="3" applyNumberFormat="1" applyFont="1" applyFill="1" applyBorder="1" applyAlignment="1">
      <alignment horizontal="center"/>
    </xf>
    <xf numFmtId="167" fontId="10" fillId="4" borderId="6" xfId="3" applyNumberFormat="1" applyFont="1" applyFill="1" applyBorder="1" applyAlignment="1">
      <alignment horizontal="center"/>
    </xf>
    <xf numFmtId="165" fontId="10" fillId="2" borderId="6" xfId="3" applyNumberFormat="1" applyFont="1" applyFill="1" applyBorder="1" applyAlignment="1">
      <alignment horizontal="center"/>
    </xf>
    <xf numFmtId="0" fontId="11" fillId="0" borderId="20" xfId="3" applyFont="1" applyFill="1" applyBorder="1" applyAlignment="1">
      <alignment horizontal="center"/>
    </xf>
    <xf numFmtId="165" fontId="10" fillId="0" borderId="21" xfId="3" applyNumberFormat="1" applyFont="1" applyFill="1" applyBorder="1" applyAlignment="1">
      <alignment horizontal="center"/>
    </xf>
    <xf numFmtId="14" fontId="10" fillId="0" borderId="20" xfId="3" applyNumberFormat="1" applyFont="1" applyFill="1" applyBorder="1" applyAlignment="1">
      <alignment horizontal="center"/>
    </xf>
    <xf numFmtId="0" fontId="10" fillId="0" borderId="22" xfId="3" applyFont="1" applyFill="1" applyBorder="1" applyAlignment="1">
      <alignment horizontal="center"/>
    </xf>
    <xf numFmtId="0" fontId="10" fillId="3" borderId="6" xfId="3" applyFont="1" applyFill="1" applyBorder="1" applyAlignment="1">
      <alignment horizontal="center"/>
    </xf>
    <xf numFmtId="0" fontId="10" fillId="16" borderId="0" xfId="3" applyFont="1" applyFill="1" applyBorder="1"/>
    <xf numFmtId="0" fontId="10" fillId="0" borderId="20" xfId="3" applyFont="1" applyFill="1" applyBorder="1"/>
    <xf numFmtId="0" fontId="10" fillId="0" borderId="44" xfId="3" applyFont="1" applyFill="1" applyBorder="1"/>
    <xf numFmtId="0" fontId="10" fillId="15" borderId="23" xfId="3" applyFont="1" applyFill="1" applyBorder="1"/>
    <xf numFmtId="10" fontId="10" fillId="0" borderId="0" xfId="3" applyNumberFormat="1" applyFont="1" applyFill="1" applyBorder="1"/>
    <xf numFmtId="2" fontId="5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3" fillId="0" borderId="0" xfId="10"/>
    <xf numFmtId="0" fontId="3" fillId="0" borderId="53" xfId="10" applyBorder="1"/>
    <xf numFmtId="0" fontId="3" fillId="0" borderId="0" xfId="10" applyBorder="1"/>
    <xf numFmtId="0" fontId="6" fillId="2" borderId="54" xfId="3" applyFont="1" applyFill="1" applyBorder="1" applyAlignment="1">
      <alignment horizontal="right"/>
    </xf>
    <xf numFmtId="168" fontId="6" fillId="2" borderId="19" xfId="3" applyNumberFormat="1" applyFont="1" applyFill="1" applyBorder="1" applyAlignment="1">
      <alignment horizontal="center"/>
    </xf>
    <xf numFmtId="0" fontId="6" fillId="0" borderId="0" xfId="3"/>
    <xf numFmtId="0" fontId="7" fillId="5" borderId="1" xfId="3" applyFont="1" applyFill="1" applyBorder="1" applyAlignment="1">
      <alignment horizontal="center"/>
    </xf>
    <xf numFmtId="0" fontId="7" fillId="5" borderId="12" xfId="3" applyFont="1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0" fontId="7" fillId="5" borderId="22" xfId="3" applyFont="1" applyFill="1" applyBorder="1" applyAlignment="1">
      <alignment horizontal="center"/>
    </xf>
    <xf numFmtId="0" fontId="7" fillId="5" borderId="30" xfId="3" applyFont="1" applyFill="1" applyBorder="1" applyAlignment="1">
      <alignment horizontal="center"/>
    </xf>
    <xf numFmtId="0" fontId="6" fillId="5" borderId="16" xfId="3" applyFill="1" applyBorder="1" applyAlignment="1">
      <alignment horizontal="center"/>
    </xf>
    <xf numFmtId="0" fontId="6" fillId="5" borderId="33" xfId="3" applyFill="1" applyBorder="1" applyAlignment="1">
      <alignment horizontal="center"/>
    </xf>
    <xf numFmtId="14" fontId="6" fillId="0" borderId="0" xfId="3" applyNumberFormat="1" applyFill="1" applyBorder="1" applyAlignment="1">
      <alignment horizontal="center"/>
    </xf>
    <xf numFmtId="0" fontId="6" fillId="5" borderId="17" xfId="3" applyFill="1" applyBorder="1" applyAlignment="1">
      <alignment horizontal="center"/>
    </xf>
    <xf numFmtId="0" fontId="6" fillId="5" borderId="29" xfId="3" applyFill="1" applyBorder="1" applyAlignment="1">
      <alignment horizontal="center"/>
    </xf>
    <xf numFmtId="168" fontId="6" fillId="0" borderId="0" xfId="3" applyNumberFormat="1" applyFill="1" applyBorder="1" applyAlignment="1">
      <alignment horizontal="center"/>
    </xf>
    <xf numFmtId="0" fontId="6" fillId="0" borderId="0" xfId="3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164" fontId="6" fillId="0" borderId="0" xfId="3" applyNumberFormat="1" applyFill="1" applyBorder="1" applyAlignment="1">
      <alignment horizontal="center"/>
    </xf>
    <xf numFmtId="0" fontId="6" fillId="5" borderId="18" xfId="3" applyFill="1" applyBorder="1" applyAlignment="1">
      <alignment horizontal="center"/>
    </xf>
    <xf numFmtId="0" fontId="6" fillId="5" borderId="38" xfId="3" applyFill="1" applyBorder="1" applyAlignment="1">
      <alignment horizontal="center"/>
    </xf>
    <xf numFmtId="0" fontId="6" fillId="0" borderId="44" xfId="3" applyBorder="1"/>
    <xf numFmtId="0" fontId="6" fillId="0" borderId="44" xfId="3" applyBorder="1" applyAlignment="1">
      <alignment horizontal="center"/>
    </xf>
    <xf numFmtId="0" fontId="6" fillId="0" borderId="45" xfId="3" applyBorder="1" applyAlignment="1">
      <alignment horizontal="center"/>
    </xf>
    <xf numFmtId="0" fontId="6" fillId="10" borderId="55" xfId="3" applyFill="1" applyBorder="1" applyAlignment="1">
      <alignment horizontal="center" wrapText="1"/>
    </xf>
    <xf numFmtId="0" fontId="6" fillId="11" borderId="56" xfId="3" applyFill="1" applyBorder="1" applyAlignment="1">
      <alignment horizontal="center" wrapText="1"/>
    </xf>
    <xf numFmtId="0" fontId="6" fillId="10" borderId="56" xfId="3" applyFill="1" applyBorder="1" applyAlignment="1">
      <alignment horizontal="center" wrapText="1"/>
    </xf>
    <xf numFmtId="0" fontId="6" fillId="11" borderId="57" xfId="3" applyFill="1" applyBorder="1" applyAlignment="1">
      <alignment horizontal="center" wrapText="1"/>
    </xf>
    <xf numFmtId="0" fontId="6" fillId="0" borderId="0" xfId="3" applyFill="1" applyBorder="1" applyAlignment="1">
      <alignment horizontal="center" wrapText="1"/>
    </xf>
    <xf numFmtId="0" fontId="6" fillId="0" borderId="0" xfId="3" applyFill="1" applyAlignment="1">
      <alignment wrapText="1"/>
    </xf>
    <xf numFmtId="167" fontId="6" fillId="8" borderId="32" xfId="3" applyNumberFormat="1" applyFill="1" applyBorder="1" applyAlignment="1">
      <alignment horizontal="center"/>
    </xf>
    <xf numFmtId="167" fontId="6" fillId="8" borderId="9" xfId="3" applyNumberFormat="1" applyFill="1" applyBorder="1" applyAlignment="1">
      <alignment horizontal="center"/>
    </xf>
    <xf numFmtId="167" fontId="6" fillId="10" borderId="50" xfId="3" applyNumberFormat="1" applyFill="1" applyBorder="1" applyAlignment="1">
      <alignment horizontal="center" vertical="center"/>
    </xf>
    <xf numFmtId="167" fontId="6" fillId="11" borderId="39" xfId="3" applyNumberFormat="1" applyFill="1" applyBorder="1" applyAlignment="1">
      <alignment horizontal="center" vertical="center"/>
    </xf>
    <xf numFmtId="10" fontId="6" fillId="10" borderId="39" xfId="1" applyNumberFormat="1" applyFill="1" applyBorder="1" applyAlignment="1">
      <alignment horizontal="center" vertical="center"/>
    </xf>
    <xf numFmtId="10" fontId="6" fillId="11" borderId="51" xfId="1" applyNumberFormat="1" applyFill="1" applyBorder="1" applyAlignment="1">
      <alignment horizontal="center" vertical="center"/>
    </xf>
    <xf numFmtId="2" fontId="6" fillId="0" borderId="0" xfId="3" applyNumberFormat="1" applyFill="1" applyBorder="1" applyAlignment="1">
      <alignment horizontal="center" vertical="center"/>
    </xf>
    <xf numFmtId="166" fontId="6" fillId="0" borderId="0" xfId="3" applyNumberFormat="1"/>
    <xf numFmtId="167" fontId="6" fillId="8" borderId="58" xfId="3" applyNumberFormat="1" applyFill="1" applyBorder="1" applyAlignment="1">
      <alignment horizontal="center"/>
    </xf>
    <xf numFmtId="167" fontId="6" fillId="8" borderId="59" xfId="3" applyNumberFormat="1" applyFill="1" applyBorder="1" applyAlignment="1">
      <alignment horizontal="center"/>
    </xf>
    <xf numFmtId="167" fontId="6" fillId="11" borderId="6" xfId="3" applyNumberFormat="1" applyFill="1" applyBorder="1" applyAlignment="1">
      <alignment horizontal="center" vertical="center"/>
    </xf>
    <xf numFmtId="10" fontId="6" fillId="11" borderId="14" xfId="1" applyNumberFormat="1" applyFill="1" applyBorder="1" applyAlignment="1">
      <alignment horizontal="center" vertical="center"/>
    </xf>
    <xf numFmtId="167" fontId="6" fillId="9" borderId="58" xfId="3" applyNumberFormat="1" applyFill="1" applyBorder="1" applyAlignment="1">
      <alignment horizontal="center"/>
    </xf>
    <xf numFmtId="167" fontId="6" fillId="9" borderId="59" xfId="3" applyNumberFormat="1" applyFill="1" applyBorder="1" applyAlignment="1">
      <alignment horizontal="center"/>
    </xf>
    <xf numFmtId="165" fontId="6" fillId="8" borderId="58" xfId="3" applyNumberFormat="1" applyFill="1" applyBorder="1" applyAlignment="1">
      <alignment horizontal="center"/>
    </xf>
    <xf numFmtId="165" fontId="6" fillId="8" borderId="59" xfId="3" applyNumberFormat="1" applyFill="1" applyBorder="1" applyAlignment="1">
      <alignment horizontal="center"/>
    </xf>
    <xf numFmtId="0" fontId="6" fillId="9" borderId="58" xfId="3" applyFill="1" applyBorder="1" applyAlignment="1">
      <alignment horizontal="center" vertical="center"/>
    </xf>
    <xf numFmtId="165" fontId="6" fillId="9" borderId="58" xfId="3" applyNumberFormat="1" applyFill="1" applyBorder="1" applyAlignment="1">
      <alignment horizontal="center"/>
    </xf>
    <xf numFmtId="165" fontId="6" fillId="9" borderId="59" xfId="3" applyNumberFormat="1" applyFill="1" applyBorder="1" applyAlignment="1">
      <alignment horizontal="center"/>
    </xf>
    <xf numFmtId="166" fontId="6" fillId="9" borderId="58" xfId="3" applyNumberFormat="1" applyFill="1" applyBorder="1" applyAlignment="1">
      <alignment horizontal="center"/>
    </xf>
    <xf numFmtId="166" fontId="6" fillId="9" borderId="10" xfId="3" applyNumberFormat="1" applyFill="1" applyBorder="1" applyAlignment="1">
      <alignment horizontal="center"/>
    </xf>
    <xf numFmtId="0" fontId="6" fillId="8" borderId="61" xfId="3" applyFill="1" applyBorder="1" applyAlignment="1">
      <alignment horizontal="center" vertical="center"/>
    </xf>
    <xf numFmtId="169" fontId="6" fillId="8" borderId="61" xfId="3" applyNumberFormat="1" applyFill="1" applyBorder="1" applyAlignment="1">
      <alignment horizontal="center"/>
    </xf>
    <xf numFmtId="169" fontId="6" fillId="8" borderId="62" xfId="3" applyNumberFormat="1" applyFill="1" applyBorder="1" applyAlignment="1">
      <alignment horizontal="center"/>
    </xf>
    <xf numFmtId="167" fontId="6" fillId="10" borderId="63" xfId="3" applyNumberFormat="1" applyFill="1" applyBorder="1" applyAlignment="1">
      <alignment horizontal="center" vertical="center"/>
    </xf>
    <xf numFmtId="167" fontId="6" fillId="11" borderId="28" xfId="3" applyNumberFormat="1" applyFill="1" applyBorder="1" applyAlignment="1">
      <alignment horizontal="center" vertical="center"/>
    </xf>
    <xf numFmtId="10" fontId="6" fillId="10" borderId="64" xfId="1" applyNumberFormat="1" applyFill="1" applyBorder="1" applyAlignment="1">
      <alignment horizontal="center" vertical="center"/>
    </xf>
    <xf numFmtId="10" fontId="6" fillId="11" borderId="8" xfId="1" applyNumberFormat="1" applyFill="1" applyBorder="1" applyAlignment="1">
      <alignment horizontal="center" vertical="center"/>
    </xf>
    <xf numFmtId="0" fontId="6" fillId="0" borderId="0" xfId="3" applyFill="1"/>
    <xf numFmtId="0" fontId="6" fillId="17" borderId="0" xfId="3" applyFill="1" applyAlignment="1">
      <alignment wrapText="1"/>
    </xf>
    <xf numFmtId="166" fontId="14" fillId="0" borderId="0" xfId="3" applyNumberFormat="1" applyFont="1"/>
    <xf numFmtId="2" fontId="6" fillId="0" borderId="0" xfId="3" applyNumberFormat="1"/>
    <xf numFmtId="2" fontId="14" fillId="0" borderId="0" xfId="3" applyNumberFormat="1" applyFont="1"/>
    <xf numFmtId="10" fontId="6" fillId="0" borderId="0" xfId="3" applyNumberFormat="1"/>
    <xf numFmtId="0" fontId="14" fillId="0" borderId="0" xfId="3" applyFont="1"/>
    <xf numFmtId="11" fontId="14" fillId="0" borderId="0" xfId="3" applyNumberFormat="1" applyFont="1"/>
    <xf numFmtId="0" fontId="9" fillId="17" borderId="0" xfId="3" applyFont="1" applyFill="1"/>
    <xf numFmtId="49" fontId="6" fillId="0" borderId="0" xfId="3" applyNumberFormat="1"/>
    <xf numFmtId="0" fontId="9" fillId="0" borderId="0" xfId="3" applyFont="1" applyAlignment="1">
      <alignment horizontal="center" vertical="center"/>
    </xf>
    <xf numFmtId="0" fontId="6" fillId="0" borderId="0" xfId="3" applyNumberFormat="1"/>
    <xf numFmtId="0" fontId="48" fillId="0" borderId="0" xfId="3" applyFont="1"/>
    <xf numFmtId="173" fontId="10" fillId="0" borderId="0" xfId="1" applyNumberFormat="1" applyFont="1" applyFill="1" applyBorder="1"/>
    <xf numFmtId="14" fontId="6" fillId="18" borderId="14" xfId="3" applyNumberFormat="1" applyFill="1" applyBorder="1" applyAlignment="1">
      <alignment horizontal="center"/>
    </xf>
    <xf numFmtId="167" fontId="10" fillId="3" borderId="6" xfId="3" applyNumberFormat="1" applyFont="1" applyFill="1" applyBorder="1" applyAlignment="1">
      <alignment horizontal="center"/>
    </xf>
    <xf numFmtId="167" fontId="10" fillId="4" borderId="6" xfId="3" applyNumberFormat="1" applyFont="1" applyFill="1" applyBorder="1" applyAlignment="1">
      <alignment horizontal="center"/>
    </xf>
    <xf numFmtId="0" fontId="1" fillId="0" borderId="0" xfId="10" applyFont="1"/>
    <xf numFmtId="14" fontId="6" fillId="0" borderId="7" xfId="3" applyNumberFormat="1" applyFont="1" applyFill="1" applyBorder="1" applyAlignment="1">
      <alignment horizontal="center"/>
    </xf>
    <xf numFmtId="168" fontId="9" fillId="2" borderId="19" xfId="3" applyNumberFormat="1" applyFont="1" applyFill="1" applyBorder="1" applyAlignment="1">
      <alignment horizontal="center"/>
    </xf>
    <xf numFmtId="0" fontId="10" fillId="16" borderId="20" xfId="3" applyFont="1" applyFill="1" applyBorder="1"/>
    <xf numFmtId="0" fontId="10" fillId="16" borderId="44" xfId="3" applyFont="1" applyFill="1" applyBorder="1"/>
    <xf numFmtId="0" fontId="10" fillId="0" borderId="6" xfId="3" applyFont="1" applyFill="1" applyBorder="1"/>
    <xf numFmtId="0" fontId="10" fillId="7" borderId="5" xfId="3" applyFont="1" applyFill="1" applyBorder="1" applyAlignment="1">
      <alignment horizontal="center" textRotation="90" wrapText="1"/>
    </xf>
    <xf numFmtId="0" fontId="10" fillId="7" borderId="2" xfId="3" applyFont="1" applyFill="1" applyBorder="1" applyAlignment="1">
      <alignment horizontal="center" textRotation="90" wrapText="1"/>
    </xf>
    <xf numFmtId="0" fontId="10" fillId="7" borderId="22" xfId="3" applyFont="1" applyFill="1" applyBorder="1" applyAlignment="1">
      <alignment horizontal="center" textRotation="90" wrapText="1"/>
    </xf>
    <xf numFmtId="0" fontId="10" fillId="6" borderId="2" xfId="3" applyFont="1" applyFill="1" applyBorder="1" applyAlignment="1">
      <alignment horizontal="center" textRotation="90" wrapText="1"/>
    </xf>
    <xf numFmtId="0" fontId="10" fillId="6" borderId="22" xfId="3" applyFont="1" applyFill="1" applyBorder="1" applyAlignment="1">
      <alignment horizontal="center" textRotation="90" wrapText="1"/>
    </xf>
    <xf numFmtId="0" fontId="10" fillId="5" borderId="25" xfId="3" applyFont="1" applyFill="1" applyBorder="1" applyAlignment="1">
      <alignment horizontal="center" textRotation="90" wrapText="1"/>
    </xf>
    <xf numFmtId="0" fontId="10" fillId="5" borderId="4" xfId="3" applyFont="1" applyFill="1" applyBorder="1" applyAlignment="1">
      <alignment horizontal="center" textRotation="90" wrapText="1"/>
    </xf>
    <xf numFmtId="0" fontId="10" fillId="5" borderId="5" xfId="3" applyFont="1" applyFill="1" applyBorder="1" applyAlignment="1">
      <alignment horizontal="center" textRotation="90" wrapText="1"/>
    </xf>
    <xf numFmtId="0" fontId="10" fillId="5" borderId="26" xfId="3" applyFont="1" applyFill="1" applyBorder="1" applyAlignment="1">
      <alignment horizontal="center" textRotation="90" wrapText="1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2" fontId="8" fillId="15" borderId="6" xfId="0" applyNumberFormat="1" applyFont="1" applyFill="1" applyBorder="1" applyAlignment="1">
      <alignment horizontal="center" vertical="center"/>
    </xf>
    <xf numFmtId="2" fontId="8" fillId="15" borderId="14" xfId="0" applyNumberFormat="1" applyFont="1" applyFill="1" applyBorder="1" applyAlignment="1">
      <alignment horizontal="center" vertical="center"/>
    </xf>
    <xf numFmtId="0" fontId="8" fillId="15" borderId="17" xfId="0" applyFont="1" applyFill="1" applyBorder="1" applyAlignment="1">
      <alignment horizontal="center" vertical="center"/>
    </xf>
    <xf numFmtId="0" fontId="8" fillId="15" borderId="6" xfId="0" applyFont="1" applyFill="1" applyBorder="1" applyAlignment="1">
      <alignment horizontal="center" vertical="center"/>
    </xf>
    <xf numFmtId="0" fontId="8" fillId="8" borderId="17" xfId="0" applyFont="1" applyFill="1" applyBorder="1" applyAlignment="1">
      <alignment horizontal="center" vertical="center"/>
    </xf>
    <xf numFmtId="0" fontId="8" fillId="8" borderId="6" xfId="0" applyFont="1" applyFill="1" applyBorder="1" applyAlignment="1">
      <alignment horizontal="center" vertical="center"/>
    </xf>
    <xf numFmtId="0" fontId="8" fillId="15" borderId="15" xfId="0" applyFont="1" applyFill="1" applyBorder="1" applyAlignment="1">
      <alignment horizontal="center" vertical="center"/>
    </xf>
    <xf numFmtId="0" fontId="8" fillId="15" borderId="28" xfId="0" applyFont="1" applyFill="1" applyBorder="1" applyAlignment="1">
      <alignment horizontal="center" vertical="center"/>
    </xf>
    <xf numFmtId="2" fontId="8" fillId="8" borderId="6" xfId="0" applyNumberFormat="1" applyFont="1" applyFill="1" applyBorder="1" applyAlignment="1">
      <alignment horizontal="center" vertical="center"/>
    </xf>
    <xf numFmtId="2" fontId="8" fillId="8" borderId="14" xfId="0" applyNumberFormat="1" applyFont="1" applyFill="1" applyBorder="1" applyAlignment="1">
      <alignment horizontal="center" vertical="center"/>
    </xf>
    <xf numFmtId="2" fontId="6" fillId="15" borderId="28" xfId="0" applyNumberFormat="1" applyFont="1" applyFill="1" applyBorder="1" applyAlignment="1">
      <alignment horizontal="center" vertical="center"/>
    </xf>
    <xf numFmtId="2" fontId="6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8" fillId="11" borderId="17" xfId="0" applyFont="1" applyFill="1" applyBorder="1" applyAlignment="1">
      <alignment horizontal="center" vertical="center"/>
    </xf>
    <xf numFmtId="0" fontId="8" fillId="11" borderId="6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11" borderId="16" xfId="0" applyFont="1" applyFill="1" applyBorder="1" applyAlignment="1">
      <alignment horizontal="center" vertical="center"/>
    </xf>
    <xf numFmtId="0" fontId="8" fillId="11" borderId="27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8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7" fillId="5" borderId="12" xfId="0" applyFont="1" applyFill="1" applyBorder="1" applyAlignment="1">
      <alignment horizontal="center"/>
    </xf>
    <xf numFmtId="0" fontId="7" fillId="5" borderId="40" xfId="0" applyFont="1" applyFill="1" applyBorder="1" applyAlignment="1">
      <alignment horizontal="center"/>
    </xf>
    <xf numFmtId="0" fontId="7" fillId="5" borderId="41" xfId="0" applyFont="1" applyFill="1" applyBorder="1" applyAlignment="1">
      <alignment horizontal="center"/>
    </xf>
    <xf numFmtId="0" fontId="7" fillId="5" borderId="30" xfId="0" applyFont="1" applyFill="1" applyBorder="1" applyAlignment="1">
      <alignment horizontal="center"/>
    </xf>
    <xf numFmtId="0" fontId="7" fillId="5" borderId="31" xfId="0" applyFont="1" applyFill="1" applyBorder="1" applyAlignment="1">
      <alignment horizontal="center"/>
    </xf>
    <xf numFmtId="0" fontId="7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9" fillId="5" borderId="29" xfId="0" applyFont="1" applyFill="1" applyBorder="1" applyAlignment="1">
      <alignment horizontal="center"/>
    </xf>
    <xf numFmtId="0" fontId="9" fillId="5" borderId="10" xfId="0" applyFont="1" applyFill="1" applyBorder="1" applyAlignment="1">
      <alignment horizontal="center"/>
    </xf>
    <xf numFmtId="0" fontId="8" fillId="5" borderId="38" xfId="0" applyFont="1" applyFill="1" applyBorder="1" applyAlignment="1">
      <alignment horizontal="center"/>
    </xf>
    <xf numFmtId="0" fontId="8" fillId="5" borderId="11" xfId="0" applyFont="1" applyFill="1" applyBorder="1" applyAlignment="1">
      <alignment horizontal="center"/>
    </xf>
    <xf numFmtId="14" fontId="6" fillId="5" borderId="33" xfId="3" applyNumberFormat="1" applyFill="1" applyBorder="1" applyAlignment="1">
      <alignment horizontal="center"/>
    </xf>
    <xf numFmtId="14" fontId="6" fillId="5" borderId="9" xfId="3" applyNumberFormat="1" applyFill="1" applyBorder="1" applyAlignment="1">
      <alignment horizontal="center"/>
    </xf>
    <xf numFmtId="0" fontId="7" fillId="5" borderId="12" xfId="3" applyFont="1" applyFill="1" applyBorder="1" applyAlignment="1">
      <alignment horizontal="center"/>
    </xf>
    <xf numFmtId="0" fontId="7" fillId="5" borderId="40" xfId="3" applyFont="1" applyFill="1" applyBorder="1" applyAlignment="1">
      <alignment horizontal="center"/>
    </xf>
    <xf numFmtId="0" fontId="7" fillId="5" borderId="41" xfId="3" applyFont="1" applyFill="1" applyBorder="1" applyAlignment="1">
      <alignment horizontal="center"/>
    </xf>
    <xf numFmtId="0" fontId="7" fillId="5" borderId="30" xfId="3" applyFont="1" applyFill="1" applyBorder="1" applyAlignment="1">
      <alignment horizontal="center"/>
    </xf>
    <xf numFmtId="0" fontId="7" fillId="5" borderId="31" xfId="3" applyFont="1" applyFill="1" applyBorder="1" applyAlignment="1">
      <alignment horizontal="center"/>
    </xf>
    <xf numFmtId="0" fontId="7" fillId="5" borderId="42" xfId="3" applyFont="1" applyFill="1" applyBorder="1" applyAlignment="1">
      <alignment horizontal="center"/>
    </xf>
    <xf numFmtId="0" fontId="6" fillId="9" borderId="60" xfId="3" applyFill="1" applyBorder="1" applyAlignment="1">
      <alignment horizontal="center" vertical="center"/>
    </xf>
    <xf numFmtId="0" fontId="6" fillId="9" borderId="13" xfId="3" applyFill="1" applyBorder="1" applyAlignment="1">
      <alignment horizontal="center" vertical="center"/>
    </xf>
    <xf numFmtId="0" fontId="6" fillId="9" borderId="54" xfId="3" applyFill="1" applyBorder="1" applyAlignment="1">
      <alignment horizontal="center" vertical="center"/>
    </xf>
    <xf numFmtId="0" fontId="6" fillId="8" borderId="60" xfId="3" applyFill="1" applyBorder="1" applyAlignment="1">
      <alignment horizontal="center" vertical="center"/>
    </xf>
    <xf numFmtId="0" fontId="6" fillId="8" borderId="13" xfId="3" applyFill="1" applyBorder="1" applyAlignment="1">
      <alignment horizontal="center" vertical="center"/>
    </xf>
    <xf numFmtId="0" fontId="6" fillId="8" borderId="54" xfId="3" applyFill="1" applyBorder="1" applyAlignment="1">
      <alignment horizontal="center" vertical="center"/>
    </xf>
    <xf numFmtId="10" fontId="6" fillId="5" borderId="33" xfId="1" applyNumberFormat="1" applyFill="1" applyBorder="1" applyAlignment="1">
      <alignment horizontal="center"/>
    </xf>
    <xf numFmtId="10" fontId="6" fillId="5" borderId="9" xfId="1" applyNumberFormat="1" applyFill="1" applyBorder="1" applyAlignment="1">
      <alignment horizontal="center"/>
    </xf>
    <xf numFmtId="0" fontId="9" fillId="0" borderId="0" xfId="3" applyFont="1" applyAlignment="1">
      <alignment horizontal="center"/>
    </xf>
    <xf numFmtId="0" fontId="6" fillId="5" borderId="33" xfId="3" applyNumberFormat="1" applyFill="1" applyBorder="1" applyAlignment="1">
      <alignment horizontal="center"/>
    </xf>
    <xf numFmtId="0" fontId="6" fillId="5" borderId="9" xfId="3" applyNumberFormat="1" applyFill="1" applyBorder="1" applyAlignment="1">
      <alignment horizontal="center"/>
    </xf>
    <xf numFmtId="49" fontId="6" fillId="2" borderId="19" xfId="3" applyNumberFormat="1" applyFont="1" applyFill="1" applyBorder="1" applyAlignment="1">
      <alignment horizontal="center"/>
    </xf>
  </cellXfs>
  <cellStyles count="14">
    <cellStyle name="Normal" xfId="0" builtinId="0"/>
    <cellStyle name="Normal 2" xfId="7"/>
    <cellStyle name="Normal 3" xfId="4"/>
    <cellStyle name="Normal 3 2" xfId="11"/>
    <cellStyle name="Normal 4" xfId="9"/>
    <cellStyle name="Normal 4 2" xfId="12"/>
    <cellStyle name="Normal 5" xfId="10"/>
    <cellStyle name="Normal 5 2" xfId="13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 SP1 OS 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0.38669111867959133</c:v>
                </c:pt>
                <c:pt idx="3">
                  <c:v>0.31726486769714435</c:v>
                </c:pt>
                <c:pt idx="4">
                  <c:v>0.11212994498297092</c:v>
                </c:pt>
                <c:pt idx="5">
                  <c:v>5.4755043227665709E-2</c:v>
                </c:pt>
                <c:pt idx="6">
                  <c:v>2.8818443804034581E-2</c:v>
                </c:pt>
                <c:pt idx="7">
                  <c:v>1.9910924810060258E-2</c:v>
                </c:pt>
                <c:pt idx="8">
                  <c:v>1.4933193607545192E-2</c:v>
                </c:pt>
                <c:pt idx="9">
                  <c:v>2.0958868221116058E-2</c:v>
                </c:pt>
                <c:pt idx="10">
                  <c:v>1.3099292638197537E-2</c:v>
                </c:pt>
                <c:pt idx="11">
                  <c:v>1.4933193607545192E-2</c:v>
                </c:pt>
                <c:pt idx="12">
                  <c:v>1.6505108724128897E-2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 SP1 OS 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0.61330888132040862</c:v>
                </c:pt>
                <c:pt idx="4">
                  <c:v>0.29604401362326432</c:v>
                </c:pt>
                <c:pt idx="5">
                  <c:v>0.18391406864029342</c:v>
                </c:pt>
                <c:pt idx="6">
                  <c:v>0.12915902541262772</c:v>
                </c:pt>
                <c:pt idx="7">
                  <c:v>0.10034058160859313</c:v>
                </c:pt>
                <c:pt idx="8">
                  <c:v>8.0429656798532881E-2</c:v>
                </c:pt>
                <c:pt idx="9">
                  <c:v>6.5496463190987689E-2</c:v>
                </c:pt>
                <c:pt idx="10">
                  <c:v>4.4537594969871627E-2</c:v>
                </c:pt>
                <c:pt idx="11">
                  <c:v>3.1438302331674092E-2</c:v>
                </c:pt>
                <c:pt idx="12">
                  <c:v>1.6505108724128897E-2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0.38669111867959133</c:v>
                </c:pt>
                <c:pt idx="3">
                  <c:v>0.31726486769714435</c:v>
                </c:pt>
                <c:pt idx="4">
                  <c:v>0.11212994498297092</c:v>
                </c:pt>
                <c:pt idx="5">
                  <c:v>5.4755043227665709E-2</c:v>
                </c:pt>
                <c:pt idx="6">
                  <c:v>2.8818443804034581E-2</c:v>
                </c:pt>
                <c:pt idx="7">
                  <c:v>1.9910924810060258E-2</c:v>
                </c:pt>
                <c:pt idx="8">
                  <c:v>1.4933193607545192E-2</c:v>
                </c:pt>
                <c:pt idx="9">
                  <c:v>2.0958868221116058E-2</c:v>
                </c:pt>
                <c:pt idx="10">
                  <c:v>1.3099292638197537E-2</c:v>
                </c:pt>
                <c:pt idx="11">
                  <c:v>1.4933193607545192E-2</c:v>
                </c:pt>
                <c:pt idx="12">
                  <c:v>1.6505108724128897E-2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0.38669111867959133</c:v>
                </c:pt>
                <c:pt idx="3">
                  <c:v>0.31726486769714435</c:v>
                </c:pt>
                <c:pt idx="4">
                  <c:v>0.11212994498297092</c:v>
                </c:pt>
                <c:pt idx="5">
                  <c:v>5.4755043227665709E-2</c:v>
                </c:pt>
                <c:pt idx="6">
                  <c:v>2.8818443804034581E-2</c:v>
                </c:pt>
                <c:pt idx="7">
                  <c:v>1.9910924810060258E-2</c:v>
                </c:pt>
                <c:pt idx="8">
                  <c:v>1.4933193607545192E-2</c:v>
                </c:pt>
                <c:pt idx="9">
                  <c:v>2.0958868221116058E-2</c:v>
                </c:pt>
                <c:pt idx="10">
                  <c:v>1.3099292638197537E-2</c:v>
                </c:pt>
                <c:pt idx="11">
                  <c:v>1.4933193607545192E-2</c:v>
                </c:pt>
                <c:pt idx="12">
                  <c:v>1.6505108724128897E-2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0.38669111867959133</c:v>
                </c:pt>
                <c:pt idx="3">
                  <c:v>0.31726486769714435</c:v>
                </c:pt>
                <c:pt idx="4">
                  <c:v>0.11212994498297092</c:v>
                </c:pt>
                <c:pt idx="5">
                  <c:v>5.4755043227665709E-2</c:v>
                </c:pt>
                <c:pt idx="6">
                  <c:v>2.8818443804034581E-2</c:v>
                </c:pt>
                <c:pt idx="7">
                  <c:v>1.9910924810060258E-2</c:v>
                </c:pt>
                <c:pt idx="8">
                  <c:v>1.4933193607545192E-2</c:v>
                </c:pt>
                <c:pt idx="9">
                  <c:v>2.0958868221116058E-2</c:v>
                </c:pt>
                <c:pt idx="10">
                  <c:v>1.3099292638197537E-2</c:v>
                </c:pt>
                <c:pt idx="11">
                  <c:v>1.4933193607545192E-2</c:v>
                </c:pt>
                <c:pt idx="12">
                  <c:v>1.6505108724128897E-2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2.464</c:v>
                </c:pt>
                <c:pt idx="1">
                  <c:v>2.464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2.2592108122901675E-2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topLeftCell="A31" zoomScaleNormal="100" workbookViewId="0">
      <selection activeCell="D8" sqref="D8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8.33203125" style="256" customWidth="1"/>
    <col min="4" max="8" width="15.6640625" style="255" customWidth="1"/>
    <col min="9" max="9" width="15.6640625" style="287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305" t="s">
        <v>198</v>
      </c>
      <c r="F2" s="305"/>
      <c r="I2" s="257"/>
      <c r="K2" s="257"/>
    </row>
    <row r="3" spans="1:11" ht="17.25" customHeight="1" thickBot="1" x14ac:dyDescent="0.35">
      <c r="B3" s="261" t="s">
        <v>3</v>
      </c>
      <c r="C3" s="262" t="s">
        <v>5</v>
      </c>
      <c r="D3" s="263"/>
      <c r="E3" s="305" t="s">
        <v>199</v>
      </c>
      <c r="F3" s="305" t="s">
        <v>200</v>
      </c>
      <c r="I3" s="264"/>
      <c r="J3" s="264"/>
      <c r="K3" s="263"/>
    </row>
    <row r="4" spans="1:11" ht="17.25" customHeight="1" x14ac:dyDescent="0.3">
      <c r="B4" s="265" t="s">
        <v>1</v>
      </c>
      <c r="C4" s="481" t="s">
        <v>227</v>
      </c>
      <c r="D4" s="263"/>
      <c r="E4" s="305"/>
      <c r="F4" s="305"/>
      <c r="I4" s="264"/>
      <c r="J4" s="264"/>
      <c r="K4" s="263"/>
    </row>
    <row r="5" spans="1:11" ht="17.25" customHeight="1" x14ac:dyDescent="0.3">
      <c r="B5" s="266" t="s">
        <v>42</v>
      </c>
      <c r="C5" s="309"/>
      <c r="D5" s="263"/>
      <c r="E5" s="305"/>
      <c r="F5" s="305"/>
      <c r="I5" s="264"/>
      <c r="J5" s="264"/>
      <c r="K5" s="263"/>
    </row>
    <row r="6" spans="1:11" ht="17.25" customHeight="1" x14ac:dyDescent="0.3">
      <c r="B6" s="308" t="s">
        <v>201</v>
      </c>
      <c r="C6" s="378"/>
      <c r="D6" s="378"/>
      <c r="E6" s="307"/>
      <c r="F6" s="1"/>
      <c r="G6" s="1"/>
      <c r="I6" s="264"/>
      <c r="J6" s="264"/>
      <c r="K6" s="263"/>
    </row>
    <row r="7" spans="1:11" ht="17.25" customHeight="1" thickBot="1" x14ac:dyDescent="0.35">
      <c r="B7" s="267" t="s">
        <v>187</v>
      </c>
      <c r="C7" s="383" t="s">
        <v>224</v>
      </c>
      <c r="D7" s="263"/>
      <c r="E7" s="381" t="s">
        <v>225</v>
      </c>
      <c r="F7" s="305"/>
      <c r="I7" s="264"/>
      <c r="J7" s="264"/>
      <c r="K7" s="263"/>
    </row>
    <row r="8" spans="1:11" ht="17.25" customHeight="1" x14ac:dyDescent="0.3">
      <c r="B8" s="268" t="s">
        <v>4</v>
      </c>
      <c r="C8" s="269" t="s">
        <v>226</v>
      </c>
      <c r="D8" s="263"/>
      <c r="E8" s="382">
        <v>44250</v>
      </c>
      <c r="F8" s="305"/>
      <c r="I8" s="264"/>
      <c r="J8" s="264"/>
      <c r="K8" s="263"/>
    </row>
    <row r="9" spans="1:11" ht="17.25" customHeight="1" thickBot="1" x14ac:dyDescent="0.35">
      <c r="B9" s="270" t="s">
        <v>21</v>
      </c>
      <c r="C9" s="271">
        <f>C35+C57+C79+C101</f>
        <v>19065</v>
      </c>
      <c r="D9" s="263"/>
      <c r="E9" s="305"/>
      <c r="F9" s="305"/>
      <c r="I9" s="264"/>
      <c r="J9" s="264"/>
      <c r="K9" s="263"/>
    </row>
    <row r="10" spans="1:11" ht="17.25" customHeight="1" thickBot="1" x14ac:dyDescent="0.35">
      <c r="A10" s="387" t="s">
        <v>46</v>
      </c>
      <c r="B10" s="272">
        <v>250</v>
      </c>
      <c r="C10" s="273">
        <f>K32+K54+K76+K98</f>
        <v>0</v>
      </c>
      <c r="D10" s="263"/>
      <c r="E10" s="305"/>
      <c r="F10" s="305"/>
      <c r="I10" s="264"/>
      <c r="J10" s="264"/>
      <c r="K10" s="263"/>
    </row>
    <row r="11" spans="1:11" ht="17.25" customHeight="1" thickBot="1" x14ac:dyDescent="0.35">
      <c r="A11" s="388"/>
      <c r="B11" s="274">
        <v>125</v>
      </c>
      <c r="C11" s="273">
        <f t="shared" ref="C11:C22" si="0">K33+K55+K77+K99</f>
        <v>0</v>
      </c>
      <c r="D11" s="263"/>
      <c r="E11" s="305"/>
      <c r="F11" s="305"/>
      <c r="I11" s="264"/>
      <c r="J11" s="264"/>
      <c r="K11" s="263"/>
    </row>
    <row r="12" spans="1:11" ht="17.25" customHeight="1" thickBot="1" x14ac:dyDescent="0.35">
      <c r="A12" s="388"/>
      <c r="B12" s="274">
        <v>63</v>
      </c>
      <c r="C12" s="273">
        <f t="shared" si="0"/>
        <v>7380</v>
      </c>
      <c r="D12" s="263"/>
      <c r="E12" s="305"/>
      <c r="F12" s="305"/>
      <c r="I12" s="264"/>
      <c r="J12" s="264"/>
      <c r="K12" s="263"/>
    </row>
    <row r="13" spans="1:11" ht="17.25" customHeight="1" thickBot="1" x14ac:dyDescent="0.35">
      <c r="A13" s="389"/>
      <c r="B13" s="275">
        <v>31.5</v>
      </c>
      <c r="C13" s="273">
        <f t="shared" si="0"/>
        <v>6055</v>
      </c>
      <c r="D13" s="263"/>
      <c r="E13" s="306"/>
      <c r="F13" s="306"/>
      <c r="I13" s="264"/>
      <c r="J13" s="264"/>
      <c r="K13" s="263"/>
    </row>
    <row r="14" spans="1:11" ht="17.25" customHeight="1" thickBot="1" x14ac:dyDescent="0.25">
      <c r="A14" s="390" t="s">
        <v>45</v>
      </c>
      <c r="B14" s="276">
        <v>16</v>
      </c>
      <c r="C14" s="273">
        <f t="shared" si="0"/>
        <v>2140</v>
      </c>
      <c r="D14" s="263"/>
      <c r="I14" s="256"/>
      <c r="J14" s="256"/>
      <c r="K14" s="263"/>
    </row>
    <row r="15" spans="1:11" ht="17.25" customHeight="1" thickBot="1" x14ac:dyDescent="0.25">
      <c r="A15" s="390"/>
      <c r="B15" s="277">
        <v>8</v>
      </c>
      <c r="C15" s="273">
        <f t="shared" si="0"/>
        <v>1045</v>
      </c>
      <c r="D15" s="263"/>
      <c r="I15" s="264"/>
      <c r="J15" s="264"/>
      <c r="K15" s="263"/>
    </row>
    <row r="16" spans="1:11" ht="17.25" customHeight="1" thickBot="1" x14ac:dyDescent="0.25">
      <c r="A16" s="390"/>
      <c r="B16" s="277">
        <v>4</v>
      </c>
      <c r="C16" s="273">
        <f t="shared" si="0"/>
        <v>550</v>
      </c>
      <c r="D16" s="263"/>
      <c r="I16" s="264"/>
      <c r="J16" s="264"/>
      <c r="K16" s="263"/>
    </row>
    <row r="17" spans="1:11" ht="17.25" customHeight="1" thickBot="1" x14ac:dyDescent="0.25">
      <c r="A17" s="390"/>
      <c r="B17" s="277">
        <v>2</v>
      </c>
      <c r="C17" s="273">
        <f t="shared" si="0"/>
        <v>380</v>
      </c>
      <c r="D17" s="263"/>
      <c r="I17" s="264"/>
      <c r="J17" s="264"/>
      <c r="K17" s="263"/>
    </row>
    <row r="18" spans="1:11" ht="17.25" customHeight="1" thickBot="1" x14ac:dyDescent="0.25">
      <c r="A18" s="390"/>
      <c r="B18" s="277">
        <v>1</v>
      </c>
      <c r="C18" s="273">
        <f t="shared" si="0"/>
        <v>285</v>
      </c>
      <c r="I18" s="278"/>
      <c r="K18" s="279"/>
    </row>
    <row r="19" spans="1:11" ht="17.25" customHeight="1" thickBot="1" x14ac:dyDescent="0.25">
      <c r="A19" s="391"/>
      <c r="B19" s="273">
        <v>0.5</v>
      </c>
      <c r="C19" s="273">
        <f t="shared" si="0"/>
        <v>400</v>
      </c>
      <c r="I19" s="278"/>
      <c r="K19" s="280"/>
    </row>
    <row r="20" spans="1:11" ht="17.25" customHeight="1" thickBot="1" x14ac:dyDescent="0.25">
      <c r="A20" s="392" t="s">
        <v>44</v>
      </c>
      <c r="B20" s="281">
        <v>0.25</v>
      </c>
      <c r="C20" s="273">
        <f t="shared" si="0"/>
        <v>250</v>
      </c>
      <c r="I20" s="278"/>
    </row>
    <row r="21" spans="1:11" ht="17.25" customHeight="1" thickBot="1" x14ac:dyDescent="0.25">
      <c r="A21" s="393"/>
      <c r="B21" s="282">
        <v>0.125</v>
      </c>
      <c r="C21" s="273">
        <f t="shared" si="0"/>
        <v>285</v>
      </c>
      <c r="I21" s="278"/>
      <c r="K21" s="279"/>
    </row>
    <row r="22" spans="1:11" ht="17.25" customHeight="1" thickBot="1" x14ac:dyDescent="0.25">
      <c r="A22" s="393"/>
      <c r="B22" s="282">
        <v>6.3E-2</v>
      </c>
      <c r="C22" s="273">
        <f t="shared" si="0"/>
        <v>315</v>
      </c>
      <c r="I22" s="278"/>
      <c r="K22" s="279"/>
    </row>
    <row r="23" spans="1:11" ht="17.25" customHeight="1" thickBot="1" x14ac:dyDescent="0.25">
      <c r="A23" s="394"/>
      <c r="B23" s="283">
        <v>3.1E-2</v>
      </c>
      <c r="C23" s="273">
        <v>0</v>
      </c>
      <c r="I23" s="278"/>
      <c r="K23" s="279"/>
    </row>
    <row r="24" spans="1:11" ht="17.25" customHeight="1" thickBot="1" x14ac:dyDescent="0.25">
      <c r="A24" s="394"/>
      <c r="B24" s="284">
        <v>3.8999999999999998E-3</v>
      </c>
      <c r="C24" s="273">
        <v>0</v>
      </c>
      <c r="I24" s="278"/>
      <c r="K24" s="279"/>
    </row>
    <row r="25" spans="1:11" ht="17.25" customHeight="1" thickBot="1" x14ac:dyDescent="0.25">
      <c r="A25" s="395"/>
      <c r="B25" s="285">
        <v>6.0000000000000002E-5</v>
      </c>
      <c r="C25" s="273">
        <v>0</v>
      </c>
      <c r="I25" s="278"/>
      <c r="K25" s="279"/>
    </row>
    <row r="26" spans="1:11" ht="17.25" customHeight="1" x14ac:dyDescent="0.2">
      <c r="B26" s="263"/>
      <c r="C26" s="286"/>
      <c r="I26" s="278"/>
      <c r="K26" s="279"/>
    </row>
    <row r="27" spans="1:11" ht="17.25" customHeight="1" x14ac:dyDescent="0.2">
      <c r="C27" s="255"/>
      <c r="I27" s="278"/>
    </row>
    <row r="28" spans="1:11" ht="25.5" customHeight="1" x14ac:dyDescent="0.2">
      <c r="B28" s="263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8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8"/>
      <c r="D31" s="289">
        <v>250</v>
      </c>
      <c r="E31" s="379">
        <v>0</v>
      </c>
      <c r="F31" s="379">
        <v>0</v>
      </c>
      <c r="G31" s="379">
        <v>0</v>
      </c>
      <c r="H31" s="380">
        <v>0</v>
      </c>
      <c r="I31" s="380">
        <v>0</v>
      </c>
      <c r="J31" s="380">
        <v>0</v>
      </c>
      <c r="K31" s="292">
        <f>AVERAGE(H31:J31)-AVERAGE(E31:G31)</f>
        <v>0</v>
      </c>
    </row>
    <row r="32" spans="1:11" ht="10.8" thickBot="1" x14ac:dyDescent="0.25">
      <c r="B32" s="258" t="s">
        <v>25</v>
      </c>
      <c r="C32" s="288"/>
      <c r="D32" s="289">
        <v>125</v>
      </c>
      <c r="E32" s="379">
        <v>0</v>
      </c>
      <c r="F32" s="379">
        <v>0</v>
      </c>
      <c r="G32" s="379">
        <v>0</v>
      </c>
      <c r="H32" s="380">
        <v>0</v>
      </c>
      <c r="I32" s="380">
        <v>0</v>
      </c>
      <c r="J32" s="380">
        <v>0</v>
      </c>
      <c r="K32" s="292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93"/>
      <c r="D33" s="294">
        <v>63</v>
      </c>
      <c r="E33" s="379">
        <v>1545</v>
      </c>
      <c r="F33" s="379">
        <v>1545</v>
      </c>
      <c r="G33" s="379">
        <v>1545</v>
      </c>
      <c r="H33" s="380">
        <v>1545</v>
      </c>
      <c r="I33" s="380">
        <v>1545</v>
      </c>
      <c r="J33" s="380">
        <v>1545</v>
      </c>
      <c r="K33" s="292">
        <f t="shared" si="1"/>
        <v>0</v>
      </c>
    </row>
    <row r="34" spans="2:11" ht="10.8" thickBot="1" x14ac:dyDescent="0.25">
      <c r="B34" s="258" t="s">
        <v>26</v>
      </c>
      <c r="C34" s="295"/>
      <c r="D34" s="294">
        <v>31.5</v>
      </c>
      <c r="E34" s="379">
        <v>1715</v>
      </c>
      <c r="F34" s="379">
        <v>1715</v>
      </c>
      <c r="G34" s="379">
        <v>1715</v>
      </c>
      <c r="H34" s="380">
        <v>9095</v>
      </c>
      <c r="I34" s="380">
        <v>9095</v>
      </c>
      <c r="J34" s="380">
        <v>9095</v>
      </c>
      <c r="K34" s="292">
        <f>AVERAGE(H34:J34)-AVERAGE(E34:G34)</f>
        <v>7380</v>
      </c>
    </row>
    <row r="35" spans="2:11" ht="10.8" thickBot="1" x14ac:dyDescent="0.25">
      <c r="B35" s="258" t="s">
        <v>27</v>
      </c>
      <c r="C35" s="296">
        <f>D47-D45</f>
        <v>19065</v>
      </c>
      <c r="D35" s="294">
        <v>16</v>
      </c>
      <c r="E35" s="379">
        <v>1755</v>
      </c>
      <c r="F35" s="379">
        <v>1755</v>
      </c>
      <c r="G35" s="379">
        <v>1755</v>
      </c>
      <c r="H35" s="380">
        <v>7810</v>
      </c>
      <c r="I35" s="380">
        <v>7810</v>
      </c>
      <c r="J35" s="380">
        <v>7810</v>
      </c>
      <c r="K35" s="292">
        <f t="shared" ref="K35:K44" si="2">AVERAGE(H35:J35)-AVERAGE(E35:G35)</f>
        <v>6055</v>
      </c>
    </row>
    <row r="36" spans="2:11" x14ac:dyDescent="0.2">
      <c r="B36" s="258" t="s">
        <v>28</v>
      </c>
      <c r="C36" s="256" t="s">
        <v>29</v>
      </c>
      <c r="D36" s="289">
        <v>8</v>
      </c>
      <c r="E36" s="379">
        <v>1495</v>
      </c>
      <c r="F36" s="379">
        <v>1495</v>
      </c>
      <c r="G36" s="379">
        <v>1495</v>
      </c>
      <c r="H36" s="380">
        <v>3635</v>
      </c>
      <c r="I36" s="380">
        <v>3635</v>
      </c>
      <c r="J36" s="380">
        <v>3635</v>
      </c>
      <c r="K36" s="292">
        <f t="shared" si="2"/>
        <v>2140</v>
      </c>
    </row>
    <row r="37" spans="2:11" x14ac:dyDescent="0.2">
      <c r="D37" s="289">
        <v>4</v>
      </c>
      <c r="E37" s="379">
        <v>1555</v>
      </c>
      <c r="F37" s="379">
        <v>1555</v>
      </c>
      <c r="G37" s="379">
        <v>1555</v>
      </c>
      <c r="H37" s="380">
        <v>2600</v>
      </c>
      <c r="I37" s="380">
        <v>2600</v>
      </c>
      <c r="J37" s="380">
        <v>2600</v>
      </c>
      <c r="K37" s="292">
        <f t="shared" si="2"/>
        <v>1045</v>
      </c>
    </row>
    <row r="38" spans="2:11" x14ac:dyDescent="0.2">
      <c r="B38" s="258"/>
      <c r="C38" s="255"/>
      <c r="D38" s="289">
        <v>2</v>
      </c>
      <c r="E38" s="379">
        <v>1380</v>
      </c>
      <c r="F38" s="379">
        <v>1380</v>
      </c>
      <c r="G38" s="379">
        <v>1380</v>
      </c>
      <c r="H38" s="380">
        <v>1930</v>
      </c>
      <c r="I38" s="380">
        <v>1930</v>
      </c>
      <c r="J38" s="380">
        <v>1930</v>
      </c>
      <c r="K38" s="292">
        <f t="shared" si="2"/>
        <v>550</v>
      </c>
    </row>
    <row r="39" spans="2:11" x14ac:dyDescent="0.2">
      <c r="C39" s="255"/>
      <c r="D39" s="289">
        <v>1</v>
      </c>
      <c r="E39" s="379">
        <v>1210</v>
      </c>
      <c r="F39" s="379">
        <v>1210</v>
      </c>
      <c r="G39" s="379">
        <v>1210</v>
      </c>
      <c r="H39" s="380">
        <v>1590</v>
      </c>
      <c r="I39" s="380">
        <v>1590</v>
      </c>
      <c r="J39" s="380">
        <v>1590</v>
      </c>
      <c r="K39" s="292">
        <f t="shared" si="2"/>
        <v>380</v>
      </c>
    </row>
    <row r="40" spans="2:11" x14ac:dyDescent="0.2">
      <c r="C40" s="255"/>
      <c r="D40" s="289">
        <v>0.5</v>
      </c>
      <c r="E40" s="379">
        <v>1045</v>
      </c>
      <c r="F40" s="379">
        <v>1045</v>
      </c>
      <c r="G40" s="379">
        <v>1045</v>
      </c>
      <c r="H40" s="380">
        <v>1330</v>
      </c>
      <c r="I40" s="380">
        <v>1330</v>
      </c>
      <c r="J40" s="380">
        <v>1330</v>
      </c>
      <c r="K40" s="292">
        <f t="shared" si="2"/>
        <v>285</v>
      </c>
    </row>
    <row r="41" spans="2:11" x14ac:dyDescent="0.2">
      <c r="C41" s="255"/>
      <c r="D41" s="289">
        <v>0.25</v>
      </c>
      <c r="E41" s="379">
        <v>980</v>
      </c>
      <c r="F41" s="379">
        <v>980</v>
      </c>
      <c r="G41" s="379">
        <v>980</v>
      </c>
      <c r="H41" s="380">
        <v>1380</v>
      </c>
      <c r="I41" s="380">
        <v>1380</v>
      </c>
      <c r="J41" s="380">
        <v>1380</v>
      </c>
      <c r="K41" s="292">
        <f t="shared" si="2"/>
        <v>400</v>
      </c>
    </row>
    <row r="42" spans="2:11" x14ac:dyDescent="0.2">
      <c r="C42" s="255"/>
      <c r="D42" s="289">
        <v>0.125</v>
      </c>
      <c r="E42" s="379">
        <v>945</v>
      </c>
      <c r="F42" s="379">
        <v>945</v>
      </c>
      <c r="G42" s="379">
        <v>945</v>
      </c>
      <c r="H42" s="380">
        <v>1195</v>
      </c>
      <c r="I42" s="380">
        <v>1195</v>
      </c>
      <c r="J42" s="380">
        <v>1195</v>
      </c>
      <c r="K42" s="292">
        <f t="shared" si="2"/>
        <v>250</v>
      </c>
    </row>
    <row r="43" spans="2:11" x14ac:dyDescent="0.2">
      <c r="C43" s="255"/>
      <c r="D43" s="289">
        <v>6.3E-2</v>
      </c>
      <c r="E43" s="379">
        <v>910</v>
      </c>
      <c r="F43" s="379">
        <v>910</v>
      </c>
      <c r="G43" s="379">
        <v>910</v>
      </c>
      <c r="H43" s="380">
        <v>1195</v>
      </c>
      <c r="I43" s="380">
        <v>1195</v>
      </c>
      <c r="J43" s="380">
        <v>1195</v>
      </c>
      <c r="K43" s="292">
        <f t="shared" si="2"/>
        <v>285</v>
      </c>
    </row>
    <row r="44" spans="2:11" ht="10.8" thickBot="1" x14ac:dyDescent="0.25">
      <c r="C44" s="255"/>
      <c r="D44" s="289" t="s">
        <v>196</v>
      </c>
      <c r="E44" s="379">
        <v>1685</v>
      </c>
      <c r="F44" s="379">
        <v>1685</v>
      </c>
      <c r="G44" s="379">
        <v>1685</v>
      </c>
      <c r="H44" s="380">
        <v>2000</v>
      </c>
      <c r="I44" s="380">
        <v>2000</v>
      </c>
      <c r="J44" s="380">
        <v>2000</v>
      </c>
      <c r="K44" s="292">
        <f t="shared" si="2"/>
        <v>315</v>
      </c>
    </row>
    <row r="45" spans="2:11" ht="10.8" thickBot="1" x14ac:dyDescent="0.25">
      <c r="C45" s="298" t="s">
        <v>30</v>
      </c>
      <c r="D45" s="384">
        <v>6640</v>
      </c>
      <c r="I45" s="278"/>
      <c r="J45" s="255" t="s">
        <v>31</v>
      </c>
      <c r="K45" s="279">
        <f>SUM(K31:K44)</f>
        <v>19085</v>
      </c>
    </row>
    <row r="46" spans="2:11" ht="10.8" thickBot="1" x14ac:dyDescent="0.25">
      <c r="B46" s="287" t="s">
        <v>32</v>
      </c>
      <c r="C46" s="255"/>
      <c r="I46" s="278"/>
      <c r="J46" s="255" t="s">
        <v>41</v>
      </c>
      <c r="K46" s="377">
        <f>((C35-K45)/C35)</f>
        <v>-1.049042748492001E-3</v>
      </c>
    </row>
    <row r="47" spans="2:11" ht="10.8" thickBot="1" x14ac:dyDescent="0.25">
      <c r="B47" s="298" t="s">
        <v>33</v>
      </c>
      <c r="C47" s="298"/>
      <c r="D47" s="385">
        <v>25705</v>
      </c>
      <c r="E47" s="301" t="s">
        <v>195</v>
      </c>
      <c r="G47" s="279"/>
      <c r="I47" s="278"/>
      <c r="K47" s="302"/>
    </row>
    <row r="48" spans="2:11" ht="10.8" thickBot="1" x14ac:dyDescent="0.25">
      <c r="B48" s="255" t="s">
        <v>34</v>
      </c>
      <c r="C48" s="255"/>
      <c r="D48" s="300"/>
      <c r="E48" s="386">
        <v>25725</v>
      </c>
      <c r="I48" s="278"/>
    </row>
    <row r="49" spans="2:11" ht="10.8" thickBot="1" x14ac:dyDescent="0.25">
      <c r="B49" s="255" t="s">
        <v>35</v>
      </c>
      <c r="D49" s="299"/>
      <c r="I49" s="278"/>
    </row>
    <row r="50" spans="2:11" ht="27.75" customHeight="1" x14ac:dyDescent="0.2">
      <c r="B50" s="256"/>
      <c r="C50" s="255"/>
      <c r="H50" s="278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8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8"/>
      <c r="D53" s="289">
        <v>256</v>
      </c>
      <c r="E53" s="290">
        <v>0</v>
      </c>
      <c r="F53" s="290">
        <v>0</v>
      </c>
      <c r="G53" s="290">
        <v>0</v>
      </c>
      <c r="H53" s="291">
        <v>0</v>
      </c>
      <c r="I53" s="291">
        <v>0</v>
      </c>
      <c r="J53" s="291">
        <v>0</v>
      </c>
      <c r="K53" s="292">
        <f>AVERAGE(H53:J53)-AVERAGE(E53:G53)</f>
        <v>0</v>
      </c>
    </row>
    <row r="54" spans="2:11" ht="10.8" thickBot="1" x14ac:dyDescent="0.25">
      <c r="B54" s="258" t="s">
        <v>25</v>
      </c>
      <c r="C54" s="288"/>
      <c r="D54" s="289">
        <v>128</v>
      </c>
      <c r="E54" s="290">
        <v>0</v>
      </c>
      <c r="F54" s="290">
        <v>0</v>
      </c>
      <c r="G54" s="290">
        <v>0</v>
      </c>
      <c r="H54" s="291">
        <v>0</v>
      </c>
      <c r="I54" s="291">
        <v>0</v>
      </c>
      <c r="J54" s="291">
        <v>0</v>
      </c>
      <c r="K54" s="292">
        <f t="shared" ref="K54:K60" si="3">AVERAGE(H54:J54)-AVERAGE(E54:G54)</f>
        <v>0</v>
      </c>
    </row>
    <row r="55" spans="2:11" ht="10.8" thickBot="1" x14ac:dyDescent="0.25">
      <c r="B55" s="258" t="s">
        <v>0</v>
      </c>
      <c r="C55" s="293"/>
      <c r="D55" s="294">
        <v>63</v>
      </c>
      <c r="E55" s="290">
        <v>0</v>
      </c>
      <c r="F55" s="290">
        <v>0</v>
      </c>
      <c r="G55" s="290">
        <v>0</v>
      </c>
      <c r="H55" s="291">
        <v>0</v>
      </c>
      <c r="I55" s="291">
        <v>0</v>
      </c>
      <c r="J55" s="291">
        <v>0</v>
      </c>
      <c r="K55" s="292">
        <f t="shared" si="3"/>
        <v>0</v>
      </c>
    </row>
    <row r="56" spans="2:11" ht="10.8" thickBot="1" x14ac:dyDescent="0.25">
      <c r="B56" s="258" t="s">
        <v>26</v>
      </c>
      <c r="C56" s="295"/>
      <c r="D56" s="294">
        <v>31.5</v>
      </c>
      <c r="E56" s="290">
        <v>0</v>
      </c>
      <c r="F56" s="290">
        <v>0</v>
      </c>
      <c r="G56" s="290">
        <v>0</v>
      </c>
      <c r="H56" s="291">
        <v>0</v>
      </c>
      <c r="I56" s="291">
        <v>0</v>
      </c>
      <c r="J56" s="291">
        <v>0</v>
      </c>
      <c r="K56" s="292">
        <f t="shared" si="3"/>
        <v>0</v>
      </c>
    </row>
    <row r="57" spans="2:11" ht="10.8" thickBot="1" x14ac:dyDescent="0.25">
      <c r="B57" s="258" t="s">
        <v>27</v>
      </c>
      <c r="C57" s="296">
        <f>D69-D67</f>
        <v>0</v>
      </c>
      <c r="D57" s="294">
        <v>16</v>
      </c>
      <c r="E57" s="290">
        <v>0</v>
      </c>
      <c r="F57" s="290">
        <v>0</v>
      </c>
      <c r="G57" s="290">
        <v>0</v>
      </c>
      <c r="H57" s="291">
        <v>0</v>
      </c>
      <c r="I57" s="291">
        <v>0</v>
      </c>
      <c r="J57" s="291">
        <v>0</v>
      </c>
      <c r="K57" s="292">
        <f t="shared" si="3"/>
        <v>0</v>
      </c>
    </row>
    <row r="58" spans="2:11" x14ac:dyDescent="0.2">
      <c r="B58" s="258" t="s">
        <v>28</v>
      </c>
      <c r="C58" s="256" t="s">
        <v>29</v>
      </c>
      <c r="D58" s="289">
        <v>8</v>
      </c>
      <c r="E58" s="290">
        <v>0</v>
      </c>
      <c r="F58" s="290">
        <v>0</v>
      </c>
      <c r="G58" s="290">
        <v>0</v>
      </c>
      <c r="H58" s="291">
        <v>0</v>
      </c>
      <c r="I58" s="291">
        <v>0</v>
      </c>
      <c r="J58" s="291">
        <v>0</v>
      </c>
      <c r="K58" s="292">
        <f t="shared" si="3"/>
        <v>0</v>
      </c>
    </row>
    <row r="59" spans="2:11" x14ac:dyDescent="0.2">
      <c r="D59" s="289">
        <v>4</v>
      </c>
      <c r="E59" s="290">
        <v>0</v>
      </c>
      <c r="F59" s="290">
        <v>0</v>
      </c>
      <c r="G59" s="290">
        <v>0</v>
      </c>
      <c r="H59" s="291">
        <v>0</v>
      </c>
      <c r="I59" s="291">
        <v>0</v>
      </c>
      <c r="J59" s="291">
        <v>0</v>
      </c>
      <c r="K59" s="292">
        <f t="shared" si="3"/>
        <v>0</v>
      </c>
    </row>
    <row r="60" spans="2:11" x14ac:dyDescent="0.2">
      <c r="B60" s="258"/>
      <c r="C60" s="255"/>
      <c r="D60" s="289">
        <v>2</v>
      </c>
      <c r="E60" s="290">
        <v>0</v>
      </c>
      <c r="F60" s="290">
        <v>0</v>
      </c>
      <c r="G60" s="290">
        <v>0</v>
      </c>
      <c r="H60" s="291">
        <v>0</v>
      </c>
      <c r="I60" s="291">
        <v>0</v>
      </c>
      <c r="J60" s="291">
        <v>0</v>
      </c>
      <c r="K60" s="292">
        <f t="shared" si="3"/>
        <v>0</v>
      </c>
    </row>
    <row r="61" spans="2:11" x14ac:dyDescent="0.2">
      <c r="C61" s="255"/>
      <c r="D61" s="289">
        <v>1</v>
      </c>
      <c r="E61" s="290">
        <v>0</v>
      </c>
      <c r="F61" s="290">
        <v>0</v>
      </c>
      <c r="G61" s="290">
        <v>0</v>
      </c>
      <c r="H61" s="291">
        <v>0</v>
      </c>
      <c r="I61" s="291">
        <v>0</v>
      </c>
      <c r="J61" s="291">
        <v>0</v>
      </c>
      <c r="K61" s="292">
        <f>AVERAGE(H61:J61)-AVERAGE(E61:G61)</f>
        <v>0</v>
      </c>
    </row>
    <row r="62" spans="2:11" x14ac:dyDescent="0.2">
      <c r="C62" s="255"/>
      <c r="D62" s="289">
        <v>0.5</v>
      </c>
      <c r="E62" s="290">
        <v>0</v>
      </c>
      <c r="F62" s="290">
        <v>0</v>
      </c>
      <c r="G62" s="290">
        <v>0</v>
      </c>
      <c r="H62" s="291">
        <v>0</v>
      </c>
      <c r="I62" s="291">
        <v>0</v>
      </c>
      <c r="J62" s="291">
        <v>0</v>
      </c>
      <c r="K62" s="292">
        <f>AVERAGE(H62:J62)-AVERAGE(E62:G62)</f>
        <v>0</v>
      </c>
    </row>
    <row r="63" spans="2:11" x14ac:dyDescent="0.2">
      <c r="C63" s="255"/>
      <c r="D63" s="289">
        <v>0.25</v>
      </c>
      <c r="E63" s="290">
        <v>0</v>
      </c>
      <c r="F63" s="290">
        <v>0</v>
      </c>
      <c r="G63" s="290">
        <v>0</v>
      </c>
      <c r="H63" s="291">
        <v>0</v>
      </c>
      <c r="I63" s="291">
        <v>0</v>
      </c>
      <c r="J63" s="291">
        <v>0</v>
      </c>
      <c r="K63" s="292">
        <f>AVERAGE(H63:J63)-AVERAGE(E63:G63)</f>
        <v>0</v>
      </c>
    </row>
    <row r="64" spans="2:11" x14ac:dyDescent="0.2">
      <c r="C64" s="255"/>
      <c r="D64" s="289">
        <v>0.125</v>
      </c>
      <c r="E64" s="290">
        <v>0</v>
      </c>
      <c r="F64" s="290">
        <v>0</v>
      </c>
      <c r="G64" s="290">
        <v>0</v>
      </c>
      <c r="H64" s="291">
        <v>0</v>
      </c>
      <c r="I64" s="291">
        <v>0</v>
      </c>
      <c r="J64" s="291">
        <v>0</v>
      </c>
      <c r="K64" s="292">
        <f>AVERAGE(H64:J64)-AVERAGE(E64:G64)</f>
        <v>0</v>
      </c>
    </row>
    <row r="65" spans="2:11" x14ac:dyDescent="0.2">
      <c r="C65" s="255"/>
      <c r="D65" s="289">
        <v>6.3E-2</v>
      </c>
      <c r="E65" s="290">
        <v>0</v>
      </c>
      <c r="F65" s="290">
        <v>0</v>
      </c>
      <c r="G65" s="290">
        <v>0</v>
      </c>
      <c r="H65" s="291">
        <v>0</v>
      </c>
      <c r="I65" s="291">
        <v>0</v>
      </c>
      <c r="J65" s="291">
        <v>0</v>
      </c>
      <c r="K65" s="292">
        <f t="shared" ref="K65" si="4">AVERAGE(H65:J65)-AVERAGE(E65:G65)</f>
        <v>0</v>
      </c>
    </row>
    <row r="66" spans="2:11" ht="10.8" thickBot="1" x14ac:dyDescent="0.25">
      <c r="C66" s="255"/>
      <c r="D66" s="289" t="s">
        <v>196</v>
      </c>
      <c r="E66" s="290">
        <v>0</v>
      </c>
      <c r="F66" s="290">
        <v>0</v>
      </c>
      <c r="G66" s="290">
        <v>0</v>
      </c>
      <c r="H66" s="291">
        <v>0</v>
      </c>
      <c r="I66" s="291">
        <v>0</v>
      </c>
      <c r="J66" s="291">
        <v>0</v>
      </c>
      <c r="K66" s="292">
        <f>AVERAGE(H66:J66)-AVERAGE(E66:G66)</f>
        <v>0</v>
      </c>
    </row>
    <row r="67" spans="2:11" ht="10.8" thickBot="1" x14ac:dyDescent="0.25">
      <c r="C67" s="255" t="s">
        <v>36</v>
      </c>
      <c r="D67" s="299"/>
      <c r="I67" s="278"/>
      <c r="J67" s="255" t="s">
        <v>31</v>
      </c>
      <c r="K67" s="279">
        <f>SUM(K53:K66)</f>
        <v>0</v>
      </c>
    </row>
    <row r="68" spans="2:11" ht="10.8" thickBot="1" x14ac:dyDescent="0.25">
      <c r="B68" s="287" t="s">
        <v>32</v>
      </c>
      <c r="C68" s="255"/>
      <c r="I68" s="278"/>
      <c r="J68" s="255" t="s">
        <v>41</v>
      </c>
      <c r="K68" s="280" t="e">
        <f>((C57-K67)/C57)</f>
        <v>#DIV/0!</v>
      </c>
    </row>
    <row r="69" spans="2:11" ht="10.8" thickBot="1" x14ac:dyDescent="0.25">
      <c r="B69" s="255" t="s">
        <v>33</v>
      </c>
      <c r="C69" s="255"/>
      <c r="D69" s="299"/>
      <c r="I69" s="278"/>
      <c r="J69" s="255" t="s">
        <v>194</v>
      </c>
      <c r="K69" s="302" t="e">
        <f>(C57-D71)/C57</f>
        <v>#DIV/0!</v>
      </c>
    </row>
    <row r="70" spans="2:11" ht="10.8" thickBot="1" x14ac:dyDescent="0.25">
      <c r="B70" s="255" t="s">
        <v>34</v>
      </c>
      <c r="C70" s="255"/>
      <c r="D70" s="299"/>
      <c r="I70" s="278"/>
    </row>
    <row r="71" spans="2:11" ht="10.8" thickBot="1" x14ac:dyDescent="0.25">
      <c r="B71" s="255" t="s">
        <v>37</v>
      </c>
      <c r="D71" s="299">
        <f>D70-D67</f>
        <v>0</v>
      </c>
      <c r="I71" s="278"/>
    </row>
    <row r="72" spans="2:11" ht="29.25" customHeight="1" x14ac:dyDescent="0.2">
      <c r="I72" s="278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8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8"/>
      <c r="D75" s="289">
        <v>256</v>
      </c>
      <c r="E75" s="290"/>
      <c r="F75" s="290"/>
      <c r="G75" s="290"/>
      <c r="H75" s="291"/>
      <c r="I75" s="291"/>
      <c r="J75" s="291"/>
      <c r="K75" s="292"/>
    </row>
    <row r="76" spans="2:11" ht="10.8" thickBot="1" x14ac:dyDescent="0.25">
      <c r="B76" s="258" t="s">
        <v>25</v>
      </c>
      <c r="C76" s="288"/>
      <c r="D76" s="289">
        <v>128</v>
      </c>
      <c r="E76" s="290"/>
      <c r="F76" s="290"/>
      <c r="G76" s="290"/>
      <c r="H76" s="291"/>
      <c r="I76" s="291"/>
      <c r="J76" s="291"/>
      <c r="K76" s="292"/>
    </row>
    <row r="77" spans="2:11" ht="10.8" thickBot="1" x14ac:dyDescent="0.25">
      <c r="B77" s="258" t="s">
        <v>0</v>
      </c>
      <c r="C77" s="293"/>
      <c r="D77" s="294">
        <v>63</v>
      </c>
      <c r="E77" s="290"/>
      <c r="F77" s="290"/>
      <c r="G77" s="290"/>
      <c r="H77" s="291"/>
      <c r="I77" s="291"/>
      <c r="J77" s="291"/>
      <c r="K77" s="292"/>
    </row>
    <row r="78" spans="2:11" ht="10.8" thickBot="1" x14ac:dyDescent="0.25">
      <c r="B78" s="258" t="s">
        <v>26</v>
      </c>
      <c r="C78" s="295"/>
      <c r="D78" s="294">
        <v>31.5</v>
      </c>
      <c r="E78" s="290"/>
      <c r="F78" s="290"/>
      <c r="G78" s="290"/>
      <c r="H78" s="291"/>
      <c r="I78" s="291"/>
      <c r="J78" s="291"/>
      <c r="K78" s="292"/>
    </row>
    <row r="79" spans="2:11" ht="10.8" thickBot="1" x14ac:dyDescent="0.25">
      <c r="B79" s="258" t="s">
        <v>27</v>
      </c>
      <c r="C79" s="296">
        <f>D91-D89</f>
        <v>0</v>
      </c>
      <c r="D79" s="294">
        <v>16</v>
      </c>
      <c r="E79" s="290"/>
      <c r="F79" s="290"/>
      <c r="G79" s="290"/>
      <c r="H79" s="291"/>
      <c r="I79" s="291"/>
      <c r="J79" s="291"/>
      <c r="K79" s="292"/>
    </row>
    <row r="80" spans="2:11" x14ac:dyDescent="0.2">
      <c r="B80" s="258" t="s">
        <v>28</v>
      </c>
      <c r="C80" s="256" t="s">
        <v>29</v>
      </c>
      <c r="D80" s="289">
        <v>8</v>
      </c>
      <c r="E80" s="290"/>
      <c r="F80" s="290"/>
      <c r="G80" s="290"/>
      <c r="H80" s="291"/>
      <c r="I80" s="291"/>
      <c r="J80" s="291"/>
      <c r="K80" s="292"/>
    </row>
    <row r="81" spans="2:11" x14ac:dyDescent="0.2">
      <c r="D81" s="289">
        <v>4</v>
      </c>
      <c r="E81" s="290"/>
      <c r="F81" s="290"/>
      <c r="G81" s="290"/>
      <c r="H81" s="291"/>
      <c r="I81" s="291"/>
      <c r="J81" s="291"/>
      <c r="K81" s="292"/>
    </row>
    <row r="82" spans="2:11" x14ac:dyDescent="0.2">
      <c r="B82" s="258"/>
      <c r="C82" s="255"/>
      <c r="D82" s="289">
        <v>2</v>
      </c>
      <c r="E82" s="290"/>
      <c r="F82" s="290"/>
      <c r="G82" s="290"/>
      <c r="H82" s="291"/>
      <c r="I82" s="291"/>
      <c r="J82" s="291"/>
      <c r="K82" s="292"/>
    </row>
    <row r="83" spans="2:11" x14ac:dyDescent="0.2">
      <c r="C83" s="255"/>
      <c r="D83" s="289">
        <v>1</v>
      </c>
      <c r="E83" s="290"/>
      <c r="F83" s="290"/>
      <c r="G83" s="290"/>
      <c r="H83" s="291"/>
      <c r="I83" s="291"/>
      <c r="J83" s="291"/>
      <c r="K83" s="292"/>
    </row>
    <row r="84" spans="2:11" x14ac:dyDescent="0.2">
      <c r="C84" s="255"/>
      <c r="D84" s="289">
        <v>0.5</v>
      </c>
      <c r="E84" s="290"/>
      <c r="F84" s="290"/>
      <c r="G84" s="290"/>
      <c r="H84" s="291"/>
      <c r="I84" s="291"/>
      <c r="J84" s="291"/>
      <c r="K84" s="292"/>
    </row>
    <row r="85" spans="2:11" x14ac:dyDescent="0.2">
      <c r="C85" s="255"/>
      <c r="D85" s="289">
        <v>0.25</v>
      </c>
      <c r="E85" s="290"/>
      <c r="F85" s="290"/>
      <c r="G85" s="290"/>
      <c r="H85" s="291"/>
      <c r="I85" s="291"/>
      <c r="J85" s="291"/>
      <c r="K85" s="292"/>
    </row>
    <row r="86" spans="2:11" x14ac:dyDescent="0.2">
      <c r="C86" s="255"/>
      <c r="D86" s="289">
        <v>0.125</v>
      </c>
      <c r="E86" s="290"/>
      <c r="F86" s="290"/>
      <c r="G86" s="290"/>
      <c r="H86" s="291"/>
      <c r="I86" s="291"/>
      <c r="J86" s="291"/>
      <c r="K86" s="292"/>
    </row>
    <row r="87" spans="2:11" x14ac:dyDescent="0.2">
      <c r="C87" s="255"/>
      <c r="D87" s="289">
        <v>6.3E-2</v>
      </c>
      <c r="E87" s="290"/>
      <c r="F87" s="290"/>
      <c r="G87" s="290"/>
      <c r="H87" s="291"/>
      <c r="I87" s="291"/>
      <c r="J87" s="291"/>
      <c r="K87" s="292"/>
    </row>
    <row r="88" spans="2:11" ht="10.8" thickBot="1" x14ac:dyDescent="0.25">
      <c r="C88" s="255"/>
      <c r="D88" s="289" t="s">
        <v>196</v>
      </c>
      <c r="E88" s="297"/>
      <c r="F88" s="297"/>
      <c r="G88" s="297"/>
      <c r="H88" s="291"/>
      <c r="I88" s="291"/>
      <c r="J88" s="291"/>
      <c r="K88" s="292"/>
    </row>
    <row r="89" spans="2:11" ht="10.8" thickBot="1" x14ac:dyDescent="0.25">
      <c r="C89" s="255" t="s">
        <v>38</v>
      </c>
      <c r="D89" s="299"/>
      <c r="I89" s="278"/>
      <c r="J89" s="255" t="s">
        <v>31</v>
      </c>
      <c r="K89" s="279">
        <f>SUM(K75:K88)</f>
        <v>0</v>
      </c>
    </row>
    <row r="90" spans="2:11" ht="10.8" thickBot="1" x14ac:dyDescent="0.25">
      <c r="B90" s="287" t="s">
        <v>32</v>
      </c>
      <c r="C90" s="255"/>
      <c r="I90" s="278"/>
      <c r="J90" s="255" t="s">
        <v>41</v>
      </c>
      <c r="K90" s="280" t="e">
        <f>((C79-K89)/C79)*100</f>
        <v>#DIV/0!</v>
      </c>
    </row>
    <row r="91" spans="2:11" ht="10.8" thickBot="1" x14ac:dyDescent="0.25">
      <c r="B91" s="255" t="s">
        <v>33</v>
      </c>
      <c r="C91" s="255"/>
      <c r="D91" s="299"/>
      <c r="I91" s="278"/>
    </row>
    <row r="92" spans="2:11" ht="10.8" thickBot="1" x14ac:dyDescent="0.25">
      <c r="B92" s="255" t="s">
        <v>39</v>
      </c>
      <c r="C92" s="255"/>
      <c r="D92" s="299"/>
      <c r="I92" s="278"/>
    </row>
    <row r="93" spans="2:11" ht="10.8" thickBot="1" x14ac:dyDescent="0.25">
      <c r="B93" s="255" t="s">
        <v>37</v>
      </c>
      <c r="D93" s="299">
        <f>D92-D89</f>
        <v>0</v>
      </c>
      <c r="I93" s="278"/>
    </row>
    <row r="94" spans="2:11" ht="33.75" customHeight="1" x14ac:dyDescent="0.2">
      <c r="I94" s="278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8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8"/>
      <c r="D97" s="289">
        <v>256</v>
      </c>
      <c r="E97" s="290"/>
      <c r="F97" s="290"/>
      <c r="G97" s="290"/>
      <c r="H97" s="291"/>
      <c r="I97" s="291"/>
      <c r="J97" s="291"/>
      <c r="K97" s="292"/>
    </row>
    <row r="98" spans="2:11" ht="10.8" thickBot="1" x14ac:dyDescent="0.25">
      <c r="B98" s="258" t="s">
        <v>25</v>
      </c>
      <c r="C98" s="288"/>
      <c r="D98" s="289">
        <v>128</v>
      </c>
      <c r="E98" s="290"/>
      <c r="F98" s="290"/>
      <c r="G98" s="290"/>
      <c r="H98" s="291"/>
      <c r="I98" s="291"/>
      <c r="J98" s="291"/>
      <c r="K98" s="292"/>
    </row>
    <row r="99" spans="2:11" ht="10.8" thickBot="1" x14ac:dyDescent="0.25">
      <c r="B99" s="258" t="s">
        <v>0</v>
      </c>
      <c r="C99" s="293"/>
      <c r="D99" s="294">
        <v>63</v>
      </c>
      <c r="E99" s="290"/>
      <c r="F99" s="290"/>
      <c r="G99" s="290"/>
      <c r="H99" s="291"/>
      <c r="I99" s="291"/>
      <c r="J99" s="291"/>
      <c r="K99" s="292"/>
    </row>
    <row r="100" spans="2:11" ht="10.8" thickBot="1" x14ac:dyDescent="0.25">
      <c r="B100" s="258" t="s">
        <v>26</v>
      </c>
      <c r="C100" s="295"/>
      <c r="D100" s="294">
        <v>31.5</v>
      </c>
      <c r="E100" s="290"/>
      <c r="F100" s="290"/>
      <c r="G100" s="290"/>
      <c r="H100" s="291"/>
      <c r="I100" s="291"/>
      <c r="J100" s="291"/>
      <c r="K100" s="292"/>
    </row>
    <row r="101" spans="2:11" ht="10.8" thickBot="1" x14ac:dyDescent="0.25">
      <c r="B101" s="258" t="s">
        <v>27</v>
      </c>
      <c r="C101" s="296">
        <f>D113-D111</f>
        <v>0</v>
      </c>
      <c r="D101" s="294">
        <v>16</v>
      </c>
      <c r="E101" s="290"/>
      <c r="F101" s="290"/>
      <c r="G101" s="290"/>
      <c r="H101" s="291"/>
      <c r="I101" s="291"/>
      <c r="J101" s="291"/>
      <c r="K101" s="292"/>
    </row>
    <row r="102" spans="2:11" x14ac:dyDescent="0.2">
      <c r="B102" s="258" t="s">
        <v>28</v>
      </c>
      <c r="C102" s="256" t="s">
        <v>29</v>
      </c>
      <c r="D102" s="289">
        <v>8</v>
      </c>
      <c r="E102" s="290"/>
      <c r="F102" s="290"/>
      <c r="G102" s="290"/>
      <c r="H102" s="291"/>
      <c r="I102" s="291"/>
      <c r="J102" s="291"/>
      <c r="K102" s="292"/>
    </row>
    <row r="103" spans="2:11" x14ac:dyDescent="0.2">
      <c r="D103" s="289">
        <v>4</v>
      </c>
      <c r="E103" s="290"/>
      <c r="F103" s="290"/>
      <c r="G103" s="290"/>
      <c r="H103" s="291"/>
      <c r="I103" s="291"/>
      <c r="J103" s="291"/>
      <c r="K103" s="292"/>
    </row>
    <row r="104" spans="2:11" x14ac:dyDescent="0.2">
      <c r="B104" s="258"/>
      <c r="C104" s="255"/>
      <c r="D104" s="289">
        <v>2</v>
      </c>
      <c r="E104" s="290"/>
      <c r="F104" s="290"/>
      <c r="G104" s="290"/>
      <c r="H104" s="291"/>
      <c r="I104" s="291"/>
      <c r="J104" s="291"/>
      <c r="K104" s="292"/>
    </row>
    <row r="105" spans="2:11" x14ac:dyDescent="0.2">
      <c r="C105" s="255"/>
      <c r="D105" s="289">
        <v>1</v>
      </c>
      <c r="E105" s="290"/>
      <c r="F105" s="290"/>
      <c r="G105" s="290"/>
      <c r="H105" s="291"/>
      <c r="I105" s="291"/>
      <c r="J105" s="291"/>
      <c r="K105" s="292"/>
    </row>
    <row r="106" spans="2:11" x14ac:dyDescent="0.2">
      <c r="C106" s="255"/>
      <c r="D106" s="289">
        <v>0.5</v>
      </c>
      <c r="E106" s="290"/>
      <c r="F106" s="290"/>
      <c r="G106" s="290"/>
      <c r="H106" s="291"/>
      <c r="I106" s="291"/>
      <c r="J106" s="291"/>
      <c r="K106" s="292"/>
    </row>
    <row r="107" spans="2:11" x14ac:dyDescent="0.2">
      <c r="C107" s="255"/>
      <c r="D107" s="289">
        <v>0.25</v>
      </c>
      <c r="E107" s="290"/>
      <c r="F107" s="290"/>
      <c r="G107" s="290"/>
      <c r="H107" s="291"/>
      <c r="I107" s="291"/>
      <c r="J107" s="291"/>
      <c r="K107" s="292"/>
    </row>
    <row r="108" spans="2:11" x14ac:dyDescent="0.2">
      <c r="C108" s="255"/>
      <c r="D108" s="289">
        <v>0.125</v>
      </c>
      <c r="E108" s="290"/>
      <c r="F108" s="290"/>
      <c r="G108" s="290"/>
      <c r="H108" s="291"/>
      <c r="I108" s="291"/>
      <c r="J108" s="291"/>
      <c r="K108" s="292"/>
    </row>
    <row r="109" spans="2:11" x14ac:dyDescent="0.2">
      <c r="C109" s="255"/>
      <c r="D109" s="289">
        <v>6.3E-2</v>
      </c>
      <c r="E109" s="290"/>
      <c r="F109" s="290"/>
      <c r="G109" s="290"/>
      <c r="H109" s="291"/>
      <c r="I109" s="291"/>
      <c r="J109" s="291"/>
      <c r="K109" s="292"/>
    </row>
    <row r="110" spans="2:11" ht="10.8" thickBot="1" x14ac:dyDescent="0.25">
      <c r="C110" s="255"/>
      <c r="D110" s="289" t="s">
        <v>196</v>
      </c>
      <c r="E110" s="297"/>
      <c r="F110" s="297"/>
      <c r="G110" s="297"/>
      <c r="H110" s="291"/>
      <c r="I110" s="291"/>
      <c r="J110" s="291"/>
      <c r="K110" s="292"/>
    </row>
    <row r="111" spans="2:11" ht="10.8" thickBot="1" x14ac:dyDescent="0.25">
      <c r="C111" s="255" t="s">
        <v>40</v>
      </c>
      <c r="D111" s="299"/>
      <c r="I111" s="278"/>
      <c r="J111" s="255" t="s">
        <v>31</v>
      </c>
      <c r="K111" s="279">
        <f>SUM(K97:K110)</f>
        <v>0</v>
      </c>
    </row>
    <row r="112" spans="2:11" ht="10.8" thickBot="1" x14ac:dyDescent="0.25">
      <c r="B112" s="287" t="s">
        <v>32</v>
      </c>
      <c r="C112" s="255"/>
      <c r="I112" s="278"/>
      <c r="J112" s="255" t="s">
        <v>41</v>
      </c>
      <c r="K112" s="280" t="e">
        <f>((C101-K111)/C101)*100</f>
        <v>#DIV/0!</v>
      </c>
    </row>
    <row r="113" spans="2:9" ht="10.8" thickBot="1" x14ac:dyDescent="0.25">
      <c r="B113" s="255" t="s">
        <v>33</v>
      </c>
      <c r="C113" s="255"/>
      <c r="D113" s="299"/>
      <c r="I113" s="278"/>
    </row>
    <row r="114" spans="2:9" ht="10.8" thickBot="1" x14ac:dyDescent="0.25">
      <c r="B114" s="255" t="s">
        <v>34</v>
      </c>
      <c r="C114" s="255"/>
      <c r="D114" s="299"/>
      <c r="I114" s="278"/>
    </row>
    <row r="115" spans="2:9" ht="10.8" thickBot="1" x14ac:dyDescent="0.25">
      <c r="B115" s="255" t="s">
        <v>35</v>
      </c>
      <c r="D115" s="299">
        <f>D114-D111</f>
        <v>0</v>
      </c>
      <c r="I115" s="278"/>
    </row>
    <row r="116" spans="2:9" x14ac:dyDescent="0.2">
      <c r="I116" s="278"/>
    </row>
    <row r="117" spans="2:9" x14ac:dyDescent="0.2">
      <c r="I117" s="278"/>
    </row>
    <row r="118" spans="2:9" x14ac:dyDescent="0.2">
      <c r="I118" s="278"/>
    </row>
    <row r="119" spans="2:9" x14ac:dyDescent="0.2">
      <c r="I119" s="278"/>
    </row>
    <row r="120" spans="2:9" x14ac:dyDescent="0.2">
      <c r="I120" s="278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H14" sqref="H14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450" t="s">
        <v>20</v>
      </c>
      <c r="D1" s="451"/>
      <c r="E1" s="451"/>
      <c r="F1" s="452"/>
    </row>
    <row r="2" spans="1:11" ht="16.2" thickBot="1" x14ac:dyDescent="0.35">
      <c r="B2" s="22" t="s">
        <v>3</v>
      </c>
      <c r="C2" s="453" t="s">
        <v>5</v>
      </c>
      <c r="D2" s="454"/>
      <c r="E2" s="454"/>
      <c r="F2" s="455"/>
    </row>
    <row r="3" spans="1:11" x14ac:dyDescent="0.25">
      <c r="B3" s="19" t="s">
        <v>1</v>
      </c>
      <c r="C3" s="456" t="str">
        <f>'Input-data'!C4</f>
        <v>13.09.2021</v>
      </c>
      <c r="D3" s="456"/>
      <c r="E3" s="456"/>
      <c r="F3" s="457"/>
    </row>
    <row r="4" spans="1:11" x14ac:dyDescent="0.25">
      <c r="B4" s="20" t="s">
        <v>42</v>
      </c>
      <c r="C4" s="444">
        <f>'Input-data'!C5</f>
        <v>0</v>
      </c>
      <c r="D4" s="444"/>
      <c r="E4" s="444"/>
      <c r="F4" s="445"/>
    </row>
    <row r="5" spans="1:11" x14ac:dyDescent="0.25">
      <c r="B5" s="20" t="s">
        <v>43</v>
      </c>
      <c r="C5" s="446">
        <f>'Input-data'!C6</f>
        <v>0</v>
      </c>
      <c r="D5" s="446"/>
      <c r="E5" s="446"/>
      <c r="F5" s="447"/>
    </row>
    <row r="6" spans="1:11" x14ac:dyDescent="0.25">
      <c r="B6" s="20" t="s">
        <v>0</v>
      </c>
      <c r="C6" s="458" t="str">
        <f>'Input-data'!C7</f>
        <v xml:space="preserve">MS3 SP1 OS </v>
      </c>
      <c r="D6" s="458"/>
      <c r="E6" s="458"/>
      <c r="F6" s="459"/>
      <c r="G6" s="7"/>
    </row>
    <row r="7" spans="1:11" x14ac:dyDescent="0.25">
      <c r="B7" s="20" t="s">
        <v>4</v>
      </c>
      <c r="C7" s="442" t="str">
        <f>'Input-data'!C8</f>
        <v>OS</v>
      </c>
      <c r="D7" s="442"/>
      <c r="E7" s="442"/>
      <c r="F7" s="443"/>
      <c r="G7" s="7"/>
    </row>
    <row r="8" spans="1:11" x14ac:dyDescent="0.25">
      <c r="B8" s="20" t="s">
        <v>11</v>
      </c>
      <c r="C8" s="448">
        <f>(C9-D12)/D12</f>
        <v>-1.0479434110558031E-3</v>
      </c>
      <c r="D8" s="448"/>
      <c r="E8" s="448"/>
      <c r="F8" s="449"/>
      <c r="G8" s="7"/>
    </row>
    <row r="9" spans="1:11" ht="13.8" thickBot="1" x14ac:dyDescent="0.3">
      <c r="B9" s="224" t="s">
        <v>6</v>
      </c>
      <c r="C9" s="460">
        <f>'Input-data'!C9</f>
        <v>19065</v>
      </c>
      <c r="D9" s="460"/>
      <c r="E9" s="460"/>
      <c r="F9" s="461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435" t="s">
        <v>52</v>
      </c>
      <c r="B11" s="230">
        <v>250</v>
      </c>
      <c r="C11" s="242">
        <f>'Input-data'!C10</f>
        <v>0</v>
      </c>
      <c r="D11" s="243">
        <f t="shared" ref="D11:D24" si="0">D12+C11</f>
        <v>19085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436"/>
      <c r="B12" s="231">
        <v>125</v>
      </c>
      <c r="C12" s="242">
        <f>'Input-data'!C11</f>
        <v>0</v>
      </c>
      <c r="D12" s="244">
        <f t="shared" si="0"/>
        <v>19085</v>
      </c>
      <c r="E12" s="246">
        <f t="shared" ref="E12:E26" si="2">C12/$D$11</f>
        <v>0</v>
      </c>
      <c r="F12" s="248">
        <f t="shared" si="1"/>
        <v>1</v>
      </c>
      <c r="G12" s="7"/>
    </row>
    <row r="13" spans="1:11" ht="17.25" customHeight="1" x14ac:dyDescent="0.25">
      <c r="A13" s="437"/>
      <c r="B13" s="231">
        <v>63</v>
      </c>
      <c r="C13" s="242">
        <f>'Input-data'!C12</f>
        <v>7380</v>
      </c>
      <c r="D13" s="244">
        <f t="shared" si="0"/>
        <v>19085</v>
      </c>
      <c r="E13" s="246">
        <f t="shared" si="2"/>
        <v>0.38669111867959133</v>
      </c>
      <c r="F13" s="248">
        <f t="shared" si="1"/>
        <v>1</v>
      </c>
      <c r="G13" s="7"/>
    </row>
    <row r="14" spans="1:11" ht="17.25" customHeight="1" x14ac:dyDescent="0.25">
      <c r="A14" s="439" t="s">
        <v>53</v>
      </c>
      <c r="B14" s="232">
        <v>31.5</v>
      </c>
      <c r="C14" s="242">
        <f>'Input-data'!C13</f>
        <v>6055</v>
      </c>
      <c r="D14" s="244">
        <f t="shared" si="0"/>
        <v>11705</v>
      </c>
      <c r="E14" s="246">
        <f t="shared" si="2"/>
        <v>0.31726486769714435</v>
      </c>
      <c r="F14" s="248">
        <f t="shared" si="1"/>
        <v>0.61330888132040862</v>
      </c>
      <c r="G14" s="7"/>
    </row>
    <row r="15" spans="1:11" ht="17.25" customHeight="1" x14ac:dyDescent="0.25">
      <c r="A15" s="440"/>
      <c r="B15" s="232">
        <v>16</v>
      </c>
      <c r="C15" s="242">
        <f>'Input-data'!C14</f>
        <v>2140</v>
      </c>
      <c r="D15" s="244">
        <f t="shared" si="0"/>
        <v>5650</v>
      </c>
      <c r="E15" s="246">
        <f t="shared" si="2"/>
        <v>0.11212994498297092</v>
      </c>
      <c r="F15" s="248">
        <f t="shared" si="1"/>
        <v>0.29604401362326432</v>
      </c>
      <c r="G15" s="7"/>
    </row>
    <row r="16" spans="1:11" ht="17.25" customHeight="1" x14ac:dyDescent="0.25">
      <c r="A16" s="440"/>
      <c r="B16" s="232">
        <v>8</v>
      </c>
      <c r="C16" s="242">
        <f>'Input-data'!C15</f>
        <v>1045</v>
      </c>
      <c r="D16" s="244">
        <f t="shared" si="0"/>
        <v>3510</v>
      </c>
      <c r="E16" s="246">
        <f t="shared" si="2"/>
        <v>5.4755043227665709E-2</v>
      </c>
      <c r="F16" s="248">
        <f t="shared" si="1"/>
        <v>0.18391406864029342</v>
      </c>
      <c r="G16" s="7"/>
      <c r="H16" s="43"/>
      <c r="I16" s="43"/>
      <c r="J16" s="43"/>
      <c r="K16" s="43"/>
    </row>
    <row r="17" spans="1:8" ht="17.25" customHeight="1" x14ac:dyDescent="0.25">
      <c r="A17" s="440"/>
      <c r="B17" s="232">
        <v>4</v>
      </c>
      <c r="C17" s="242">
        <f>'Input-data'!C16</f>
        <v>550</v>
      </c>
      <c r="D17" s="244">
        <f t="shared" si="0"/>
        <v>2465</v>
      </c>
      <c r="E17" s="246">
        <f>C17/$D$11</f>
        <v>2.8818443804034581E-2</v>
      </c>
      <c r="F17" s="248">
        <f t="shared" si="1"/>
        <v>0.12915902541262772</v>
      </c>
      <c r="G17" s="7"/>
    </row>
    <row r="18" spans="1:8" ht="17.25" customHeight="1" x14ac:dyDescent="0.25">
      <c r="A18" s="441"/>
      <c r="B18" s="232">
        <v>2</v>
      </c>
      <c r="C18" s="242">
        <f>'Input-data'!C17</f>
        <v>380</v>
      </c>
      <c r="D18" s="244">
        <f t="shared" si="0"/>
        <v>1915</v>
      </c>
      <c r="E18" s="246">
        <f t="shared" si="2"/>
        <v>1.9910924810060258E-2</v>
      </c>
      <c r="F18" s="248">
        <f t="shared" si="1"/>
        <v>0.10034058160859313</v>
      </c>
      <c r="G18" s="7"/>
      <c r="H18" s="12"/>
    </row>
    <row r="19" spans="1:8" ht="17.25" customHeight="1" x14ac:dyDescent="0.25">
      <c r="A19" s="438" t="s">
        <v>54</v>
      </c>
      <c r="B19" s="231">
        <v>1</v>
      </c>
      <c r="C19" s="242">
        <f>'Input-data'!C18</f>
        <v>285</v>
      </c>
      <c r="D19" s="244">
        <f t="shared" si="0"/>
        <v>1535</v>
      </c>
      <c r="E19" s="246">
        <f t="shared" si="2"/>
        <v>1.4933193607545192E-2</v>
      </c>
      <c r="F19" s="248">
        <f t="shared" si="1"/>
        <v>8.0429656798532881E-2</v>
      </c>
      <c r="G19" s="7"/>
    </row>
    <row r="20" spans="1:8" ht="17.25" customHeight="1" x14ac:dyDescent="0.25">
      <c r="A20" s="436"/>
      <c r="B20" s="231">
        <v>0.5</v>
      </c>
      <c r="C20" s="242">
        <f>'Input-data'!C19</f>
        <v>400</v>
      </c>
      <c r="D20" s="244">
        <f t="shared" si="0"/>
        <v>1250</v>
      </c>
      <c r="E20" s="246">
        <f t="shared" si="2"/>
        <v>2.0958868221116058E-2</v>
      </c>
      <c r="F20" s="248">
        <f t="shared" si="1"/>
        <v>6.5496463190987689E-2</v>
      </c>
      <c r="G20" s="7"/>
    </row>
    <row r="21" spans="1:8" ht="17.25" customHeight="1" x14ac:dyDescent="0.25">
      <c r="A21" s="436"/>
      <c r="B21" s="233">
        <v>0.25</v>
      </c>
      <c r="C21" s="242">
        <f>'Input-data'!C20</f>
        <v>250</v>
      </c>
      <c r="D21" s="244">
        <f t="shared" si="0"/>
        <v>850</v>
      </c>
      <c r="E21" s="246">
        <f t="shared" si="2"/>
        <v>1.3099292638197537E-2</v>
      </c>
      <c r="F21" s="248">
        <f t="shared" si="1"/>
        <v>4.4537594969871627E-2</v>
      </c>
    </row>
    <row r="22" spans="1:8" ht="17.25" customHeight="1" x14ac:dyDescent="0.25">
      <c r="A22" s="436"/>
      <c r="B22" s="233">
        <v>0.125</v>
      </c>
      <c r="C22" s="242">
        <f>'Input-data'!C21</f>
        <v>285</v>
      </c>
      <c r="D22" s="244">
        <f t="shared" si="0"/>
        <v>600</v>
      </c>
      <c r="E22" s="246">
        <f t="shared" si="2"/>
        <v>1.4933193607545192E-2</v>
      </c>
      <c r="F22" s="248">
        <f t="shared" si="1"/>
        <v>3.1438302331674092E-2</v>
      </c>
    </row>
    <row r="23" spans="1:8" ht="17.25" customHeight="1" x14ac:dyDescent="0.25">
      <c r="A23" s="437"/>
      <c r="B23" s="233">
        <v>6.3E-2</v>
      </c>
      <c r="C23" s="242">
        <f>'Input-data'!C22</f>
        <v>315</v>
      </c>
      <c r="D23" s="244">
        <f t="shared" si="0"/>
        <v>315</v>
      </c>
      <c r="E23" s="246">
        <f t="shared" si="2"/>
        <v>1.6505108724128897E-2</v>
      </c>
      <c r="F23" s="248">
        <f t="shared" si="1"/>
        <v>1.6505108724128897E-2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425" t="s">
        <v>63</v>
      </c>
      <c r="B30" s="426"/>
      <c r="C30" s="415">
        <f ca="1">SUM(Interpolation!E3:E403)*0.0025</f>
        <v>27.893201678359947</v>
      </c>
      <c r="D30" s="416"/>
      <c r="E30" s="241" t="s">
        <v>197</v>
      </c>
      <c r="F30" s="241"/>
      <c r="G30" s="241"/>
      <c r="H30" s="241"/>
    </row>
    <row r="31" spans="1:8" ht="20.25" customHeight="1" x14ac:dyDescent="0.25">
      <c r="A31" s="427" t="s">
        <v>68</v>
      </c>
      <c r="B31" s="428"/>
      <c r="C31" s="411">
        <f ca="1">(C45*C39)^0.5</f>
        <v>17.779369340461042</v>
      </c>
      <c r="D31" s="412"/>
    </row>
    <row r="32" spans="1:8" ht="20.25" customHeight="1" x14ac:dyDescent="0.25">
      <c r="A32" s="423" t="s">
        <v>15</v>
      </c>
      <c r="B32" s="424"/>
      <c r="C32" s="411">
        <f ca="1">C31/C33</f>
        <v>6.2530143540669849</v>
      </c>
      <c r="D32" s="412"/>
    </row>
    <row r="33" spans="1:6" ht="20.25" customHeight="1" x14ac:dyDescent="0.25">
      <c r="A33" s="421" t="s">
        <v>69</v>
      </c>
      <c r="B33" s="422"/>
      <c r="C33" s="411">
        <f ca="1">(C45/C39)^0.5</f>
        <v>2.8433277670148431</v>
      </c>
      <c r="D33" s="412"/>
    </row>
    <row r="34" spans="1:6" ht="20.25" customHeight="1" x14ac:dyDescent="0.25">
      <c r="A34" s="423" t="s">
        <v>12</v>
      </c>
      <c r="B34" s="424"/>
      <c r="C34" s="411">
        <f ca="1">STDEV(Interpolation!E3:E403)</f>
        <v>18.684508853036345</v>
      </c>
      <c r="D34" s="412"/>
    </row>
    <row r="35" spans="1:6" ht="20.25" customHeight="1" x14ac:dyDescent="0.25">
      <c r="A35" s="419" t="s">
        <v>76</v>
      </c>
      <c r="B35" s="420"/>
      <c r="C35" s="417">
        <f>geometric_std_dev!G21</f>
        <v>2.2384296485590567</v>
      </c>
      <c r="D35" s="418"/>
      <c r="E35" s="228"/>
    </row>
    <row r="36" spans="1:6" ht="20.25" customHeight="1" x14ac:dyDescent="0.25">
      <c r="A36" s="423" t="s">
        <v>10</v>
      </c>
      <c r="B36" s="424"/>
      <c r="C36" s="411">
        <f ca="1">SKEW(Interpolation!E3:E403)</f>
        <v>0.23044829276440099</v>
      </c>
      <c r="D36" s="412"/>
      <c r="E36" s="228"/>
      <c r="F36" s="228"/>
    </row>
    <row r="37" spans="1:6" ht="20.25" customHeight="1" x14ac:dyDescent="0.25">
      <c r="A37" s="423" t="s">
        <v>9</v>
      </c>
      <c r="B37" s="424"/>
      <c r="C37" s="411">
        <f ca="1">KURT(Interpolation!E3:E403)</f>
        <v>-1.0360436881146113</v>
      </c>
      <c r="D37" s="412"/>
      <c r="E37" s="228"/>
      <c r="F37" s="228"/>
    </row>
    <row r="38" spans="1:6" ht="20.25" customHeight="1" x14ac:dyDescent="0.25">
      <c r="A38" s="423" t="s">
        <v>7</v>
      </c>
      <c r="B38" s="424"/>
      <c r="C38" s="411">
        <f ca="1">Interpolation!E363</f>
        <v>1.9828947368421055</v>
      </c>
      <c r="D38" s="412"/>
      <c r="E38" s="228"/>
      <c r="F38" s="228"/>
    </row>
    <row r="39" spans="1:6" ht="20.25" customHeight="1" x14ac:dyDescent="0.25">
      <c r="A39" s="423" t="s">
        <v>16</v>
      </c>
      <c r="B39" s="424"/>
      <c r="C39" s="411">
        <f ca="1">Interpolation!E339</f>
        <v>6.253014354066984</v>
      </c>
      <c r="D39" s="412"/>
      <c r="E39" s="228"/>
      <c r="F39" s="228"/>
    </row>
    <row r="40" spans="1:6" ht="20.25" customHeight="1" x14ac:dyDescent="0.25">
      <c r="A40" s="423" t="s">
        <v>18</v>
      </c>
      <c r="B40" s="424"/>
      <c r="C40" s="411">
        <f ca="1">Interpolation!E303</f>
        <v>12.714953271028037</v>
      </c>
      <c r="D40" s="412"/>
      <c r="E40" s="228"/>
      <c r="F40" s="228"/>
    </row>
    <row r="41" spans="1:6" ht="20.25" customHeight="1" x14ac:dyDescent="0.25">
      <c r="A41" s="421" t="s">
        <v>50</v>
      </c>
      <c r="B41" s="422"/>
      <c r="C41" s="411">
        <f ca="1">Interpolation!E283</f>
        <v>16.193270024772914</v>
      </c>
      <c r="D41" s="412"/>
      <c r="E41" s="228"/>
      <c r="F41" s="228"/>
    </row>
    <row r="42" spans="1:6" ht="20.25" customHeight="1" x14ac:dyDescent="0.3">
      <c r="A42" s="419" t="s">
        <v>51</v>
      </c>
      <c r="B42" s="420"/>
      <c r="C42" s="417">
        <f ca="1">Interpolation!E203</f>
        <v>25.964285714285715</v>
      </c>
      <c r="D42" s="418"/>
      <c r="E42" s="303">
        <f ca="1">17.5*(C42/1000)^(-1/6)</f>
        <v>32.159452916614512</v>
      </c>
      <c r="F42" s="228"/>
    </row>
    <row r="43" spans="1:6" ht="20.25" customHeight="1" x14ac:dyDescent="0.25">
      <c r="A43" s="421" t="s">
        <v>47</v>
      </c>
      <c r="B43" s="422"/>
      <c r="C43" s="411">
        <f ca="1">Interpolation!E163</f>
        <v>30.849793559042116</v>
      </c>
      <c r="D43" s="412"/>
      <c r="E43" s="304"/>
      <c r="F43" s="228"/>
    </row>
    <row r="44" spans="1:6" ht="20.25" customHeight="1" x14ac:dyDescent="0.25">
      <c r="A44" s="423" t="s">
        <v>19</v>
      </c>
      <c r="B44" s="424"/>
      <c r="C44" s="411">
        <f ca="1">Interpolation!E103</f>
        <v>42.988397696476966</v>
      </c>
      <c r="D44" s="412"/>
      <c r="E44" s="304"/>
      <c r="F44" s="228"/>
    </row>
    <row r="45" spans="1:6" ht="20.25" customHeight="1" x14ac:dyDescent="0.25">
      <c r="A45" s="429" t="s">
        <v>17</v>
      </c>
      <c r="B45" s="430"/>
      <c r="C45" s="411">
        <f ca="1">Interpolation!E67</f>
        <v>50.552574525745257</v>
      </c>
      <c r="D45" s="412"/>
      <c r="E45" s="304"/>
      <c r="F45" s="228"/>
    </row>
    <row r="46" spans="1:6" ht="20.25" customHeight="1" x14ac:dyDescent="0.25">
      <c r="A46" s="429" t="s">
        <v>8</v>
      </c>
      <c r="B46" s="430"/>
      <c r="C46" s="411">
        <f ca="1">Interpolation!E43</f>
        <v>55.595359078590789</v>
      </c>
      <c r="D46" s="412"/>
      <c r="E46" s="304">
        <f ca="1">23.5*(2*C46/1000)^(-1/6)</f>
        <v>33.888819426523256</v>
      </c>
      <c r="F46" s="228"/>
    </row>
    <row r="47" spans="1:6" ht="20.25" customHeight="1" x14ac:dyDescent="0.25">
      <c r="A47" s="431" t="s">
        <v>48</v>
      </c>
      <c r="B47" s="432"/>
      <c r="C47" s="411">
        <f ca="1">C43/C38</f>
        <v>15.557958264679499</v>
      </c>
      <c r="D47" s="412"/>
      <c r="E47" s="228"/>
      <c r="F47" s="228"/>
    </row>
    <row r="48" spans="1:6" ht="20.25" customHeight="1" thickBot="1" x14ac:dyDescent="0.3">
      <c r="A48" s="433" t="s">
        <v>49</v>
      </c>
      <c r="B48" s="434"/>
      <c r="C48" s="413">
        <f ca="1">C41^2/(C43*C38)</f>
        <v>4.2866417897372209</v>
      </c>
      <c r="D48" s="414"/>
      <c r="E48" s="228"/>
      <c r="F48" s="228"/>
    </row>
    <row r="49" spans="1:5" ht="20.25" customHeight="1" x14ac:dyDescent="0.25">
      <c r="A49" s="396" t="s">
        <v>184</v>
      </c>
      <c r="B49" s="397"/>
      <c r="C49" s="397"/>
      <c r="D49" s="398"/>
    </row>
    <row r="50" spans="1:5" ht="20.25" customHeight="1" x14ac:dyDescent="0.25">
      <c r="A50" s="401" t="s">
        <v>179</v>
      </c>
      <c r="B50" s="402"/>
      <c r="C50" s="399">
        <f ca="1">-0.0333+(0.4665/((1000*C42/1000)^0.21))</f>
        <v>0.20211417440591337</v>
      </c>
      <c r="D50" s="400"/>
    </row>
    <row r="51" spans="1:5" ht="20.25" customHeight="1" x14ac:dyDescent="0.25">
      <c r="A51" s="403" t="s">
        <v>180</v>
      </c>
      <c r="B51" s="404"/>
      <c r="C51" s="407">
        <f ca="1">0.13+(0.21/((1000*C42/1000+0.002)^0.21))</f>
        <v>0.23597251225446847</v>
      </c>
      <c r="D51" s="408"/>
    </row>
    <row r="52" spans="1:5" ht="20.25" customHeight="1" x14ac:dyDescent="0.25">
      <c r="A52" s="401" t="s">
        <v>181</v>
      </c>
      <c r="B52" s="402"/>
      <c r="C52" s="399">
        <f>0.621*EXP(-0.457*C35)</f>
        <v>0.22326708213282881</v>
      </c>
      <c r="D52" s="400"/>
    </row>
    <row r="53" spans="1:5" ht="20.25" customHeight="1" x14ac:dyDescent="0.25">
      <c r="A53" s="403" t="s">
        <v>182</v>
      </c>
      <c r="B53" s="404"/>
      <c r="C53" s="407">
        <f>'Berechnung_Yu&amp;Stand'!J1086</f>
        <v>0.22577865257245278</v>
      </c>
      <c r="D53" s="408"/>
    </row>
    <row r="54" spans="1:5" ht="20.25" customHeight="1" thickBot="1" x14ac:dyDescent="0.3">
      <c r="A54" s="405" t="s">
        <v>183</v>
      </c>
      <c r="B54" s="406"/>
      <c r="C54" s="409">
        <f>0.353-0.068*C35+0.146*F20</f>
        <v>0.21034926752386834</v>
      </c>
      <c r="D54" s="410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10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09375" defaultRowHeight="13.2" x14ac:dyDescent="0.25"/>
  <sheetData/>
  <phoneticPr fontId="10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10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63.789883976964774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63.789883976964774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63.579767953929533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63.369651930894307</v>
      </c>
    </row>
    <row r="7" spans="1:5" x14ac:dyDescent="0.25">
      <c r="A7" s="16">
        <f>Statistik!F23*100</f>
        <v>1.6505108724128896</v>
      </c>
      <c r="B7" s="18">
        <f>'Input-data'!B22</f>
        <v>6.3E-2</v>
      </c>
      <c r="D7" s="2">
        <v>99</v>
      </c>
      <c r="E7" s="6">
        <f t="shared" ca="1" si="0"/>
        <v>63.15953590785908</v>
      </c>
    </row>
    <row r="8" spans="1:5" x14ac:dyDescent="0.25">
      <c r="A8" s="16">
        <f>Statistik!F22*100</f>
        <v>3.1438302331674093</v>
      </c>
      <c r="B8" s="18">
        <v>0.125</v>
      </c>
      <c r="D8" s="2">
        <v>98.75</v>
      </c>
      <c r="E8" s="6">
        <f t="shared" ca="1" si="0"/>
        <v>62.949419884823854</v>
      </c>
    </row>
    <row r="9" spans="1:5" x14ac:dyDescent="0.25">
      <c r="A9" s="16">
        <f>Statistik!F21*100</f>
        <v>4.4537594969871623</v>
      </c>
      <c r="B9" s="18">
        <f>'Input-data'!B20</f>
        <v>0.25</v>
      </c>
      <c r="D9" s="2">
        <v>98.5</v>
      </c>
      <c r="E9" s="6">
        <f t="shared" ca="1" si="0"/>
        <v>62.739303861788613</v>
      </c>
    </row>
    <row r="10" spans="1:5" x14ac:dyDescent="0.25">
      <c r="A10" s="16">
        <f>Statistik!F20*100</f>
        <v>6.5496463190987688</v>
      </c>
      <c r="B10" s="18">
        <f>'Input-data'!B19</f>
        <v>0.5</v>
      </c>
      <c r="D10" s="2">
        <v>98.25</v>
      </c>
      <c r="E10" s="6">
        <f t="shared" ca="1" si="0"/>
        <v>62.529187838753387</v>
      </c>
    </row>
    <row r="11" spans="1:5" x14ac:dyDescent="0.25">
      <c r="A11" s="16">
        <f>Statistik!F19*100</f>
        <v>8.0429656798532889</v>
      </c>
      <c r="B11" s="18">
        <f>'Input-data'!B18</f>
        <v>1</v>
      </c>
      <c r="D11" s="2">
        <v>98</v>
      </c>
      <c r="E11" s="6">
        <f t="shared" ca="1" si="0"/>
        <v>62.319071815718161</v>
      </c>
    </row>
    <row r="12" spans="1:5" x14ac:dyDescent="0.25">
      <c r="A12" s="16">
        <f>Statistik!F18*100</f>
        <v>10.034058160859313</v>
      </c>
      <c r="B12" s="18">
        <f>'Input-data'!B17</f>
        <v>2</v>
      </c>
      <c r="D12" s="2">
        <v>97.75</v>
      </c>
      <c r="E12" s="6">
        <f t="shared" ca="1" si="0"/>
        <v>62.10895579268292</v>
      </c>
    </row>
    <row r="13" spans="1:5" x14ac:dyDescent="0.25">
      <c r="A13" s="16">
        <f>Statistik!F17*100</f>
        <v>12.915902541262772</v>
      </c>
      <c r="B13" s="18">
        <f>'Input-data'!B16</f>
        <v>4</v>
      </c>
      <c r="D13" s="2">
        <v>97.5</v>
      </c>
      <c r="E13" s="6">
        <f t="shared" ca="1" si="0"/>
        <v>61.898839769647694</v>
      </c>
    </row>
    <row r="14" spans="1:5" x14ac:dyDescent="0.25">
      <c r="A14" s="16">
        <f>Statistik!F16*100</f>
        <v>18.391406864029342</v>
      </c>
      <c r="B14" s="18">
        <f>'Input-data'!B15</f>
        <v>8</v>
      </c>
      <c r="D14" s="2">
        <v>97.25</v>
      </c>
      <c r="E14" s="6">
        <f t="shared" ca="1" si="0"/>
        <v>61.688723746612467</v>
      </c>
    </row>
    <row r="15" spans="1:5" x14ac:dyDescent="0.25">
      <c r="A15" s="16">
        <f>Statistik!F15*100</f>
        <v>29.604401362326431</v>
      </c>
      <c r="B15" s="18">
        <f>'Input-data'!B14</f>
        <v>16</v>
      </c>
      <c r="D15" s="2">
        <v>97</v>
      </c>
      <c r="E15" s="6">
        <f t="shared" ca="1" si="0"/>
        <v>61.478607723577241</v>
      </c>
    </row>
    <row r="16" spans="1:5" x14ac:dyDescent="0.25">
      <c r="A16" s="16">
        <f>Statistik!F14*100</f>
        <v>61.330888132040862</v>
      </c>
      <c r="B16" s="18">
        <f>'Input-data'!B13</f>
        <v>31.5</v>
      </c>
      <c r="D16" s="2">
        <v>96.75</v>
      </c>
      <c r="E16" s="6">
        <f t="shared" ca="1" si="0"/>
        <v>61.268491700542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61.058375677506774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60.848259654471548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60.638143631436307</v>
      </c>
    </row>
    <row r="20" spans="1:5" x14ac:dyDescent="0.25">
      <c r="D20" s="2">
        <v>95.75</v>
      </c>
      <c r="E20" s="6">
        <f t="shared" ca="1" si="0"/>
        <v>60.428027608401081</v>
      </c>
    </row>
    <row r="21" spans="1:5" x14ac:dyDescent="0.25">
      <c r="D21" s="2">
        <v>95.5</v>
      </c>
      <c r="E21" s="6">
        <f t="shared" ca="1" si="0"/>
        <v>60.217911585365854</v>
      </c>
    </row>
    <row r="22" spans="1:5" x14ac:dyDescent="0.25">
      <c r="D22" s="2">
        <v>95.25</v>
      </c>
      <c r="E22" s="6">
        <f t="shared" ca="1" si="0"/>
        <v>60.007795562330628</v>
      </c>
    </row>
    <row r="23" spans="1:5" x14ac:dyDescent="0.25">
      <c r="D23" s="2">
        <v>95</v>
      </c>
      <c r="E23" s="6">
        <f t="shared" ca="1" si="0"/>
        <v>59.797679539295387</v>
      </c>
    </row>
    <row r="24" spans="1:5" x14ac:dyDescent="0.25">
      <c r="D24" s="2">
        <v>94.75</v>
      </c>
      <c r="E24" s="6">
        <f t="shared" ca="1" si="0"/>
        <v>59.587563516260161</v>
      </c>
    </row>
    <row r="25" spans="1:5" x14ac:dyDescent="0.25">
      <c r="D25" s="2">
        <v>94.5</v>
      </c>
      <c r="E25" s="6">
        <f t="shared" ca="1" si="0"/>
        <v>59.377447493224935</v>
      </c>
    </row>
    <row r="26" spans="1:5" x14ac:dyDescent="0.25">
      <c r="D26" s="2">
        <v>94.25</v>
      </c>
      <c r="E26" s="6">
        <f t="shared" ca="1" si="0"/>
        <v>59.167331470189708</v>
      </c>
    </row>
    <row r="27" spans="1:5" x14ac:dyDescent="0.25">
      <c r="D27" s="2">
        <v>94</v>
      </c>
      <c r="E27" s="6">
        <f t="shared" ca="1" si="0"/>
        <v>58.957215447154468</v>
      </c>
    </row>
    <row r="28" spans="1:5" x14ac:dyDescent="0.25">
      <c r="D28" s="2">
        <v>93.75</v>
      </c>
      <c r="E28" s="6">
        <f t="shared" ca="1" si="0"/>
        <v>58.747099424119241</v>
      </c>
    </row>
    <row r="29" spans="1:5" x14ac:dyDescent="0.25">
      <c r="D29" s="2">
        <v>93.5</v>
      </c>
      <c r="E29" s="6">
        <f t="shared" ca="1" si="0"/>
        <v>58.536983401084015</v>
      </c>
    </row>
    <row r="30" spans="1:5" x14ac:dyDescent="0.25">
      <c r="D30" s="2">
        <v>93.25</v>
      </c>
      <c r="E30" s="6">
        <f t="shared" ca="1" si="0"/>
        <v>58.326867378048775</v>
      </c>
    </row>
    <row r="31" spans="1:5" x14ac:dyDescent="0.25">
      <c r="D31" s="2">
        <v>93</v>
      </c>
      <c r="E31" s="6">
        <f t="shared" ca="1" si="0"/>
        <v>58.116751355013548</v>
      </c>
    </row>
    <row r="32" spans="1:5" x14ac:dyDescent="0.25">
      <c r="D32" s="2">
        <v>92.75</v>
      </c>
      <c r="E32" s="6">
        <f t="shared" ca="1" si="0"/>
        <v>57.906635331978322</v>
      </c>
    </row>
    <row r="33" spans="4:5" x14ac:dyDescent="0.25">
      <c r="D33" s="2">
        <v>92.5</v>
      </c>
      <c r="E33" s="6">
        <f t="shared" ca="1" si="0"/>
        <v>57.696519308943095</v>
      </c>
    </row>
    <row r="34" spans="4:5" x14ac:dyDescent="0.25">
      <c r="D34" s="2">
        <v>92.25</v>
      </c>
      <c r="E34" s="6">
        <f t="shared" ca="1" si="0"/>
        <v>57.486403285907855</v>
      </c>
    </row>
    <row r="35" spans="4:5" x14ac:dyDescent="0.25">
      <c r="D35" s="2">
        <v>92</v>
      </c>
      <c r="E35" s="6">
        <f t="shared" ca="1" si="0"/>
        <v>57.276287262872629</v>
      </c>
    </row>
    <row r="36" spans="4:5" x14ac:dyDescent="0.25">
      <c r="D36" s="2">
        <v>91.75</v>
      </c>
      <c r="E36" s="6">
        <f t="shared" ca="1" si="0"/>
        <v>57.066171239837402</v>
      </c>
    </row>
    <row r="37" spans="4:5" x14ac:dyDescent="0.25">
      <c r="D37" s="2">
        <v>91.5</v>
      </c>
      <c r="E37" s="6">
        <f t="shared" ca="1" si="0"/>
        <v>56.856055216802176</v>
      </c>
    </row>
    <row r="38" spans="4:5" x14ac:dyDescent="0.25">
      <c r="D38" s="2">
        <v>91.25</v>
      </c>
      <c r="E38" s="6">
        <f t="shared" ca="1" si="0"/>
        <v>56.645939193766935</v>
      </c>
    </row>
    <row r="39" spans="4:5" x14ac:dyDescent="0.25">
      <c r="D39" s="2">
        <v>91</v>
      </c>
      <c r="E39" s="6">
        <f t="shared" ca="1" si="0"/>
        <v>56.435823170731709</v>
      </c>
    </row>
    <row r="40" spans="4:5" x14ac:dyDescent="0.25">
      <c r="D40" s="2">
        <v>90.75</v>
      </c>
      <c r="E40" s="6">
        <f t="shared" ca="1" si="0"/>
        <v>56.225707147696482</v>
      </c>
    </row>
    <row r="41" spans="4:5" x14ac:dyDescent="0.25">
      <c r="D41" s="2">
        <v>90.5</v>
      </c>
      <c r="E41" s="6">
        <f t="shared" ca="1" si="0"/>
        <v>56.015591124661242</v>
      </c>
    </row>
    <row r="42" spans="4:5" x14ac:dyDescent="0.25">
      <c r="D42" s="2">
        <v>90.25</v>
      </c>
      <c r="E42" s="6">
        <f t="shared" ca="1" si="0"/>
        <v>55.805475101626016</v>
      </c>
    </row>
    <row r="43" spans="4:5" x14ac:dyDescent="0.25">
      <c r="D43" s="2">
        <v>90</v>
      </c>
      <c r="E43" s="6">
        <f t="shared" ca="1" si="0"/>
        <v>55.595359078590789</v>
      </c>
    </row>
    <row r="44" spans="4:5" x14ac:dyDescent="0.25">
      <c r="D44" s="2">
        <v>89.75</v>
      </c>
      <c r="E44" s="6">
        <f t="shared" ca="1" si="0"/>
        <v>55.385243055555563</v>
      </c>
    </row>
    <row r="45" spans="4:5" x14ac:dyDescent="0.25">
      <c r="D45" s="2">
        <v>89.5</v>
      </c>
      <c r="E45" s="6">
        <f t="shared" ca="1" si="0"/>
        <v>55.175127032520322</v>
      </c>
    </row>
    <row r="46" spans="4:5" x14ac:dyDescent="0.25">
      <c r="D46" s="2">
        <v>89.25</v>
      </c>
      <c r="E46" s="6">
        <f t="shared" ca="1" si="0"/>
        <v>54.965011009485096</v>
      </c>
    </row>
    <row r="47" spans="4:5" x14ac:dyDescent="0.25">
      <c r="D47" s="2">
        <v>89</v>
      </c>
      <c r="E47" s="6">
        <f t="shared" ca="1" si="0"/>
        <v>54.75489498644987</v>
      </c>
    </row>
    <row r="48" spans="4:5" x14ac:dyDescent="0.25">
      <c r="D48" s="2">
        <v>88.75</v>
      </c>
      <c r="E48" s="6">
        <f t="shared" ca="1" si="0"/>
        <v>54.544778963414629</v>
      </c>
    </row>
    <row r="49" spans="4:5" x14ac:dyDescent="0.25">
      <c r="D49" s="2">
        <v>88.5</v>
      </c>
      <c r="E49" s="6">
        <f t="shared" ca="1" si="0"/>
        <v>54.334662940379403</v>
      </c>
    </row>
    <row r="50" spans="4:5" x14ac:dyDescent="0.25">
      <c r="D50" s="2">
        <v>88.25</v>
      </c>
      <c r="E50" s="6">
        <f t="shared" ca="1" si="0"/>
        <v>54.124546917344176</v>
      </c>
    </row>
    <row r="51" spans="4:5" x14ac:dyDescent="0.25">
      <c r="D51" s="2">
        <v>88</v>
      </c>
      <c r="E51" s="6">
        <f t="shared" ca="1" si="0"/>
        <v>53.91443089430895</v>
      </c>
    </row>
    <row r="52" spans="4:5" x14ac:dyDescent="0.25">
      <c r="D52" s="2">
        <v>87.75</v>
      </c>
      <c r="E52" s="6">
        <f t="shared" ca="1" si="0"/>
        <v>53.704314871273709</v>
      </c>
    </row>
    <row r="53" spans="4:5" x14ac:dyDescent="0.25">
      <c r="D53" s="2">
        <v>87.5</v>
      </c>
      <c r="E53" s="6">
        <f t="shared" ca="1" si="0"/>
        <v>53.494198848238483</v>
      </c>
    </row>
    <row r="54" spans="4:5" x14ac:dyDescent="0.25">
      <c r="D54" s="2">
        <v>87.25</v>
      </c>
      <c r="E54" s="6">
        <f t="shared" ca="1" si="0"/>
        <v>53.284082825203257</v>
      </c>
    </row>
    <row r="55" spans="4:5" x14ac:dyDescent="0.25">
      <c r="D55" s="2">
        <v>87</v>
      </c>
      <c r="E55" s="6">
        <f t="shared" ca="1" si="0"/>
        <v>53.07396680216803</v>
      </c>
    </row>
    <row r="56" spans="4:5" x14ac:dyDescent="0.25">
      <c r="D56" s="2">
        <v>86.75</v>
      </c>
      <c r="E56" s="6">
        <f t="shared" ca="1" si="0"/>
        <v>52.86385077913279</v>
      </c>
    </row>
    <row r="57" spans="4:5" x14ac:dyDescent="0.25">
      <c r="D57" s="2">
        <v>86.5</v>
      </c>
      <c r="E57" s="6">
        <f t="shared" ca="1" si="0"/>
        <v>52.653734756097563</v>
      </c>
    </row>
    <row r="58" spans="4:5" x14ac:dyDescent="0.25">
      <c r="D58" s="2">
        <v>86.25</v>
      </c>
      <c r="E58" s="6">
        <f t="shared" ca="1" si="0"/>
        <v>52.443618733062337</v>
      </c>
    </row>
    <row r="59" spans="4:5" x14ac:dyDescent="0.25">
      <c r="D59" s="2">
        <v>86</v>
      </c>
      <c r="E59" s="6">
        <f t="shared" ca="1" si="0"/>
        <v>52.233502710027096</v>
      </c>
    </row>
    <row r="60" spans="4:5" x14ac:dyDescent="0.25">
      <c r="D60" s="2">
        <v>85.75</v>
      </c>
      <c r="E60" s="6">
        <f t="shared" ca="1" si="0"/>
        <v>52.02338668699187</v>
      </c>
    </row>
    <row r="61" spans="4:5" x14ac:dyDescent="0.25">
      <c r="D61" s="2">
        <v>85.5</v>
      </c>
      <c r="E61" s="6">
        <f t="shared" ca="1" si="0"/>
        <v>51.813270663956644</v>
      </c>
    </row>
    <row r="62" spans="4:5" x14ac:dyDescent="0.25">
      <c r="D62" s="2">
        <v>85.25</v>
      </c>
      <c r="E62" s="6">
        <f t="shared" ca="1" si="0"/>
        <v>51.603154640921417</v>
      </c>
    </row>
    <row r="63" spans="4:5" x14ac:dyDescent="0.25">
      <c r="D63" s="2">
        <v>85</v>
      </c>
      <c r="E63" s="6">
        <f t="shared" ca="1" si="0"/>
        <v>51.393038617886177</v>
      </c>
    </row>
    <row r="64" spans="4:5" x14ac:dyDescent="0.25">
      <c r="D64" s="2">
        <v>84.75</v>
      </c>
      <c r="E64" s="6">
        <f t="shared" ca="1" si="0"/>
        <v>51.18292259485095</v>
      </c>
    </row>
    <row r="65" spans="4:5" x14ac:dyDescent="0.25">
      <c r="D65" s="2">
        <v>84.5</v>
      </c>
      <c r="E65" s="6">
        <f t="shared" ca="1" si="0"/>
        <v>50.972806571815724</v>
      </c>
    </row>
    <row r="66" spans="4:5" x14ac:dyDescent="0.25">
      <c r="D66" s="2">
        <v>84.25</v>
      </c>
      <c r="E66" s="6">
        <f t="shared" ca="1" si="0"/>
        <v>50.762690548780483</v>
      </c>
    </row>
    <row r="67" spans="4:5" x14ac:dyDescent="0.25">
      <c r="D67" s="2">
        <v>84</v>
      </c>
      <c r="E67" s="6">
        <f t="shared" ca="1" si="0"/>
        <v>50.552574525745257</v>
      </c>
    </row>
    <row r="68" spans="4:5" x14ac:dyDescent="0.25">
      <c r="D68" s="2">
        <v>83.75</v>
      </c>
      <c r="E68" s="6">
        <f t="shared" ca="1" si="0"/>
        <v>50.342458502710031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50.132342479674804</v>
      </c>
    </row>
    <row r="70" spans="4:5" x14ac:dyDescent="0.25">
      <c r="D70" s="2">
        <v>83.25</v>
      </c>
      <c r="E70" s="6">
        <f t="shared" ca="1" si="1"/>
        <v>49.922226456639564</v>
      </c>
    </row>
    <row r="71" spans="4:5" x14ac:dyDescent="0.25">
      <c r="D71" s="2">
        <v>83</v>
      </c>
      <c r="E71" s="6">
        <f t="shared" ca="1" si="1"/>
        <v>49.712110433604337</v>
      </c>
    </row>
    <row r="72" spans="4:5" x14ac:dyDescent="0.25">
      <c r="D72" s="2">
        <v>82.75</v>
      </c>
      <c r="E72" s="6">
        <f t="shared" ca="1" si="1"/>
        <v>49.501994410569111</v>
      </c>
    </row>
    <row r="73" spans="4:5" x14ac:dyDescent="0.25">
      <c r="D73" s="2">
        <v>82.5</v>
      </c>
      <c r="E73" s="6">
        <f t="shared" ca="1" si="1"/>
        <v>49.291878387533885</v>
      </c>
    </row>
    <row r="74" spans="4:5" x14ac:dyDescent="0.25">
      <c r="D74" s="2">
        <v>82.25</v>
      </c>
      <c r="E74" s="6">
        <f t="shared" ca="1" si="1"/>
        <v>49.081762364498644</v>
      </c>
    </row>
    <row r="75" spans="4:5" x14ac:dyDescent="0.25">
      <c r="D75" s="2">
        <v>82</v>
      </c>
      <c r="E75" s="6">
        <f t="shared" ca="1" si="1"/>
        <v>48.871646341463418</v>
      </c>
    </row>
    <row r="76" spans="4:5" x14ac:dyDescent="0.25">
      <c r="D76" s="2">
        <v>81.75</v>
      </c>
      <c r="E76" s="6">
        <f t="shared" ca="1" si="1"/>
        <v>48.661530318428191</v>
      </c>
    </row>
    <row r="77" spans="4:5" x14ac:dyDescent="0.25">
      <c r="D77" s="2">
        <v>81.5</v>
      </c>
      <c r="E77" s="6">
        <f t="shared" ca="1" si="1"/>
        <v>48.451414295392951</v>
      </c>
    </row>
    <row r="78" spans="4:5" x14ac:dyDescent="0.25">
      <c r="D78" s="2">
        <v>81.25</v>
      </c>
      <c r="E78" s="6">
        <f t="shared" ca="1" si="1"/>
        <v>48.241298272357724</v>
      </c>
    </row>
    <row r="79" spans="4:5" x14ac:dyDescent="0.25">
      <c r="D79" s="2">
        <v>81</v>
      </c>
      <c r="E79" s="6">
        <f t="shared" ca="1" si="1"/>
        <v>48.031182249322498</v>
      </c>
    </row>
    <row r="80" spans="4:5" x14ac:dyDescent="0.25">
      <c r="D80" s="2">
        <v>80.75</v>
      </c>
      <c r="E80" s="6">
        <f t="shared" ca="1" si="1"/>
        <v>47.821066226287272</v>
      </c>
    </row>
    <row r="81" spans="4:5" x14ac:dyDescent="0.25">
      <c r="D81" s="2">
        <v>80.5</v>
      </c>
      <c r="E81" s="6">
        <f t="shared" ca="1" si="1"/>
        <v>47.610950203252031</v>
      </c>
    </row>
    <row r="82" spans="4:5" x14ac:dyDescent="0.25">
      <c r="D82" s="2">
        <v>80.25</v>
      </c>
      <c r="E82" s="6">
        <f t="shared" ca="1" si="1"/>
        <v>47.400834180216805</v>
      </c>
    </row>
    <row r="83" spans="4:5" x14ac:dyDescent="0.25">
      <c r="D83" s="2">
        <v>80</v>
      </c>
      <c r="E83" s="6">
        <f t="shared" ca="1" si="1"/>
        <v>47.190718157181578</v>
      </c>
    </row>
    <row r="84" spans="4:5" x14ac:dyDescent="0.25">
      <c r="D84" s="2">
        <v>79.75</v>
      </c>
      <c r="E84" s="6">
        <f t="shared" ca="1" si="1"/>
        <v>46.980602134146338</v>
      </c>
    </row>
    <row r="85" spans="4:5" x14ac:dyDescent="0.25">
      <c r="D85" s="2">
        <v>79.5</v>
      </c>
      <c r="E85" s="6">
        <f t="shared" ca="1" si="1"/>
        <v>46.770486111111111</v>
      </c>
    </row>
    <row r="86" spans="4:5" x14ac:dyDescent="0.25">
      <c r="D86" s="2">
        <v>79.25</v>
      </c>
      <c r="E86" s="6">
        <f t="shared" ca="1" si="1"/>
        <v>46.560370088075885</v>
      </c>
    </row>
    <row r="87" spans="4:5" x14ac:dyDescent="0.25">
      <c r="D87" s="2">
        <v>79</v>
      </c>
      <c r="E87" s="6">
        <f t="shared" ca="1" si="1"/>
        <v>46.350254065040659</v>
      </c>
    </row>
    <row r="88" spans="4:5" x14ac:dyDescent="0.25">
      <c r="D88" s="2">
        <v>78.75</v>
      </c>
      <c r="E88" s="6">
        <f t="shared" ca="1" si="1"/>
        <v>46.140138042005418</v>
      </c>
    </row>
    <row r="89" spans="4:5" x14ac:dyDescent="0.25">
      <c r="D89" s="2">
        <v>78.5</v>
      </c>
      <c r="E89" s="6">
        <f t="shared" ca="1" si="1"/>
        <v>45.930022018970192</v>
      </c>
    </row>
    <row r="90" spans="4:5" x14ac:dyDescent="0.25">
      <c r="D90" s="2">
        <v>78.25</v>
      </c>
      <c r="E90" s="6">
        <f t="shared" ca="1" si="1"/>
        <v>45.719905995934965</v>
      </c>
    </row>
    <row r="91" spans="4:5" x14ac:dyDescent="0.25">
      <c r="D91" s="2">
        <v>78</v>
      </c>
      <c r="E91" s="6">
        <f t="shared" ca="1" si="1"/>
        <v>45.509789972899739</v>
      </c>
    </row>
    <row r="92" spans="4:5" x14ac:dyDescent="0.25">
      <c r="D92" s="2">
        <v>77.75</v>
      </c>
      <c r="E92" s="6">
        <f t="shared" ca="1" si="1"/>
        <v>45.299673949864498</v>
      </c>
    </row>
    <row r="93" spans="4:5" x14ac:dyDescent="0.25">
      <c r="D93" s="2">
        <v>77.5</v>
      </c>
      <c r="E93" s="6">
        <f t="shared" ca="1" si="1"/>
        <v>45.089557926829272</v>
      </c>
    </row>
    <row r="94" spans="4:5" x14ac:dyDescent="0.25">
      <c r="D94" s="2">
        <v>77.25</v>
      </c>
      <c r="E94" s="6">
        <f t="shared" ca="1" si="1"/>
        <v>44.879441903794046</v>
      </c>
    </row>
    <row r="95" spans="4:5" x14ac:dyDescent="0.25">
      <c r="D95" s="2">
        <v>77</v>
      </c>
      <c r="E95" s="6">
        <f t="shared" ca="1" si="1"/>
        <v>44.669325880758805</v>
      </c>
    </row>
    <row r="96" spans="4:5" x14ac:dyDescent="0.25">
      <c r="D96" s="2">
        <v>76.75</v>
      </c>
      <c r="E96" s="6">
        <f t="shared" ca="1" si="1"/>
        <v>44.459209857723579</v>
      </c>
    </row>
    <row r="97" spans="4:5" x14ac:dyDescent="0.25">
      <c r="D97" s="2">
        <v>76.5</v>
      </c>
      <c r="E97" s="6">
        <f t="shared" ca="1" si="1"/>
        <v>44.249093834688352</v>
      </c>
    </row>
    <row r="98" spans="4:5" x14ac:dyDescent="0.25">
      <c r="D98" s="2">
        <v>76.25</v>
      </c>
      <c r="E98" s="6">
        <f t="shared" ca="1" si="1"/>
        <v>44.038977811653126</v>
      </c>
    </row>
    <row r="99" spans="4:5" x14ac:dyDescent="0.25">
      <c r="D99" s="2">
        <v>76</v>
      </c>
      <c r="E99" s="6">
        <f t="shared" ca="1" si="1"/>
        <v>43.828861788617893</v>
      </c>
    </row>
    <row r="100" spans="4:5" x14ac:dyDescent="0.25">
      <c r="D100" s="2">
        <v>75.75</v>
      </c>
      <c r="E100" s="6">
        <f t="shared" ca="1" si="1"/>
        <v>43.618745765582659</v>
      </c>
    </row>
    <row r="101" spans="4:5" x14ac:dyDescent="0.25">
      <c r="D101" s="2">
        <v>75.5</v>
      </c>
      <c r="E101" s="6">
        <f t="shared" ca="1" si="1"/>
        <v>43.408629742547433</v>
      </c>
    </row>
    <row r="102" spans="4:5" x14ac:dyDescent="0.25">
      <c r="D102" s="2">
        <v>75.25</v>
      </c>
      <c r="E102" s="6">
        <f t="shared" ca="1" si="1"/>
        <v>43.198513719512199</v>
      </c>
    </row>
    <row r="103" spans="4:5" x14ac:dyDescent="0.25">
      <c r="D103" s="2">
        <v>75</v>
      </c>
      <c r="E103" s="6">
        <f t="shared" ca="1" si="1"/>
        <v>42.988397696476966</v>
      </c>
    </row>
    <row r="104" spans="4:5" x14ac:dyDescent="0.25">
      <c r="D104" s="2">
        <v>74.75</v>
      </c>
      <c r="E104" s="6">
        <f t="shared" ca="1" si="1"/>
        <v>42.778281673441739</v>
      </c>
    </row>
    <row r="105" spans="4:5" x14ac:dyDescent="0.25">
      <c r="D105" s="2">
        <v>74.5</v>
      </c>
      <c r="E105" s="6">
        <f t="shared" ca="1" si="1"/>
        <v>42.568165650406506</v>
      </c>
    </row>
    <row r="106" spans="4:5" x14ac:dyDescent="0.25">
      <c r="D106" s="2">
        <v>74.25</v>
      </c>
      <c r="E106" s="6">
        <f t="shared" ca="1" si="1"/>
        <v>42.35804962737128</v>
      </c>
    </row>
    <row r="107" spans="4:5" x14ac:dyDescent="0.25">
      <c r="D107" s="2">
        <v>74</v>
      </c>
      <c r="E107" s="6">
        <f t="shared" ca="1" si="1"/>
        <v>42.147933604336046</v>
      </c>
    </row>
    <row r="108" spans="4:5" x14ac:dyDescent="0.25">
      <c r="D108" s="2">
        <v>73.75</v>
      </c>
      <c r="E108" s="6">
        <f t="shared" ca="1" si="1"/>
        <v>41.93781758130082</v>
      </c>
    </row>
    <row r="109" spans="4:5" x14ac:dyDescent="0.25">
      <c r="D109" s="2">
        <v>73.5</v>
      </c>
      <c r="E109" s="6">
        <f t="shared" ca="1" si="1"/>
        <v>41.727701558265586</v>
      </c>
    </row>
    <row r="110" spans="4:5" x14ac:dyDescent="0.25">
      <c r="D110" s="2">
        <v>73.25</v>
      </c>
      <c r="E110" s="6">
        <f t="shared" ca="1" si="1"/>
        <v>41.51758553523036</v>
      </c>
    </row>
    <row r="111" spans="4:5" x14ac:dyDescent="0.25">
      <c r="D111" s="2">
        <v>73</v>
      </c>
      <c r="E111" s="6">
        <f t="shared" ca="1" si="1"/>
        <v>41.307469512195127</v>
      </c>
    </row>
    <row r="112" spans="4:5" x14ac:dyDescent="0.25">
      <c r="D112" s="2">
        <v>72.75</v>
      </c>
      <c r="E112" s="6">
        <f t="shared" ca="1" si="1"/>
        <v>41.097353489159893</v>
      </c>
    </row>
    <row r="113" spans="4:5" x14ac:dyDescent="0.25">
      <c r="D113" s="2">
        <v>72.5</v>
      </c>
      <c r="E113" s="6">
        <f t="shared" ca="1" si="1"/>
        <v>40.887237466124667</v>
      </c>
    </row>
    <row r="114" spans="4:5" x14ac:dyDescent="0.25">
      <c r="D114" s="2">
        <v>72.25</v>
      </c>
      <c r="E114" s="6">
        <f t="shared" ca="1" si="1"/>
        <v>40.677121443089433</v>
      </c>
    </row>
    <row r="115" spans="4:5" x14ac:dyDescent="0.25">
      <c r="D115" s="2">
        <v>72</v>
      </c>
      <c r="E115" s="6">
        <f t="shared" ca="1" si="1"/>
        <v>40.467005420054207</v>
      </c>
    </row>
    <row r="116" spans="4:5" x14ac:dyDescent="0.25">
      <c r="D116" s="2">
        <v>71.75</v>
      </c>
      <c r="E116" s="6">
        <f t="shared" ca="1" si="1"/>
        <v>40.256889397018973</v>
      </c>
    </row>
    <row r="117" spans="4:5" x14ac:dyDescent="0.25">
      <c r="D117" s="2">
        <v>71.5</v>
      </c>
      <c r="E117" s="6">
        <f t="shared" ca="1" si="1"/>
        <v>40.046773373983747</v>
      </c>
    </row>
    <row r="118" spans="4:5" x14ac:dyDescent="0.25">
      <c r="D118" s="2">
        <v>71.25</v>
      </c>
      <c r="E118" s="6">
        <f t="shared" ca="1" si="1"/>
        <v>39.836657350948514</v>
      </c>
    </row>
    <row r="119" spans="4:5" x14ac:dyDescent="0.25">
      <c r="D119" s="2">
        <v>71</v>
      </c>
      <c r="E119" s="6">
        <f t="shared" ca="1" si="1"/>
        <v>39.626541327913287</v>
      </c>
    </row>
    <row r="120" spans="4:5" x14ac:dyDescent="0.25">
      <c r="D120" s="2">
        <v>70.75</v>
      </c>
      <c r="E120" s="6">
        <f t="shared" ca="1" si="1"/>
        <v>39.416425304878054</v>
      </c>
    </row>
    <row r="121" spans="4:5" x14ac:dyDescent="0.25">
      <c r="D121" s="2">
        <v>70.5</v>
      </c>
      <c r="E121" s="6">
        <f t="shared" ca="1" si="1"/>
        <v>39.20630928184282</v>
      </c>
    </row>
    <row r="122" spans="4:5" x14ac:dyDescent="0.25">
      <c r="D122" s="2">
        <v>70.25</v>
      </c>
      <c r="E122" s="6">
        <f t="shared" ca="1" si="1"/>
        <v>38.996193258807594</v>
      </c>
    </row>
    <row r="123" spans="4:5" x14ac:dyDescent="0.25">
      <c r="D123" s="2">
        <v>70</v>
      </c>
      <c r="E123" s="6">
        <f t="shared" ca="1" si="1"/>
        <v>38.78607723577236</v>
      </c>
    </row>
    <row r="124" spans="4:5" x14ac:dyDescent="0.25">
      <c r="D124" s="2">
        <v>69.75</v>
      </c>
      <c r="E124" s="6">
        <f t="shared" ca="1" si="1"/>
        <v>38.575961212737134</v>
      </c>
    </row>
    <row r="125" spans="4:5" x14ac:dyDescent="0.25">
      <c r="D125" s="2">
        <v>69.5</v>
      </c>
      <c r="E125" s="6">
        <f t="shared" ca="1" si="1"/>
        <v>38.365845189701901</v>
      </c>
    </row>
    <row r="126" spans="4:5" x14ac:dyDescent="0.25">
      <c r="D126" s="2">
        <v>69.25</v>
      </c>
      <c r="E126" s="6">
        <f t="shared" ca="1" si="1"/>
        <v>38.155729166666674</v>
      </c>
    </row>
    <row r="127" spans="4:5" x14ac:dyDescent="0.25">
      <c r="D127" s="2">
        <v>69</v>
      </c>
      <c r="E127" s="6">
        <f t="shared" ca="1" si="1"/>
        <v>37.945613143631441</v>
      </c>
    </row>
    <row r="128" spans="4:5" x14ac:dyDescent="0.25">
      <c r="D128" s="2">
        <v>68.75</v>
      </c>
      <c r="E128" s="6">
        <f t="shared" ca="1" si="1"/>
        <v>37.735497120596214</v>
      </c>
    </row>
    <row r="129" spans="4:5" x14ac:dyDescent="0.25">
      <c r="D129" s="2">
        <v>68.5</v>
      </c>
      <c r="E129" s="6">
        <f t="shared" ca="1" si="1"/>
        <v>37.525381097560981</v>
      </c>
    </row>
    <row r="130" spans="4:5" x14ac:dyDescent="0.25">
      <c r="D130" s="2">
        <v>68.25</v>
      </c>
      <c r="E130" s="6">
        <f t="shared" ca="1" si="1"/>
        <v>37.315265074525747</v>
      </c>
    </row>
    <row r="131" spans="4:5" x14ac:dyDescent="0.25">
      <c r="D131" s="2">
        <v>68</v>
      </c>
      <c r="E131" s="6">
        <f t="shared" ca="1" si="1"/>
        <v>37.105149051490521</v>
      </c>
    </row>
    <row r="132" spans="4:5" x14ac:dyDescent="0.25">
      <c r="D132" s="2">
        <v>67.75</v>
      </c>
      <c r="E132" s="6">
        <f t="shared" ca="1" si="1"/>
        <v>36.895033028455288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36.684917005420061</v>
      </c>
    </row>
    <row r="134" spans="4:5" x14ac:dyDescent="0.25">
      <c r="D134" s="2">
        <v>67.25</v>
      </c>
      <c r="E134" s="6">
        <f t="shared" ca="1" si="2"/>
        <v>36.474800982384828</v>
      </c>
    </row>
    <row r="135" spans="4:5" x14ac:dyDescent="0.25">
      <c r="D135" s="2">
        <v>67</v>
      </c>
      <c r="E135" s="6">
        <f t="shared" ca="1" si="2"/>
        <v>36.264684959349601</v>
      </c>
    </row>
    <row r="136" spans="4:5" x14ac:dyDescent="0.25">
      <c r="D136" s="2">
        <v>66.75</v>
      </c>
      <c r="E136" s="6">
        <f t="shared" ca="1" si="2"/>
        <v>36.054568936314368</v>
      </c>
    </row>
    <row r="137" spans="4:5" x14ac:dyDescent="0.25">
      <c r="D137" s="2">
        <v>66.5</v>
      </c>
      <c r="E137" s="6">
        <f t="shared" ca="1" si="2"/>
        <v>35.844452913279142</v>
      </c>
    </row>
    <row r="138" spans="4:5" x14ac:dyDescent="0.25">
      <c r="D138" s="2">
        <v>66.25</v>
      </c>
      <c r="E138" s="6">
        <f t="shared" ca="1" si="2"/>
        <v>35.634336890243908</v>
      </c>
    </row>
    <row r="139" spans="4:5" x14ac:dyDescent="0.25">
      <c r="D139" s="2">
        <v>66</v>
      </c>
      <c r="E139" s="6">
        <f t="shared" ca="1" si="2"/>
        <v>35.424220867208675</v>
      </c>
    </row>
    <row r="140" spans="4:5" x14ac:dyDescent="0.25">
      <c r="D140" s="2">
        <v>65.75</v>
      </c>
      <c r="E140" s="6">
        <f t="shared" ca="1" si="2"/>
        <v>35.214104844173448</v>
      </c>
    </row>
    <row r="141" spans="4:5" x14ac:dyDescent="0.25">
      <c r="D141" s="2">
        <v>65.5</v>
      </c>
      <c r="E141" s="6">
        <f t="shared" ca="1" si="2"/>
        <v>35.003988821138215</v>
      </c>
    </row>
    <row r="142" spans="4:5" x14ac:dyDescent="0.25">
      <c r="D142" s="2">
        <v>65.25</v>
      </c>
      <c r="E142" s="6">
        <f t="shared" ca="1" si="2"/>
        <v>34.793872798102988</v>
      </c>
    </row>
    <row r="143" spans="4:5" x14ac:dyDescent="0.25">
      <c r="D143" s="2">
        <v>65</v>
      </c>
      <c r="E143" s="6">
        <f t="shared" ca="1" si="2"/>
        <v>34.583756775067755</v>
      </c>
    </row>
    <row r="144" spans="4:5" x14ac:dyDescent="0.25">
      <c r="D144" s="2">
        <v>64.75</v>
      </c>
      <c r="E144" s="6">
        <f t="shared" ca="1" si="2"/>
        <v>34.373640752032529</v>
      </c>
    </row>
    <row r="145" spans="4:5" x14ac:dyDescent="0.25">
      <c r="D145" s="2">
        <v>64.5</v>
      </c>
      <c r="E145" s="6">
        <f t="shared" ca="1" si="2"/>
        <v>34.163524728997295</v>
      </c>
    </row>
    <row r="146" spans="4:5" x14ac:dyDescent="0.25">
      <c r="D146" s="2">
        <v>64.25</v>
      </c>
      <c r="E146" s="6">
        <f t="shared" ca="1" si="2"/>
        <v>33.953408705962069</v>
      </c>
    </row>
    <row r="147" spans="4:5" x14ac:dyDescent="0.25">
      <c r="D147" s="2">
        <v>64</v>
      </c>
      <c r="E147" s="6">
        <f t="shared" ca="1" si="2"/>
        <v>33.743292682926835</v>
      </c>
    </row>
    <row r="148" spans="4:5" x14ac:dyDescent="0.25">
      <c r="D148" s="2">
        <v>63.75</v>
      </c>
      <c r="E148" s="6">
        <f t="shared" ca="1" si="2"/>
        <v>33.533176659891602</v>
      </c>
    </row>
    <row r="149" spans="4:5" x14ac:dyDescent="0.25">
      <c r="D149" s="2">
        <v>63.5</v>
      </c>
      <c r="E149" s="6">
        <f t="shared" ca="1" si="2"/>
        <v>33.323060636856376</v>
      </c>
    </row>
    <row r="150" spans="4:5" x14ac:dyDescent="0.25">
      <c r="D150" s="2">
        <v>63.25</v>
      </c>
      <c r="E150" s="6">
        <f t="shared" ca="1" si="2"/>
        <v>33.112944613821142</v>
      </c>
    </row>
    <row r="151" spans="4:5" x14ac:dyDescent="0.25">
      <c r="D151" s="2">
        <v>63</v>
      </c>
      <c r="E151" s="6">
        <f t="shared" ca="1" si="2"/>
        <v>32.902828590785916</v>
      </c>
    </row>
    <row r="152" spans="4:5" x14ac:dyDescent="0.25">
      <c r="D152" s="2">
        <v>62.75</v>
      </c>
      <c r="E152" s="6">
        <f t="shared" ca="1" si="2"/>
        <v>32.692712567750682</v>
      </c>
    </row>
    <row r="153" spans="4:5" x14ac:dyDescent="0.25">
      <c r="D153" s="2">
        <v>62.5</v>
      </c>
      <c r="E153" s="6">
        <f t="shared" ca="1" si="2"/>
        <v>32.482596544715456</v>
      </c>
    </row>
    <row r="154" spans="4:5" x14ac:dyDescent="0.25">
      <c r="D154" s="2">
        <v>62.25</v>
      </c>
      <c r="E154" s="6">
        <f t="shared" ca="1" si="2"/>
        <v>32.272480521680222</v>
      </c>
    </row>
    <row r="155" spans="4:5" x14ac:dyDescent="0.25">
      <c r="D155" s="2">
        <v>62</v>
      </c>
      <c r="E155" s="6">
        <f t="shared" ca="1" si="2"/>
        <v>32.062364498644996</v>
      </c>
    </row>
    <row r="156" spans="4:5" x14ac:dyDescent="0.25">
      <c r="D156" s="2">
        <v>61.75</v>
      </c>
      <c r="E156" s="6">
        <f t="shared" ca="1" si="2"/>
        <v>31.852248475609763</v>
      </c>
    </row>
    <row r="157" spans="4:5" x14ac:dyDescent="0.25">
      <c r="D157" s="2">
        <v>61.5</v>
      </c>
      <c r="E157" s="6">
        <f t="shared" ca="1" si="2"/>
        <v>31.642132452574529</v>
      </c>
    </row>
    <row r="158" spans="4:5" x14ac:dyDescent="0.25">
      <c r="D158" s="2">
        <v>61.25</v>
      </c>
      <c r="E158" s="6">
        <f t="shared" ca="1" si="2"/>
        <v>31.460482039636666</v>
      </c>
    </row>
    <row r="159" spans="4:5" x14ac:dyDescent="0.25">
      <c r="D159" s="2">
        <v>61</v>
      </c>
      <c r="E159" s="6">
        <f t="shared" ca="1" si="2"/>
        <v>31.338344343517758</v>
      </c>
    </row>
    <row r="160" spans="4:5" x14ac:dyDescent="0.25">
      <c r="D160" s="2">
        <v>60.75</v>
      </c>
      <c r="E160" s="6">
        <f t="shared" ca="1" si="2"/>
        <v>31.216206647398845</v>
      </c>
    </row>
    <row r="161" spans="4:5" x14ac:dyDescent="0.25">
      <c r="D161" s="2">
        <v>60.5</v>
      </c>
      <c r="E161" s="6">
        <f t="shared" ca="1" si="2"/>
        <v>31.094068951279937</v>
      </c>
    </row>
    <row r="162" spans="4:5" x14ac:dyDescent="0.25">
      <c r="D162" s="2">
        <v>60.25</v>
      </c>
      <c r="E162" s="6">
        <f t="shared" ca="1" si="2"/>
        <v>30.971931255161024</v>
      </c>
    </row>
    <row r="163" spans="4:5" x14ac:dyDescent="0.25">
      <c r="D163" s="2">
        <v>60</v>
      </c>
      <c r="E163" s="6">
        <f t="shared" ca="1" si="2"/>
        <v>30.849793559042116</v>
      </c>
    </row>
    <row r="164" spans="4:5" x14ac:dyDescent="0.25">
      <c r="D164" s="2">
        <v>59.75</v>
      </c>
      <c r="E164" s="6">
        <f t="shared" ca="1" si="2"/>
        <v>30.727655862923207</v>
      </c>
    </row>
    <row r="165" spans="4:5" x14ac:dyDescent="0.25">
      <c r="D165" s="2">
        <v>59.5</v>
      </c>
      <c r="E165" s="6">
        <f t="shared" ca="1" si="2"/>
        <v>30.605518166804295</v>
      </c>
    </row>
    <row r="166" spans="4:5" x14ac:dyDescent="0.25">
      <c r="D166" s="2">
        <v>59.25</v>
      </c>
      <c r="E166" s="6">
        <f t="shared" ca="1" si="2"/>
        <v>30.483380470685386</v>
      </c>
    </row>
    <row r="167" spans="4:5" x14ac:dyDescent="0.25">
      <c r="D167" s="2">
        <v>59</v>
      </c>
      <c r="E167" s="6">
        <f t="shared" ca="1" si="2"/>
        <v>30.361242774566474</v>
      </c>
    </row>
    <row r="168" spans="4:5" x14ac:dyDescent="0.25">
      <c r="D168" s="2">
        <v>58.75</v>
      </c>
      <c r="E168" s="6">
        <f t="shared" ca="1" si="2"/>
        <v>30.239105078447565</v>
      </c>
    </row>
    <row r="169" spans="4:5" x14ac:dyDescent="0.25">
      <c r="D169" s="2">
        <v>58.5</v>
      </c>
      <c r="E169" s="6">
        <f t="shared" ca="1" si="2"/>
        <v>30.116967382328657</v>
      </c>
    </row>
    <row r="170" spans="4:5" x14ac:dyDescent="0.25">
      <c r="D170" s="2">
        <v>58.25</v>
      </c>
      <c r="E170" s="6">
        <f t="shared" ca="1" si="2"/>
        <v>29.994829686209744</v>
      </c>
    </row>
    <row r="171" spans="4:5" x14ac:dyDescent="0.25">
      <c r="D171" s="2">
        <v>58</v>
      </c>
      <c r="E171" s="6">
        <f t="shared" ca="1" si="2"/>
        <v>29.872691990090836</v>
      </c>
    </row>
    <row r="172" spans="4:5" x14ac:dyDescent="0.25">
      <c r="D172" s="2">
        <v>57.75</v>
      </c>
      <c r="E172" s="6">
        <f t="shared" ca="1" si="2"/>
        <v>29.750554293971927</v>
      </c>
    </row>
    <row r="173" spans="4:5" x14ac:dyDescent="0.25">
      <c r="D173" s="2">
        <v>57.5</v>
      </c>
      <c r="E173" s="6">
        <f t="shared" ca="1" si="2"/>
        <v>29.628416597853015</v>
      </c>
    </row>
    <row r="174" spans="4:5" x14ac:dyDescent="0.25">
      <c r="D174" s="2">
        <v>57.25</v>
      </c>
      <c r="E174" s="6">
        <f t="shared" ca="1" si="2"/>
        <v>29.506278901734106</v>
      </c>
    </row>
    <row r="175" spans="4:5" x14ac:dyDescent="0.25">
      <c r="D175" s="2">
        <v>57</v>
      </c>
      <c r="E175" s="6">
        <f t="shared" ca="1" si="2"/>
        <v>29.384141205615197</v>
      </c>
    </row>
    <row r="176" spans="4:5" x14ac:dyDescent="0.25">
      <c r="D176" s="2">
        <v>56.75</v>
      </c>
      <c r="E176" s="6">
        <f t="shared" ca="1" si="2"/>
        <v>29.262003509496285</v>
      </c>
    </row>
    <row r="177" spans="4:5" x14ac:dyDescent="0.25">
      <c r="D177" s="2">
        <v>56.5</v>
      </c>
      <c r="E177" s="6">
        <f t="shared" ca="1" si="2"/>
        <v>29.139865813377376</v>
      </c>
    </row>
    <row r="178" spans="4:5" x14ac:dyDescent="0.25">
      <c r="D178" s="2">
        <v>56.25</v>
      </c>
      <c r="E178" s="6">
        <f t="shared" ca="1" si="2"/>
        <v>29.017728117258464</v>
      </c>
    </row>
    <row r="179" spans="4:5" x14ac:dyDescent="0.25">
      <c r="D179" s="2">
        <v>56</v>
      </c>
      <c r="E179" s="6">
        <f t="shared" ca="1" si="2"/>
        <v>28.895590421139556</v>
      </c>
    </row>
    <row r="180" spans="4:5" x14ac:dyDescent="0.25">
      <c r="D180" s="2">
        <v>55.75</v>
      </c>
      <c r="E180" s="6">
        <f t="shared" ca="1" si="2"/>
        <v>28.773452725020647</v>
      </c>
    </row>
    <row r="181" spans="4:5" x14ac:dyDescent="0.25">
      <c r="D181" s="2">
        <v>55.5</v>
      </c>
      <c r="E181" s="6">
        <f t="shared" ca="1" si="2"/>
        <v>28.651315028901735</v>
      </c>
    </row>
    <row r="182" spans="4:5" x14ac:dyDescent="0.25">
      <c r="D182" s="2">
        <v>55.25</v>
      </c>
      <c r="E182" s="6">
        <f t="shared" ca="1" si="2"/>
        <v>28.529177332782826</v>
      </c>
    </row>
    <row r="183" spans="4:5" x14ac:dyDescent="0.25">
      <c r="D183" s="2">
        <v>55</v>
      </c>
      <c r="E183" s="6">
        <f t="shared" ca="1" si="2"/>
        <v>28.407039636663914</v>
      </c>
    </row>
    <row r="184" spans="4:5" x14ac:dyDescent="0.25">
      <c r="D184" s="2">
        <v>54.75</v>
      </c>
      <c r="E184" s="6">
        <f t="shared" ca="1" si="2"/>
        <v>28.284901940545005</v>
      </c>
    </row>
    <row r="185" spans="4:5" x14ac:dyDescent="0.25">
      <c r="D185" s="2">
        <v>54.5</v>
      </c>
      <c r="E185" s="6">
        <f t="shared" ca="1" si="2"/>
        <v>28.162764244426096</v>
      </c>
    </row>
    <row r="186" spans="4:5" x14ac:dyDescent="0.25">
      <c r="D186" s="2">
        <v>54.25</v>
      </c>
      <c r="E186" s="6">
        <f t="shared" ca="1" si="2"/>
        <v>28.040626548307184</v>
      </c>
    </row>
    <row r="187" spans="4:5" x14ac:dyDescent="0.25">
      <c r="D187" s="2">
        <v>54</v>
      </c>
      <c r="E187" s="6">
        <f t="shared" ca="1" si="2"/>
        <v>27.918488852188275</v>
      </c>
    </row>
    <row r="188" spans="4:5" x14ac:dyDescent="0.25">
      <c r="D188" s="2">
        <v>53.75</v>
      </c>
      <c r="E188" s="6">
        <f t="shared" ca="1" si="2"/>
        <v>27.796351156069367</v>
      </c>
    </row>
    <row r="189" spans="4:5" x14ac:dyDescent="0.25">
      <c r="D189" s="2">
        <v>53.5</v>
      </c>
      <c r="E189" s="6">
        <f t="shared" ca="1" si="2"/>
        <v>27.674213459950455</v>
      </c>
    </row>
    <row r="190" spans="4:5" x14ac:dyDescent="0.25">
      <c r="D190" s="2">
        <v>53.25</v>
      </c>
      <c r="E190" s="6">
        <f t="shared" ca="1" si="2"/>
        <v>27.552075763831546</v>
      </c>
    </row>
    <row r="191" spans="4:5" x14ac:dyDescent="0.25">
      <c r="D191" s="2">
        <v>53</v>
      </c>
      <c r="E191" s="6">
        <f t="shared" ca="1" si="2"/>
        <v>27.429938067712637</v>
      </c>
    </row>
    <row r="192" spans="4:5" x14ac:dyDescent="0.25">
      <c r="D192" s="2">
        <v>52.75</v>
      </c>
      <c r="E192" s="6">
        <f t="shared" ca="1" si="2"/>
        <v>27.307800371593725</v>
      </c>
    </row>
    <row r="193" spans="4:5" x14ac:dyDescent="0.25">
      <c r="D193" s="2">
        <v>52.5</v>
      </c>
      <c r="E193" s="6">
        <f t="shared" ca="1" si="2"/>
        <v>27.185662675474816</v>
      </c>
    </row>
    <row r="194" spans="4:5" x14ac:dyDescent="0.25">
      <c r="D194" s="2">
        <v>52.25</v>
      </c>
      <c r="E194" s="6">
        <f t="shared" ca="1" si="2"/>
        <v>27.063524979355904</v>
      </c>
    </row>
    <row r="195" spans="4:5" x14ac:dyDescent="0.25">
      <c r="D195" s="2">
        <v>52</v>
      </c>
      <c r="E195" s="6">
        <f t="shared" ca="1" si="2"/>
        <v>26.941387283236995</v>
      </c>
    </row>
    <row r="196" spans="4:5" x14ac:dyDescent="0.25">
      <c r="D196" s="2">
        <v>51.75</v>
      </c>
      <c r="E196" s="6">
        <f t="shared" ca="1" si="2"/>
        <v>26.819249587118087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26.697111890999174</v>
      </c>
    </row>
    <row r="198" spans="4:5" x14ac:dyDescent="0.25">
      <c r="D198" s="2">
        <v>51.25</v>
      </c>
      <c r="E198" s="6">
        <f t="shared" ca="1" si="3"/>
        <v>26.574974194880266</v>
      </c>
    </row>
    <row r="199" spans="4:5" x14ac:dyDescent="0.25">
      <c r="D199" s="2">
        <v>51</v>
      </c>
      <c r="E199" s="6">
        <f t="shared" ca="1" si="3"/>
        <v>26.452836498761354</v>
      </c>
    </row>
    <row r="200" spans="4:5" x14ac:dyDescent="0.25">
      <c r="D200" s="2">
        <v>50.75</v>
      </c>
      <c r="E200" s="6">
        <f t="shared" ca="1" si="3"/>
        <v>26.330698802642445</v>
      </c>
    </row>
    <row r="201" spans="4:5" x14ac:dyDescent="0.25">
      <c r="D201" s="2">
        <v>50.5</v>
      </c>
      <c r="E201" s="6">
        <f t="shared" ca="1" si="3"/>
        <v>26.208561106523536</v>
      </c>
    </row>
    <row r="202" spans="4:5" x14ac:dyDescent="0.25">
      <c r="D202" s="2">
        <v>50.25</v>
      </c>
      <c r="E202" s="6">
        <f t="shared" ca="1" si="3"/>
        <v>26.086423410404624</v>
      </c>
    </row>
    <row r="203" spans="4:5" x14ac:dyDescent="0.25">
      <c r="D203" s="2">
        <v>50</v>
      </c>
      <c r="E203" s="6">
        <f t="shared" ca="1" si="3"/>
        <v>25.964285714285715</v>
      </c>
    </row>
    <row r="204" spans="4:5" x14ac:dyDescent="0.25">
      <c r="D204" s="2">
        <v>49.75</v>
      </c>
      <c r="E204" s="6">
        <f t="shared" ca="1" si="3"/>
        <v>25.842148018166807</v>
      </c>
    </row>
    <row r="205" spans="4:5" x14ac:dyDescent="0.25">
      <c r="D205" s="2">
        <v>49.5</v>
      </c>
      <c r="E205" s="6">
        <f t="shared" ca="1" si="3"/>
        <v>25.720010322047894</v>
      </c>
    </row>
    <row r="206" spans="4:5" x14ac:dyDescent="0.25">
      <c r="D206" s="2">
        <v>49.25</v>
      </c>
      <c r="E206" s="6">
        <f t="shared" ca="1" si="3"/>
        <v>25.597872625928986</v>
      </c>
    </row>
    <row r="207" spans="4:5" x14ac:dyDescent="0.25">
      <c r="D207" s="2">
        <v>49</v>
      </c>
      <c r="E207" s="6">
        <f t="shared" ca="1" si="3"/>
        <v>25.475734929810077</v>
      </c>
    </row>
    <row r="208" spans="4:5" x14ac:dyDescent="0.25">
      <c r="D208" s="2">
        <v>48.75</v>
      </c>
      <c r="E208" s="6">
        <f t="shared" ca="1" si="3"/>
        <v>25.353597233691165</v>
      </c>
    </row>
    <row r="209" spans="4:5" x14ac:dyDescent="0.25">
      <c r="D209" s="2">
        <v>48.5</v>
      </c>
      <c r="E209" s="6">
        <f t="shared" ca="1" si="3"/>
        <v>25.231459537572256</v>
      </c>
    </row>
    <row r="210" spans="4:5" x14ac:dyDescent="0.25">
      <c r="D210" s="2">
        <v>48.25</v>
      </c>
      <c r="E210" s="6">
        <f t="shared" ca="1" si="3"/>
        <v>25.109321841453344</v>
      </c>
    </row>
    <row r="211" spans="4:5" x14ac:dyDescent="0.25">
      <c r="D211" s="2">
        <v>48</v>
      </c>
      <c r="E211" s="6">
        <f t="shared" ca="1" si="3"/>
        <v>24.987184145334435</v>
      </c>
    </row>
    <row r="212" spans="4:5" x14ac:dyDescent="0.25">
      <c r="D212" s="2">
        <v>47.75</v>
      </c>
      <c r="E212" s="6">
        <f t="shared" ca="1" si="3"/>
        <v>24.865046449215527</v>
      </c>
    </row>
    <row r="213" spans="4:5" x14ac:dyDescent="0.25">
      <c r="D213" s="2">
        <v>47.5</v>
      </c>
      <c r="E213" s="6">
        <f t="shared" ca="1" si="3"/>
        <v>24.742908753096614</v>
      </c>
    </row>
    <row r="214" spans="4:5" x14ac:dyDescent="0.25">
      <c r="D214" s="2">
        <v>47.25</v>
      </c>
      <c r="E214" s="6">
        <f t="shared" ca="1" si="3"/>
        <v>24.620771056977706</v>
      </c>
    </row>
    <row r="215" spans="4:5" x14ac:dyDescent="0.25">
      <c r="D215" s="2">
        <v>47</v>
      </c>
      <c r="E215" s="6">
        <f t="shared" ca="1" si="3"/>
        <v>24.498633360858793</v>
      </c>
    </row>
    <row r="216" spans="4:5" x14ac:dyDescent="0.25">
      <c r="D216" s="2">
        <v>46.75</v>
      </c>
      <c r="E216" s="6">
        <f t="shared" ca="1" si="3"/>
        <v>24.376495664739885</v>
      </c>
    </row>
    <row r="217" spans="4:5" x14ac:dyDescent="0.25">
      <c r="D217" s="2">
        <v>46.5</v>
      </c>
      <c r="E217" s="6">
        <f t="shared" ca="1" si="3"/>
        <v>24.254357968620976</v>
      </c>
    </row>
    <row r="218" spans="4:5" x14ac:dyDescent="0.25">
      <c r="D218" s="2">
        <v>46.25</v>
      </c>
      <c r="E218" s="6">
        <f t="shared" ca="1" si="3"/>
        <v>24.132220272502064</v>
      </c>
    </row>
    <row r="219" spans="4:5" x14ac:dyDescent="0.25">
      <c r="D219" s="2">
        <v>46</v>
      </c>
      <c r="E219" s="6">
        <f t="shared" ca="1" si="3"/>
        <v>24.010082576383155</v>
      </c>
    </row>
    <row r="220" spans="4:5" x14ac:dyDescent="0.25">
      <c r="D220" s="2">
        <v>45.75</v>
      </c>
      <c r="E220" s="6">
        <f t="shared" ca="1" si="3"/>
        <v>23.887944880264246</v>
      </c>
    </row>
    <row r="221" spans="4:5" x14ac:dyDescent="0.25">
      <c r="D221" s="2">
        <v>45.5</v>
      </c>
      <c r="E221" s="6">
        <f t="shared" ca="1" si="3"/>
        <v>23.765807184145334</v>
      </c>
    </row>
    <row r="222" spans="4:5" x14ac:dyDescent="0.25">
      <c r="D222" s="2">
        <v>45.25</v>
      </c>
      <c r="E222" s="6">
        <f t="shared" ca="1" si="3"/>
        <v>23.643669488026426</v>
      </c>
    </row>
    <row r="223" spans="4:5" x14ac:dyDescent="0.25">
      <c r="D223" s="2">
        <v>45</v>
      </c>
      <c r="E223" s="6">
        <f t="shared" ca="1" si="3"/>
        <v>23.521531791907517</v>
      </c>
    </row>
    <row r="224" spans="4:5" x14ac:dyDescent="0.25">
      <c r="D224" s="2">
        <v>44.75</v>
      </c>
      <c r="E224" s="6">
        <f t="shared" ca="1" si="3"/>
        <v>23.399394095788605</v>
      </c>
    </row>
    <row r="225" spans="4:5" x14ac:dyDescent="0.25">
      <c r="D225" s="2">
        <v>44.5</v>
      </c>
      <c r="E225" s="6">
        <f t="shared" ca="1" si="3"/>
        <v>23.277256399669696</v>
      </c>
    </row>
    <row r="226" spans="4:5" x14ac:dyDescent="0.25">
      <c r="D226" s="2">
        <v>44.25</v>
      </c>
      <c r="E226" s="6">
        <f t="shared" ca="1" si="3"/>
        <v>23.155118703550784</v>
      </c>
    </row>
    <row r="227" spans="4:5" x14ac:dyDescent="0.25">
      <c r="D227" s="2">
        <v>44</v>
      </c>
      <c r="E227" s="6">
        <f t="shared" ca="1" si="3"/>
        <v>23.032981007431875</v>
      </c>
    </row>
    <row r="228" spans="4:5" x14ac:dyDescent="0.25">
      <c r="D228" s="2">
        <v>43.75</v>
      </c>
      <c r="E228" s="6">
        <f t="shared" ca="1" si="3"/>
        <v>22.910843311312966</v>
      </c>
    </row>
    <row r="229" spans="4:5" x14ac:dyDescent="0.25">
      <c r="D229" s="2">
        <v>43.5</v>
      </c>
      <c r="E229" s="6">
        <f t="shared" ca="1" si="3"/>
        <v>22.788705615194054</v>
      </c>
    </row>
    <row r="230" spans="4:5" x14ac:dyDescent="0.25">
      <c r="D230" s="2">
        <v>43.25</v>
      </c>
      <c r="E230" s="6">
        <f t="shared" ca="1" si="3"/>
        <v>22.666567919075145</v>
      </c>
    </row>
    <row r="231" spans="4:5" x14ac:dyDescent="0.25">
      <c r="D231" s="2">
        <v>43</v>
      </c>
      <c r="E231" s="6">
        <f t="shared" ca="1" si="3"/>
        <v>22.544430222956233</v>
      </c>
    </row>
    <row r="232" spans="4:5" x14ac:dyDescent="0.25">
      <c r="D232" s="2">
        <v>42.75</v>
      </c>
      <c r="E232" s="6">
        <f t="shared" ca="1" si="3"/>
        <v>22.422292526837325</v>
      </c>
    </row>
    <row r="233" spans="4:5" x14ac:dyDescent="0.25">
      <c r="D233" s="2">
        <v>42.5</v>
      </c>
      <c r="E233" s="6">
        <f t="shared" ca="1" si="3"/>
        <v>22.300154830718416</v>
      </c>
    </row>
    <row r="234" spans="4:5" x14ac:dyDescent="0.25">
      <c r="D234" s="2">
        <v>42.25</v>
      </c>
      <c r="E234" s="6">
        <f t="shared" ca="1" si="3"/>
        <v>22.178017134599504</v>
      </c>
    </row>
    <row r="235" spans="4:5" x14ac:dyDescent="0.25">
      <c r="D235" s="2">
        <v>42</v>
      </c>
      <c r="E235" s="6">
        <f t="shared" ca="1" si="3"/>
        <v>22.055879438480595</v>
      </c>
    </row>
    <row r="236" spans="4:5" x14ac:dyDescent="0.25">
      <c r="D236" s="2">
        <v>41.75</v>
      </c>
      <c r="E236" s="6">
        <f t="shared" ca="1" si="3"/>
        <v>21.933741742361686</v>
      </c>
    </row>
    <row r="237" spans="4:5" x14ac:dyDescent="0.25">
      <c r="D237" s="2">
        <v>41.5</v>
      </c>
      <c r="E237" s="6">
        <f t="shared" ca="1" si="3"/>
        <v>21.811604046242774</v>
      </c>
    </row>
    <row r="238" spans="4:5" x14ac:dyDescent="0.25">
      <c r="D238" s="2">
        <v>41.25</v>
      </c>
      <c r="E238" s="6">
        <f t="shared" ca="1" si="3"/>
        <v>21.689466350123865</v>
      </c>
    </row>
    <row r="239" spans="4:5" x14ac:dyDescent="0.25">
      <c r="D239" s="2">
        <v>41</v>
      </c>
      <c r="E239" s="6">
        <f t="shared" ca="1" si="3"/>
        <v>21.567328654004957</v>
      </c>
    </row>
    <row r="240" spans="4:5" x14ac:dyDescent="0.25">
      <c r="D240" s="2">
        <v>40.75</v>
      </c>
      <c r="E240" s="6">
        <f t="shared" ca="1" si="3"/>
        <v>21.445190957886044</v>
      </c>
    </row>
    <row r="241" spans="4:5" x14ac:dyDescent="0.25">
      <c r="D241" s="2">
        <v>40.5</v>
      </c>
      <c r="E241" s="6">
        <f t="shared" ca="1" si="3"/>
        <v>21.323053261767136</v>
      </c>
    </row>
    <row r="242" spans="4:5" x14ac:dyDescent="0.25">
      <c r="D242" s="2">
        <v>40.25</v>
      </c>
      <c r="E242" s="6">
        <f t="shared" ca="1" si="3"/>
        <v>21.200915565648224</v>
      </c>
    </row>
    <row r="243" spans="4:5" x14ac:dyDescent="0.25">
      <c r="D243" s="2">
        <v>40</v>
      </c>
      <c r="E243" s="6">
        <f t="shared" ca="1" si="3"/>
        <v>21.078777869529315</v>
      </c>
    </row>
    <row r="244" spans="4:5" x14ac:dyDescent="0.25">
      <c r="D244" s="2">
        <v>39.75</v>
      </c>
      <c r="E244" s="6">
        <f t="shared" ca="1" si="3"/>
        <v>20.956640173410406</v>
      </c>
    </row>
    <row r="245" spans="4:5" x14ac:dyDescent="0.25">
      <c r="D245" s="2">
        <v>39.5</v>
      </c>
      <c r="E245" s="6">
        <f t="shared" ca="1" si="3"/>
        <v>20.834502477291494</v>
      </c>
    </row>
    <row r="246" spans="4:5" x14ac:dyDescent="0.25">
      <c r="D246" s="2">
        <v>39.25</v>
      </c>
      <c r="E246" s="6">
        <f t="shared" ca="1" si="3"/>
        <v>20.712364781172585</v>
      </c>
    </row>
    <row r="247" spans="4:5" x14ac:dyDescent="0.25">
      <c r="D247" s="2">
        <v>39</v>
      </c>
      <c r="E247" s="6">
        <f t="shared" ca="1" si="3"/>
        <v>20.590227085053673</v>
      </c>
    </row>
    <row r="248" spans="4:5" x14ac:dyDescent="0.25">
      <c r="D248" s="2">
        <v>38.75</v>
      </c>
      <c r="E248" s="6">
        <f t="shared" ca="1" si="3"/>
        <v>20.468089388934764</v>
      </c>
    </row>
    <row r="249" spans="4:5" x14ac:dyDescent="0.25">
      <c r="D249" s="2">
        <v>38.5</v>
      </c>
      <c r="E249" s="6">
        <f t="shared" ca="1" si="3"/>
        <v>20.345951692815856</v>
      </c>
    </row>
    <row r="250" spans="4:5" x14ac:dyDescent="0.25">
      <c r="D250" s="2">
        <v>38.25</v>
      </c>
      <c r="E250" s="6">
        <f t="shared" ca="1" si="3"/>
        <v>20.223813996696943</v>
      </c>
    </row>
    <row r="251" spans="4:5" x14ac:dyDescent="0.25">
      <c r="D251" s="2">
        <v>38</v>
      </c>
      <c r="E251" s="6">
        <f t="shared" ca="1" si="3"/>
        <v>20.101676300578035</v>
      </c>
    </row>
    <row r="252" spans="4:5" x14ac:dyDescent="0.25">
      <c r="D252" s="2">
        <v>37.75</v>
      </c>
      <c r="E252" s="6">
        <f t="shared" ca="1" si="3"/>
        <v>19.979538604459126</v>
      </c>
    </row>
    <row r="253" spans="4:5" x14ac:dyDescent="0.25">
      <c r="D253" s="2">
        <v>37.5</v>
      </c>
      <c r="E253" s="6">
        <f t="shared" ca="1" si="3"/>
        <v>19.857400908340214</v>
      </c>
    </row>
    <row r="254" spans="4:5" x14ac:dyDescent="0.25">
      <c r="D254" s="2">
        <v>37.25</v>
      </c>
      <c r="E254" s="6">
        <f t="shared" ca="1" si="3"/>
        <v>19.735263212221305</v>
      </c>
    </row>
    <row r="255" spans="4:5" x14ac:dyDescent="0.25">
      <c r="D255" s="2">
        <v>37</v>
      </c>
      <c r="E255" s="6">
        <f t="shared" ca="1" si="3"/>
        <v>19.613125516102397</v>
      </c>
    </row>
    <row r="256" spans="4:5" x14ac:dyDescent="0.25">
      <c r="D256" s="2">
        <v>36.75</v>
      </c>
      <c r="E256" s="6">
        <f t="shared" ca="1" si="3"/>
        <v>19.490987819983484</v>
      </c>
    </row>
    <row r="257" spans="4:5" x14ac:dyDescent="0.25">
      <c r="D257" s="2">
        <v>36.5</v>
      </c>
      <c r="E257" s="6">
        <f t="shared" ca="1" si="3"/>
        <v>19.368850123864576</v>
      </c>
    </row>
    <row r="258" spans="4:5" x14ac:dyDescent="0.25">
      <c r="D258" s="2">
        <v>36.25</v>
      </c>
      <c r="E258" s="6">
        <f t="shared" ca="1" si="3"/>
        <v>19.246712427745663</v>
      </c>
    </row>
    <row r="259" spans="4:5" x14ac:dyDescent="0.25">
      <c r="D259" s="2">
        <v>36</v>
      </c>
      <c r="E259" s="6">
        <f t="shared" ca="1" si="3"/>
        <v>19.124574731626755</v>
      </c>
    </row>
    <row r="260" spans="4:5" x14ac:dyDescent="0.25">
      <c r="D260" s="2">
        <v>35.75</v>
      </c>
      <c r="E260" s="6">
        <f t="shared" ca="1" si="3"/>
        <v>19.002437035507846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18.880299339388934</v>
      </c>
    </row>
    <row r="262" spans="4:5" x14ac:dyDescent="0.25">
      <c r="D262" s="2">
        <v>35.25</v>
      </c>
      <c r="E262" s="6">
        <f t="shared" ca="1" si="4"/>
        <v>18.758161643270025</v>
      </c>
    </row>
    <row r="263" spans="4:5" x14ac:dyDescent="0.25">
      <c r="D263" s="2">
        <v>35</v>
      </c>
      <c r="E263" s="6">
        <f t="shared" ca="1" si="4"/>
        <v>18.636023947151113</v>
      </c>
    </row>
    <row r="264" spans="4:5" x14ac:dyDescent="0.25">
      <c r="D264" s="2">
        <v>34.75</v>
      </c>
      <c r="E264" s="6">
        <f t="shared" ca="1" si="4"/>
        <v>18.513886251032204</v>
      </c>
    </row>
    <row r="265" spans="4:5" x14ac:dyDescent="0.25">
      <c r="D265" s="2">
        <v>34.5</v>
      </c>
      <c r="E265" s="6">
        <f t="shared" ca="1" si="4"/>
        <v>18.391748554913296</v>
      </c>
    </row>
    <row r="266" spans="4:5" x14ac:dyDescent="0.25">
      <c r="D266" s="2">
        <v>34.25</v>
      </c>
      <c r="E266" s="6">
        <f t="shared" ca="1" si="4"/>
        <v>18.269610858794383</v>
      </c>
    </row>
    <row r="267" spans="4:5" x14ac:dyDescent="0.25">
      <c r="D267" s="2">
        <v>34</v>
      </c>
      <c r="E267" s="6">
        <f t="shared" ca="1" si="4"/>
        <v>18.147473162675475</v>
      </c>
    </row>
    <row r="268" spans="4:5" x14ac:dyDescent="0.25">
      <c r="D268" s="2">
        <v>33.75</v>
      </c>
      <c r="E268" s="6">
        <f t="shared" ca="1" si="4"/>
        <v>18.025335466556566</v>
      </c>
    </row>
    <row r="269" spans="4:5" x14ac:dyDescent="0.25">
      <c r="D269" s="2">
        <v>33.5</v>
      </c>
      <c r="E269" s="6">
        <f t="shared" ca="1" si="4"/>
        <v>17.903197770437654</v>
      </c>
    </row>
    <row r="270" spans="4:5" x14ac:dyDescent="0.25">
      <c r="D270" s="2">
        <v>33.25</v>
      </c>
      <c r="E270" s="6">
        <f t="shared" ca="1" si="4"/>
        <v>17.781060074318745</v>
      </c>
    </row>
    <row r="271" spans="4:5" x14ac:dyDescent="0.25">
      <c r="D271" s="2">
        <v>33</v>
      </c>
      <c r="E271" s="6">
        <f t="shared" ca="1" si="4"/>
        <v>17.658922378199836</v>
      </c>
    </row>
    <row r="272" spans="4:5" x14ac:dyDescent="0.25">
      <c r="D272" s="2">
        <v>32.75</v>
      </c>
      <c r="E272" s="6">
        <f t="shared" ca="1" si="4"/>
        <v>17.536784682080924</v>
      </c>
    </row>
    <row r="273" spans="4:5" x14ac:dyDescent="0.25">
      <c r="D273" s="2">
        <v>32.5</v>
      </c>
      <c r="E273" s="6">
        <f t="shared" ca="1" si="4"/>
        <v>17.414646985962015</v>
      </c>
    </row>
    <row r="274" spans="4:5" x14ac:dyDescent="0.25">
      <c r="D274" s="2">
        <v>32.25</v>
      </c>
      <c r="E274" s="6">
        <f t="shared" ca="1" si="4"/>
        <v>17.292509289843103</v>
      </c>
    </row>
    <row r="275" spans="4:5" x14ac:dyDescent="0.25">
      <c r="D275" s="2">
        <v>32</v>
      </c>
      <c r="E275" s="6">
        <f t="shared" ca="1" si="4"/>
        <v>17.170371593724195</v>
      </c>
    </row>
    <row r="276" spans="4:5" x14ac:dyDescent="0.25">
      <c r="D276" s="2">
        <v>31.75</v>
      </c>
      <c r="E276" s="6">
        <f t="shared" ca="1" si="4"/>
        <v>17.048233897605286</v>
      </c>
    </row>
    <row r="277" spans="4:5" x14ac:dyDescent="0.25">
      <c r="D277" s="2">
        <v>31.5</v>
      </c>
      <c r="E277" s="6">
        <f t="shared" ca="1" si="4"/>
        <v>16.926096201486374</v>
      </c>
    </row>
    <row r="278" spans="4:5" x14ac:dyDescent="0.25">
      <c r="D278" s="2">
        <v>31.25</v>
      </c>
      <c r="E278" s="6">
        <f t="shared" ca="1" si="4"/>
        <v>16.803958505367465</v>
      </c>
    </row>
    <row r="279" spans="4:5" x14ac:dyDescent="0.25">
      <c r="D279" s="2">
        <v>31</v>
      </c>
      <c r="E279" s="6">
        <f t="shared" ca="1" si="4"/>
        <v>16.681820809248556</v>
      </c>
    </row>
    <row r="280" spans="4:5" x14ac:dyDescent="0.25">
      <c r="D280" s="2">
        <v>30.75</v>
      </c>
      <c r="E280" s="6">
        <f t="shared" ca="1" si="4"/>
        <v>16.559683113129644</v>
      </c>
    </row>
    <row r="281" spans="4:5" x14ac:dyDescent="0.25">
      <c r="D281" s="2">
        <v>30.5</v>
      </c>
      <c r="E281" s="6">
        <f t="shared" ca="1" si="4"/>
        <v>16.437545417010735</v>
      </c>
    </row>
    <row r="282" spans="4:5" x14ac:dyDescent="0.25">
      <c r="D282" s="2">
        <v>30.25</v>
      </c>
      <c r="E282" s="6">
        <f t="shared" ca="1" si="4"/>
        <v>16.315407720891827</v>
      </c>
    </row>
    <row r="283" spans="4:5" x14ac:dyDescent="0.25">
      <c r="D283" s="2">
        <v>30</v>
      </c>
      <c r="E283" s="6">
        <f t="shared" ca="1" si="4"/>
        <v>16.193270024772914</v>
      </c>
    </row>
    <row r="284" spans="4:5" x14ac:dyDescent="0.25">
      <c r="D284" s="2">
        <v>29.75</v>
      </c>
      <c r="E284" s="6">
        <f t="shared" ca="1" si="4"/>
        <v>16.071132328654002</v>
      </c>
    </row>
    <row r="285" spans="4:5" x14ac:dyDescent="0.25">
      <c r="D285" s="2">
        <v>29.5</v>
      </c>
      <c r="E285" s="6">
        <f t="shared" ca="1" si="4"/>
        <v>15.92551401869159</v>
      </c>
    </row>
    <row r="286" spans="4:5" x14ac:dyDescent="0.25">
      <c r="D286" s="2">
        <v>29.25</v>
      </c>
      <c r="E286" s="6">
        <f t="shared" ca="1" si="4"/>
        <v>15.747149532710282</v>
      </c>
    </row>
    <row r="287" spans="4:5" x14ac:dyDescent="0.25">
      <c r="D287" s="2">
        <v>29</v>
      </c>
      <c r="E287" s="6">
        <f t="shared" ca="1" si="4"/>
        <v>15.568785046728973</v>
      </c>
    </row>
    <row r="288" spans="4:5" x14ac:dyDescent="0.25">
      <c r="D288" s="2">
        <v>28.75</v>
      </c>
      <c r="E288" s="6">
        <f t="shared" ca="1" si="4"/>
        <v>15.390420560747664</v>
      </c>
    </row>
    <row r="289" spans="4:5" x14ac:dyDescent="0.25">
      <c r="D289" s="2">
        <v>28.5</v>
      </c>
      <c r="E289" s="6">
        <f t="shared" ca="1" si="4"/>
        <v>15.212056074766355</v>
      </c>
    </row>
    <row r="290" spans="4:5" x14ac:dyDescent="0.25">
      <c r="D290" s="2">
        <v>28.25</v>
      </c>
      <c r="E290" s="6">
        <f t="shared" ca="1" si="4"/>
        <v>15.033691588785047</v>
      </c>
    </row>
    <row r="291" spans="4:5" x14ac:dyDescent="0.25">
      <c r="D291" s="2">
        <v>28</v>
      </c>
      <c r="E291" s="6">
        <f t="shared" ca="1" si="4"/>
        <v>14.855327102803738</v>
      </c>
    </row>
    <row r="292" spans="4:5" x14ac:dyDescent="0.25">
      <c r="D292" s="2">
        <v>27.75</v>
      </c>
      <c r="E292" s="6">
        <f t="shared" ca="1" si="4"/>
        <v>14.676962616822429</v>
      </c>
    </row>
    <row r="293" spans="4:5" x14ac:dyDescent="0.25">
      <c r="D293" s="2">
        <v>27.5</v>
      </c>
      <c r="E293" s="6">
        <f t="shared" ca="1" si="4"/>
        <v>14.49859813084112</v>
      </c>
    </row>
    <row r="294" spans="4:5" x14ac:dyDescent="0.25">
      <c r="D294" s="2">
        <v>27.25</v>
      </c>
      <c r="E294" s="6">
        <f t="shared" ca="1" si="4"/>
        <v>14.320233644859812</v>
      </c>
    </row>
    <row r="295" spans="4:5" x14ac:dyDescent="0.25">
      <c r="D295" s="2">
        <v>27</v>
      </c>
      <c r="E295" s="6">
        <f t="shared" ca="1" si="4"/>
        <v>14.141869158878503</v>
      </c>
    </row>
    <row r="296" spans="4:5" x14ac:dyDescent="0.25">
      <c r="D296" s="2">
        <v>26.75</v>
      </c>
      <c r="E296" s="6">
        <f t="shared" ca="1" si="4"/>
        <v>13.963504672897194</v>
      </c>
    </row>
    <row r="297" spans="4:5" x14ac:dyDescent="0.25">
      <c r="D297" s="2">
        <v>26.5</v>
      </c>
      <c r="E297" s="6">
        <f t="shared" ca="1" si="4"/>
        <v>13.785140186915889</v>
      </c>
    </row>
    <row r="298" spans="4:5" x14ac:dyDescent="0.25">
      <c r="D298" s="2">
        <v>26.25</v>
      </c>
      <c r="E298" s="6">
        <f t="shared" ca="1" si="4"/>
        <v>13.60677570093458</v>
      </c>
    </row>
    <row r="299" spans="4:5" x14ac:dyDescent="0.25">
      <c r="D299" s="2">
        <v>26</v>
      </c>
      <c r="E299" s="6">
        <f t="shared" ca="1" si="4"/>
        <v>13.428411214953272</v>
      </c>
    </row>
    <row r="300" spans="4:5" x14ac:dyDescent="0.25">
      <c r="D300" s="2">
        <v>25.75</v>
      </c>
      <c r="E300" s="6">
        <f t="shared" ca="1" si="4"/>
        <v>13.250046728971963</v>
      </c>
    </row>
    <row r="301" spans="4:5" x14ac:dyDescent="0.25">
      <c r="D301" s="2">
        <v>25.5</v>
      </c>
      <c r="E301" s="6">
        <f t="shared" ca="1" si="4"/>
        <v>13.071682242990654</v>
      </c>
    </row>
    <row r="302" spans="4:5" x14ac:dyDescent="0.25">
      <c r="D302" s="2">
        <v>25.25</v>
      </c>
      <c r="E302" s="6">
        <f t="shared" ca="1" si="4"/>
        <v>12.893317757009346</v>
      </c>
    </row>
    <row r="303" spans="4:5" x14ac:dyDescent="0.25">
      <c r="D303" s="2">
        <v>25</v>
      </c>
      <c r="E303" s="6">
        <f t="shared" ca="1" si="4"/>
        <v>12.714953271028037</v>
      </c>
    </row>
    <row r="304" spans="4:5" x14ac:dyDescent="0.25">
      <c r="D304" s="2">
        <v>24.75</v>
      </c>
      <c r="E304" s="6">
        <f t="shared" ca="1" si="4"/>
        <v>12.536588785046728</v>
      </c>
    </row>
    <row r="305" spans="4:5" x14ac:dyDescent="0.25">
      <c r="D305" s="2">
        <v>24.5</v>
      </c>
      <c r="E305" s="6">
        <f t="shared" ca="1" si="4"/>
        <v>12.358224299065419</v>
      </c>
    </row>
    <row r="306" spans="4:5" x14ac:dyDescent="0.25">
      <c r="D306" s="2">
        <v>24.25</v>
      </c>
      <c r="E306" s="6">
        <f t="shared" ca="1" si="4"/>
        <v>12.179859813084111</v>
      </c>
    </row>
    <row r="307" spans="4:5" x14ac:dyDescent="0.25">
      <c r="D307" s="2">
        <v>24</v>
      </c>
      <c r="E307" s="6">
        <f t="shared" ca="1" si="4"/>
        <v>12.001495327102802</v>
      </c>
    </row>
    <row r="308" spans="4:5" x14ac:dyDescent="0.25">
      <c r="D308" s="2">
        <v>23.75</v>
      </c>
      <c r="E308" s="6">
        <f t="shared" ca="1" si="4"/>
        <v>11.823130841121493</v>
      </c>
    </row>
    <row r="309" spans="4:5" x14ac:dyDescent="0.25">
      <c r="D309" s="2">
        <v>23.5</v>
      </c>
      <c r="E309" s="6">
        <f t="shared" ca="1" si="4"/>
        <v>11.644766355140185</v>
      </c>
    </row>
    <row r="310" spans="4:5" x14ac:dyDescent="0.25">
      <c r="D310" s="2">
        <v>23.25</v>
      </c>
      <c r="E310" s="6">
        <f t="shared" ca="1" si="4"/>
        <v>11.466401869158876</v>
      </c>
    </row>
    <row r="311" spans="4:5" x14ac:dyDescent="0.25">
      <c r="D311" s="2">
        <v>23</v>
      </c>
      <c r="E311" s="6">
        <f t="shared" ca="1" si="4"/>
        <v>11.288037383177571</v>
      </c>
    </row>
    <row r="312" spans="4:5" x14ac:dyDescent="0.25">
      <c r="D312" s="2">
        <v>22.75</v>
      </c>
      <c r="E312" s="6">
        <f t="shared" ca="1" si="4"/>
        <v>11.109672897196262</v>
      </c>
    </row>
    <row r="313" spans="4:5" x14ac:dyDescent="0.25">
      <c r="D313" s="2">
        <v>22.5</v>
      </c>
      <c r="E313" s="6">
        <f t="shared" ca="1" si="4"/>
        <v>10.931308411214953</v>
      </c>
    </row>
    <row r="314" spans="4:5" x14ac:dyDescent="0.25">
      <c r="D314" s="2">
        <v>22.25</v>
      </c>
      <c r="E314" s="6">
        <f t="shared" ca="1" si="4"/>
        <v>10.752943925233643</v>
      </c>
    </row>
    <row r="315" spans="4:5" x14ac:dyDescent="0.25">
      <c r="D315" s="2">
        <v>22</v>
      </c>
      <c r="E315" s="6">
        <f t="shared" ca="1" si="4"/>
        <v>10.574579439252336</v>
      </c>
    </row>
    <row r="316" spans="4:5" x14ac:dyDescent="0.25">
      <c r="D316" s="2">
        <v>21.75</v>
      </c>
      <c r="E316" s="6">
        <f t="shared" ca="1" si="4"/>
        <v>10.396214953271027</v>
      </c>
    </row>
    <row r="317" spans="4:5" x14ac:dyDescent="0.25">
      <c r="D317" s="2">
        <v>21.5</v>
      </c>
      <c r="E317" s="6">
        <f t="shared" ca="1" si="4"/>
        <v>10.217850467289718</v>
      </c>
    </row>
    <row r="318" spans="4:5" x14ac:dyDescent="0.25">
      <c r="D318" s="2">
        <v>21.25</v>
      </c>
      <c r="E318" s="6">
        <f t="shared" ca="1" si="4"/>
        <v>10.03948598130841</v>
      </c>
    </row>
    <row r="319" spans="4:5" x14ac:dyDescent="0.25">
      <c r="D319" s="2">
        <v>21</v>
      </c>
      <c r="E319" s="6">
        <f t="shared" ca="1" si="4"/>
        <v>9.8611214953271009</v>
      </c>
    </row>
    <row r="320" spans="4:5" x14ac:dyDescent="0.25">
      <c r="D320" s="2">
        <v>20.75</v>
      </c>
      <c r="E320" s="6">
        <f t="shared" ca="1" si="4"/>
        <v>9.6827570093457922</v>
      </c>
    </row>
    <row r="321" spans="4:5" x14ac:dyDescent="0.25">
      <c r="D321" s="2">
        <v>20.5</v>
      </c>
      <c r="E321" s="6">
        <f t="shared" ca="1" si="4"/>
        <v>9.5043925233644835</v>
      </c>
    </row>
    <row r="322" spans="4:5" x14ac:dyDescent="0.25">
      <c r="D322" s="2">
        <v>20.25</v>
      </c>
      <c r="E322" s="6">
        <f t="shared" ca="1" si="4"/>
        <v>9.3260280373831765</v>
      </c>
    </row>
    <row r="323" spans="4:5" x14ac:dyDescent="0.25">
      <c r="D323" s="2">
        <v>20</v>
      </c>
      <c r="E323" s="6">
        <f t="shared" ca="1" si="4"/>
        <v>9.1476635514018678</v>
      </c>
    </row>
    <row r="324" spans="4:5" x14ac:dyDescent="0.25">
      <c r="D324" s="2">
        <v>19.75</v>
      </c>
      <c r="E324" s="6">
        <f t="shared" ca="1" si="4"/>
        <v>8.9692990654205591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8.7909345794392504</v>
      </c>
    </row>
    <row r="326" spans="4:5" x14ac:dyDescent="0.25">
      <c r="D326" s="2">
        <v>19.25</v>
      </c>
      <c r="E326" s="6">
        <f t="shared" ca="1" si="5"/>
        <v>8.6125700934579417</v>
      </c>
    </row>
    <row r="327" spans="4:5" x14ac:dyDescent="0.25">
      <c r="D327" s="2">
        <v>19</v>
      </c>
      <c r="E327" s="6">
        <f t="shared" ca="1" si="5"/>
        <v>8.4342056074766329</v>
      </c>
    </row>
    <row r="328" spans="4:5" x14ac:dyDescent="0.25">
      <c r="D328" s="2">
        <v>18.75</v>
      </c>
      <c r="E328" s="6">
        <f t="shared" ca="1" si="5"/>
        <v>8.2558411214953242</v>
      </c>
    </row>
    <row r="329" spans="4:5" x14ac:dyDescent="0.25">
      <c r="D329" s="2">
        <v>18.5</v>
      </c>
      <c r="E329" s="6">
        <f t="shared" ca="1" si="5"/>
        <v>8.0774766355140173</v>
      </c>
    </row>
    <row r="330" spans="4:5" x14ac:dyDescent="0.25">
      <c r="D330" s="2">
        <v>18.25</v>
      </c>
      <c r="E330" s="6">
        <f t="shared" ca="1" si="5"/>
        <v>7.896698564593299</v>
      </c>
    </row>
    <row r="331" spans="4:5" x14ac:dyDescent="0.25">
      <c r="D331" s="2">
        <v>18</v>
      </c>
      <c r="E331" s="6">
        <f t="shared" ca="1" si="5"/>
        <v>7.7140669856459319</v>
      </c>
    </row>
    <row r="332" spans="4:5" x14ac:dyDescent="0.25">
      <c r="D332" s="2">
        <v>17.75</v>
      </c>
      <c r="E332" s="6">
        <f t="shared" ca="1" si="5"/>
        <v>7.5314354066985629</v>
      </c>
    </row>
    <row r="333" spans="4:5" x14ac:dyDescent="0.25">
      <c r="D333" s="2">
        <v>17.5</v>
      </c>
      <c r="E333" s="6">
        <f t="shared" ca="1" si="5"/>
        <v>7.348803827751194</v>
      </c>
    </row>
    <row r="334" spans="4:5" x14ac:dyDescent="0.25">
      <c r="D334" s="2">
        <v>17.25</v>
      </c>
      <c r="E334" s="6">
        <f t="shared" ca="1" si="5"/>
        <v>7.1661722488038269</v>
      </c>
    </row>
    <row r="335" spans="4:5" x14ac:dyDescent="0.25">
      <c r="D335" s="2">
        <v>17</v>
      </c>
      <c r="E335" s="6">
        <f t="shared" ca="1" si="5"/>
        <v>6.9835406698564579</v>
      </c>
    </row>
    <row r="336" spans="4:5" x14ac:dyDescent="0.25">
      <c r="D336" s="2">
        <v>16.75</v>
      </c>
      <c r="E336" s="6">
        <f t="shared" ca="1" si="5"/>
        <v>6.800909090909089</v>
      </c>
    </row>
    <row r="337" spans="4:5" x14ac:dyDescent="0.25">
      <c r="D337" s="2">
        <v>16.5</v>
      </c>
      <c r="E337" s="6">
        <f t="shared" ca="1" si="5"/>
        <v>6.6182775119617201</v>
      </c>
    </row>
    <row r="338" spans="4:5" x14ac:dyDescent="0.25">
      <c r="D338" s="2">
        <v>16.25</v>
      </c>
      <c r="E338" s="6">
        <f t="shared" ca="1" si="5"/>
        <v>6.4356459330143529</v>
      </c>
    </row>
    <row r="339" spans="4:5" x14ac:dyDescent="0.25">
      <c r="D339" s="2">
        <v>16</v>
      </c>
      <c r="E339" s="6">
        <f t="shared" ca="1" si="5"/>
        <v>6.253014354066984</v>
      </c>
    </row>
    <row r="340" spans="4:5" x14ac:dyDescent="0.25">
      <c r="D340" s="2">
        <v>15.75</v>
      </c>
      <c r="E340" s="6">
        <f t="shared" ca="1" si="5"/>
        <v>6.0703827751196151</v>
      </c>
    </row>
    <row r="341" spans="4:5" x14ac:dyDescent="0.25">
      <c r="D341" s="2">
        <v>15.5</v>
      </c>
      <c r="E341" s="6">
        <f t="shared" ca="1" si="5"/>
        <v>5.887751196172248</v>
      </c>
    </row>
    <row r="342" spans="4:5" x14ac:dyDescent="0.25">
      <c r="D342" s="2">
        <v>15.25</v>
      </c>
      <c r="E342" s="6">
        <f t="shared" ca="1" si="5"/>
        <v>5.705119617224879</v>
      </c>
    </row>
    <row r="343" spans="4:5" x14ac:dyDescent="0.25">
      <c r="D343" s="2">
        <v>15</v>
      </c>
      <c r="E343" s="6">
        <f t="shared" ca="1" si="5"/>
        <v>5.5224880382775101</v>
      </c>
    </row>
    <row r="344" spans="4:5" x14ac:dyDescent="0.25">
      <c r="D344" s="2">
        <v>14.75</v>
      </c>
      <c r="E344" s="6">
        <f t="shared" ca="1" si="5"/>
        <v>5.3398564593301412</v>
      </c>
    </row>
    <row r="345" spans="4:5" x14ac:dyDescent="0.25">
      <c r="D345" s="2">
        <v>14.5</v>
      </c>
      <c r="E345" s="6">
        <f t="shared" ca="1" si="5"/>
        <v>5.157224880382774</v>
      </c>
    </row>
    <row r="346" spans="4:5" x14ac:dyDescent="0.25">
      <c r="D346" s="2">
        <v>14.25</v>
      </c>
      <c r="E346" s="6">
        <f t="shared" ca="1" si="5"/>
        <v>4.9745933014354051</v>
      </c>
    </row>
    <row r="347" spans="4:5" x14ac:dyDescent="0.25">
      <c r="D347" s="2">
        <v>14</v>
      </c>
      <c r="E347" s="6">
        <f t="shared" ca="1" si="5"/>
        <v>4.7919617224880362</v>
      </c>
    </row>
    <row r="348" spans="4:5" x14ac:dyDescent="0.25">
      <c r="D348" s="2">
        <v>13.75</v>
      </c>
      <c r="E348" s="6">
        <f t="shared" ca="1" si="5"/>
        <v>4.6093301435406691</v>
      </c>
    </row>
    <row r="349" spans="4:5" x14ac:dyDescent="0.25">
      <c r="D349" s="2">
        <v>13.5</v>
      </c>
      <c r="E349" s="6">
        <f t="shared" ca="1" si="5"/>
        <v>4.4266985645933001</v>
      </c>
    </row>
    <row r="350" spans="4:5" x14ac:dyDescent="0.25">
      <c r="D350" s="2">
        <v>13.25</v>
      </c>
      <c r="E350" s="6">
        <f t="shared" ca="1" si="5"/>
        <v>4.2440669856459312</v>
      </c>
    </row>
    <row r="351" spans="4:5" x14ac:dyDescent="0.25">
      <c r="D351" s="2">
        <v>13</v>
      </c>
      <c r="E351" s="6">
        <f t="shared" ca="1" si="5"/>
        <v>4.0614354066985623</v>
      </c>
    </row>
    <row r="352" spans="4:5" x14ac:dyDescent="0.25">
      <c r="D352" s="2">
        <v>12.75</v>
      </c>
      <c r="E352" s="6">
        <f t="shared" ca="1" si="5"/>
        <v>3.8848636363636366</v>
      </c>
    </row>
    <row r="353" spans="4:5" x14ac:dyDescent="0.25">
      <c r="D353" s="2">
        <v>12.5</v>
      </c>
      <c r="E353" s="6">
        <f t="shared" ca="1" si="5"/>
        <v>3.711363636363636</v>
      </c>
    </row>
    <row r="354" spans="4:5" x14ac:dyDescent="0.25">
      <c r="D354" s="2">
        <v>12.25</v>
      </c>
      <c r="E354" s="6">
        <f t="shared" ca="1" si="5"/>
        <v>3.5378636363636371</v>
      </c>
    </row>
    <row r="355" spans="4:5" x14ac:dyDescent="0.25">
      <c r="D355" s="2">
        <v>12</v>
      </c>
      <c r="E355" s="6">
        <f t="shared" ca="1" si="5"/>
        <v>3.3643636363636364</v>
      </c>
    </row>
    <row r="356" spans="4:5" x14ac:dyDescent="0.25">
      <c r="D356" s="2">
        <v>11.75</v>
      </c>
      <c r="E356" s="6">
        <f t="shared" ca="1" si="5"/>
        <v>3.1908636363636376</v>
      </c>
    </row>
    <row r="357" spans="4:5" x14ac:dyDescent="0.25">
      <c r="D357" s="2">
        <v>11.5</v>
      </c>
      <c r="E357" s="6">
        <f t="shared" ca="1" si="5"/>
        <v>3.0173636363636369</v>
      </c>
    </row>
    <row r="358" spans="4:5" x14ac:dyDescent="0.25">
      <c r="D358" s="2">
        <v>11.25</v>
      </c>
      <c r="E358" s="6">
        <f t="shared" ca="1" si="5"/>
        <v>2.8438636363636371</v>
      </c>
    </row>
    <row r="359" spans="4:5" x14ac:dyDescent="0.25">
      <c r="D359" s="2">
        <v>11</v>
      </c>
      <c r="E359" s="6">
        <f t="shared" ca="1" si="5"/>
        <v>2.6703636363636374</v>
      </c>
    </row>
    <row r="360" spans="4:5" x14ac:dyDescent="0.25">
      <c r="D360" s="2">
        <v>10.75</v>
      </c>
      <c r="E360" s="6">
        <f t="shared" ca="1" si="5"/>
        <v>2.4968636363636367</v>
      </c>
    </row>
    <row r="361" spans="4:5" x14ac:dyDescent="0.25">
      <c r="D361" s="2">
        <v>10.5</v>
      </c>
      <c r="E361" s="6">
        <f t="shared" ca="1" si="5"/>
        <v>2.323363636363637</v>
      </c>
    </row>
    <row r="362" spans="4:5" x14ac:dyDescent="0.25">
      <c r="D362" s="2">
        <v>10.25</v>
      </c>
      <c r="E362" s="6">
        <f t="shared" ca="1" si="5"/>
        <v>2.1498636363636372</v>
      </c>
    </row>
    <row r="363" spans="4:5" x14ac:dyDescent="0.25">
      <c r="D363" s="2">
        <v>10</v>
      </c>
      <c r="E363" s="6">
        <f t="shared" ca="1" si="5"/>
        <v>1.9828947368421055</v>
      </c>
    </row>
    <row r="364" spans="4:5" x14ac:dyDescent="0.25">
      <c r="D364" s="2">
        <v>9.75</v>
      </c>
      <c r="E364" s="6">
        <f t="shared" ca="1" si="5"/>
        <v>1.8573355263157891</v>
      </c>
    </row>
    <row r="365" spans="4:5" x14ac:dyDescent="0.25">
      <c r="D365" s="2">
        <v>9.5</v>
      </c>
      <c r="E365" s="6">
        <f t="shared" ca="1" si="5"/>
        <v>1.7317763157894737</v>
      </c>
    </row>
    <row r="366" spans="4:5" x14ac:dyDescent="0.25">
      <c r="D366" s="2">
        <v>9.25</v>
      </c>
      <c r="E366" s="6">
        <f t="shared" ca="1" si="5"/>
        <v>1.6062171052631573</v>
      </c>
    </row>
    <row r="367" spans="4:5" x14ac:dyDescent="0.25">
      <c r="D367" s="2">
        <v>9</v>
      </c>
      <c r="E367" s="6">
        <f t="shared" ca="1" si="5"/>
        <v>1.4806578947368418</v>
      </c>
    </row>
    <row r="368" spans="4:5" x14ac:dyDescent="0.25">
      <c r="D368" s="2">
        <v>8.75</v>
      </c>
      <c r="E368" s="6">
        <f t="shared" ca="1" si="5"/>
        <v>1.3550986842105255</v>
      </c>
    </row>
    <row r="369" spans="4:5" x14ac:dyDescent="0.25">
      <c r="D369" s="2">
        <v>8.5</v>
      </c>
      <c r="E369" s="6">
        <f t="shared" ca="1" si="5"/>
        <v>1.22953947368421</v>
      </c>
    </row>
    <row r="370" spans="4:5" x14ac:dyDescent="0.25">
      <c r="D370" s="2">
        <v>8.25</v>
      </c>
      <c r="E370" s="6">
        <f t="shared" ca="1" si="5"/>
        <v>1.1039802631578937</v>
      </c>
    </row>
    <row r="371" spans="4:5" x14ac:dyDescent="0.25">
      <c r="D371" s="2">
        <v>8</v>
      </c>
      <c r="E371" s="6">
        <f t="shared" ca="1" si="5"/>
        <v>0.98561403508771894</v>
      </c>
    </row>
    <row r="372" spans="4:5" x14ac:dyDescent="0.25">
      <c r="D372" s="2">
        <v>7.75</v>
      </c>
      <c r="E372" s="6">
        <f t="shared" ca="1" si="5"/>
        <v>0.90190789473684196</v>
      </c>
    </row>
    <row r="373" spans="4:5" x14ac:dyDescent="0.25">
      <c r="D373" s="2">
        <v>7.5</v>
      </c>
      <c r="E373" s="6">
        <f t="shared" ca="1" si="5"/>
        <v>0.81820175438596454</v>
      </c>
    </row>
    <row r="374" spans="4:5" x14ac:dyDescent="0.25">
      <c r="D374" s="2">
        <v>7.25</v>
      </c>
      <c r="E374" s="6">
        <f t="shared" ca="1" si="5"/>
        <v>0.73449561403508756</v>
      </c>
    </row>
    <row r="375" spans="4:5" x14ac:dyDescent="0.25">
      <c r="D375" s="2">
        <v>7</v>
      </c>
      <c r="E375" s="6">
        <f t="shared" ca="1" si="5"/>
        <v>0.65078947368421014</v>
      </c>
    </row>
    <row r="376" spans="4:5" x14ac:dyDescent="0.25">
      <c r="D376" s="2">
        <v>6.75</v>
      </c>
      <c r="E376" s="6">
        <f t="shared" ca="1" si="5"/>
        <v>0.56708333333333316</v>
      </c>
    </row>
    <row r="377" spans="4:5" x14ac:dyDescent="0.25">
      <c r="D377" s="2">
        <v>6.5</v>
      </c>
      <c r="E377" s="6">
        <f t="shared" ca="1" si="5"/>
        <v>0.49407812500000003</v>
      </c>
    </row>
    <row r="378" spans="4:5" x14ac:dyDescent="0.25">
      <c r="D378" s="2">
        <v>6.25</v>
      </c>
      <c r="E378" s="6">
        <f t="shared" ca="1" si="5"/>
        <v>0.46425781249999998</v>
      </c>
    </row>
    <row r="379" spans="4:5" x14ac:dyDescent="0.25">
      <c r="D379" s="2">
        <v>6</v>
      </c>
      <c r="E379" s="6">
        <f t="shared" ca="1" si="5"/>
        <v>0.43443750000000003</v>
      </c>
    </row>
    <row r="380" spans="4:5" x14ac:dyDescent="0.25">
      <c r="D380" s="2">
        <v>5.75</v>
      </c>
      <c r="E380" s="6">
        <f t="shared" ca="1" si="5"/>
        <v>0.40461718749999998</v>
      </c>
    </row>
    <row r="381" spans="4:5" x14ac:dyDescent="0.25">
      <c r="D381" s="2">
        <v>5.5</v>
      </c>
      <c r="E381" s="6">
        <f t="shared" ca="1" si="5"/>
        <v>0.37479687500000003</v>
      </c>
    </row>
    <row r="382" spans="4:5" x14ac:dyDescent="0.25">
      <c r="D382" s="2">
        <v>5.25</v>
      </c>
      <c r="E382" s="6">
        <f t="shared" ca="1" si="5"/>
        <v>0.34497656250000008</v>
      </c>
    </row>
    <row r="383" spans="4:5" x14ac:dyDescent="0.25">
      <c r="D383" s="2">
        <v>5</v>
      </c>
      <c r="E383" s="6">
        <f t="shared" ca="1" si="5"/>
        <v>0.31515625000000003</v>
      </c>
    </row>
    <row r="384" spans="4:5" x14ac:dyDescent="0.25">
      <c r="D384" s="2">
        <v>4.75</v>
      </c>
      <c r="E384" s="6">
        <f t="shared" ca="1" si="5"/>
        <v>0.28533593750000008</v>
      </c>
    </row>
    <row r="385" spans="4:5" x14ac:dyDescent="0.25">
      <c r="D385" s="2">
        <v>4.5</v>
      </c>
      <c r="E385" s="6">
        <f t="shared" ca="1" si="5"/>
        <v>0.25551562500000002</v>
      </c>
    </row>
    <row r="386" spans="4:5" x14ac:dyDescent="0.25">
      <c r="D386" s="2">
        <v>4.25</v>
      </c>
      <c r="E386" s="6">
        <f t="shared" ca="1" si="5"/>
        <v>0.23055625000000002</v>
      </c>
    </row>
    <row r="387" spans="4:5" x14ac:dyDescent="0.25">
      <c r="D387" s="2">
        <v>4</v>
      </c>
      <c r="E387" s="6">
        <f t="shared" ca="1" si="5"/>
        <v>0.20669999999999999</v>
      </c>
    </row>
    <row r="388" spans="4:5" x14ac:dyDescent="0.25">
      <c r="D388" s="2">
        <v>3.75</v>
      </c>
      <c r="E388" s="6">
        <f t="shared" ca="1" si="5"/>
        <v>0.18284374999999997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0.15898749999999995</v>
      </c>
    </row>
    <row r="390" spans="4:5" x14ac:dyDescent="0.25">
      <c r="D390" s="2">
        <v>3.25</v>
      </c>
      <c r="E390" s="6">
        <f t="shared" ca="1" si="6"/>
        <v>0.13513124999999998</v>
      </c>
    </row>
    <row r="391" spans="4:5" x14ac:dyDescent="0.25">
      <c r="D391" s="2">
        <v>3</v>
      </c>
      <c r="E391" s="6">
        <f t="shared" ca="1" si="6"/>
        <v>0.11902842105263155</v>
      </c>
    </row>
    <row r="392" spans="4:5" x14ac:dyDescent="0.25">
      <c r="D392" s="2">
        <v>2.75</v>
      </c>
      <c r="E392" s="6">
        <f t="shared" ca="1" si="6"/>
        <v>0.10864885964912278</v>
      </c>
    </row>
    <row r="393" spans="4:5" x14ac:dyDescent="0.25">
      <c r="D393" s="2">
        <v>2.5</v>
      </c>
      <c r="E393" s="6">
        <f t="shared" ca="1" si="6"/>
        <v>9.826929824561402E-2</v>
      </c>
    </row>
    <row r="394" spans="4:5" x14ac:dyDescent="0.25">
      <c r="D394" s="2">
        <v>2.25</v>
      </c>
      <c r="E394" s="6">
        <f t="shared" ca="1" si="6"/>
        <v>8.7889736842105243E-2</v>
      </c>
    </row>
    <row r="395" spans="4:5" x14ac:dyDescent="0.25">
      <c r="D395" s="2">
        <v>2</v>
      </c>
      <c r="E395" s="6">
        <f t="shared" ca="1" si="6"/>
        <v>7.7510175438596479E-2</v>
      </c>
    </row>
    <row r="396" spans="4:5" x14ac:dyDescent="0.25">
      <c r="D396" s="2">
        <v>1.75</v>
      </c>
      <c r="E396" s="6">
        <f t="shared" ca="1" si="6"/>
        <v>6.7130614035087716E-2</v>
      </c>
    </row>
    <row r="397" spans="4:5" x14ac:dyDescent="0.25">
      <c r="D397" s="2">
        <v>1.5</v>
      </c>
      <c r="E397" s="6">
        <f t="shared" ca="1" si="6"/>
        <v>6.0081904761904767E-2</v>
      </c>
    </row>
    <row r="398" spans="4:5" x14ac:dyDescent="0.25">
      <c r="D398" s="2">
        <v>1.25</v>
      </c>
      <c r="E398" s="6">
        <f t="shared" ca="1" si="6"/>
        <v>5.5234920634920637E-2</v>
      </c>
    </row>
    <row r="399" spans="4:5" x14ac:dyDescent="0.25">
      <c r="D399" s="2">
        <v>1</v>
      </c>
      <c r="E399" s="6">
        <f t="shared" ca="1" si="6"/>
        <v>5.0387936507936507E-2</v>
      </c>
    </row>
    <row r="400" spans="4:5" x14ac:dyDescent="0.25">
      <c r="D400" s="2">
        <v>0.75</v>
      </c>
      <c r="E400" s="6">
        <f t="shared" ca="1" si="6"/>
        <v>4.5540952380952383E-2</v>
      </c>
    </row>
    <row r="401" spans="4:5" x14ac:dyDescent="0.25">
      <c r="D401" s="2">
        <v>0.5</v>
      </c>
      <c r="E401" s="6">
        <f t="shared" ca="1" si="6"/>
        <v>4.0693968253968253E-2</v>
      </c>
    </row>
    <row r="402" spans="4:5" x14ac:dyDescent="0.25">
      <c r="D402" s="2">
        <v>0.25</v>
      </c>
      <c r="E402" s="6">
        <f t="shared" ca="1" si="6"/>
        <v>3.584698412698413E-2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10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4140625" defaultRowHeight="13.2" x14ac:dyDescent="0.25"/>
  <cols>
    <col min="1" max="1" width="11.44140625" style="310"/>
    <col min="2" max="2" width="20.88671875" style="310" bestFit="1" customWidth="1"/>
    <col min="3" max="3" width="12.88671875" style="310" bestFit="1" customWidth="1"/>
    <col min="4" max="7" width="11.44140625" style="310"/>
    <col min="8" max="8" width="11.44140625" style="364"/>
    <col min="9" max="12" width="11.44140625" style="310"/>
    <col min="13" max="13" width="12.6640625" style="310" customWidth="1"/>
    <col min="14" max="14" width="11.44140625" style="310"/>
    <col min="15" max="15" width="11.44140625" style="373"/>
    <col min="16" max="16384" width="11.44140625" style="310"/>
  </cols>
  <sheetData>
    <row r="1" spans="1:15" ht="15.6" x14ac:dyDescent="0.3">
      <c r="B1" s="311" t="s">
        <v>2</v>
      </c>
      <c r="C1" s="312"/>
      <c r="D1" s="464" t="s">
        <v>20</v>
      </c>
      <c r="E1" s="465"/>
      <c r="F1" s="465"/>
      <c r="G1" s="466"/>
      <c r="H1" s="313"/>
    </row>
    <row r="2" spans="1:15" ht="16.2" thickBot="1" x14ac:dyDescent="0.35">
      <c r="B2" s="314" t="s">
        <v>3</v>
      </c>
      <c r="C2" s="315"/>
      <c r="D2" s="467" t="s">
        <v>5</v>
      </c>
      <c r="E2" s="468"/>
      <c r="F2" s="468"/>
      <c r="G2" s="469"/>
      <c r="H2" s="313"/>
    </row>
    <row r="3" spans="1:15" ht="13.8" thickBot="1" x14ac:dyDescent="0.3">
      <c r="B3" s="316" t="s">
        <v>1</v>
      </c>
      <c r="C3" s="317"/>
      <c r="D3" s="462" t="str">
        <f>Statistik!C3</f>
        <v>13.09.2021</v>
      </c>
      <c r="E3" s="462"/>
      <c r="F3" s="462"/>
      <c r="G3" s="463"/>
      <c r="H3" s="318"/>
    </row>
    <row r="4" spans="1:15" ht="13.8" thickBot="1" x14ac:dyDescent="0.3">
      <c r="B4" s="319" t="s">
        <v>42</v>
      </c>
      <c r="C4" s="320"/>
      <c r="D4" s="462">
        <f>Statistik!C4</f>
        <v>0</v>
      </c>
      <c r="E4" s="462"/>
      <c r="F4" s="462"/>
      <c r="G4" s="463"/>
      <c r="H4" s="321"/>
    </row>
    <row r="5" spans="1:15" ht="13.8" thickBot="1" x14ac:dyDescent="0.3">
      <c r="B5" s="319" t="s">
        <v>43</v>
      </c>
      <c r="C5" s="320"/>
      <c r="D5" s="462">
        <f>Statistik!C5</f>
        <v>0</v>
      </c>
      <c r="E5" s="462"/>
      <c r="F5" s="462"/>
      <c r="G5" s="463"/>
      <c r="H5" s="322"/>
    </row>
    <row r="6" spans="1:15" ht="13.8" thickBot="1" x14ac:dyDescent="0.3">
      <c r="B6" s="319" t="s">
        <v>0</v>
      </c>
      <c r="C6" s="320"/>
      <c r="D6" s="462" t="str">
        <f>Statistik!C6</f>
        <v xml:space="preserve">MS3 SP1 OS </v>
      </c>
      <c r="E6" s="462"/>
      <c r="F6" s="462"/>
      <c r="G6" s="463"/>
      <c r="H6" s="323"/>
    </row>
    <row r="7" spans="1:15" ht="13.8" thickBot="1" x14ac:dyDescent="0.3">
      <c r="B7" s="319" t="s">
        <v>4</v>
      </c>
      <c r="C7" s="320"/>
      <c r="D7" s="462" t="str">
        <f>Statistik!C7</f>
        <v>OS</v>
      </c>
      <c r="E7" s="462"/>
      <c r="F7" s="462"/>
      <c r="G7" s="463"/>
      <c r="H7" s="318"/>
    </row>
    <row r="8" spans="1:15" ht="13.8" thickBot="1" x14ac:dyDescent="0.3">
      <c r="B8" s="319" t="s">
        <v>11</v>
      </c>
      <c r="C8" s="320"/>
      <c r="D8" s="476">
        <f>Statistik!C8</f>
        <v>-1.0479434110558031E-3</v>
      </c>
      <c r="E8" s="476"/>
      <c r="F8" s="476"/>
      <c r="G8" s="477"/>
      <c r="H8" s="324"/>
      <c r="I8" s="478" t="s">
        <v>202</v>
      </c>
      <c r="J8" s="478"/>
      <c r="M8" s="374" t="s">
        <v>213</v>
      </c>
    </row>
    <row r="9" spans="1:15" ht="13.8" thickBot="1" x14ac:dyDescent="0.3">
      <c r="B9" s="325" t="s">
        <v>6</v>
      </c>
      <c r="C9" s="326"/>
      <c r="D9" s="479">
        <f>Statistik!C9</f>
        <v>19065</v>
      </c>
      <c r="E9" s="479"/>
      <c r="F9" s="479"/>
      <c r="G9" s="480"/>
      <c r="H9" s="322"/>
      <c r="I9" s="478" t="s">
        <v>203</v>
      </c>
      <c r="J9" s="478"/>
      <c r="M9" s="374" t="s">
        <v>214</v>
      </c>
    </row>
    <row r="10" spans="1:15" ht="40.200000000000003" thickBot="1" x14ac:dyDescent="0.3">
      <c r="A10" s="327" t="s">
        <v>178</v>
      </c>
      <c r="B10" s="328" t="s">
        <v>177</v>
      </c>
      <c r="C10" s="329" t="s">
        <v>204</v>
      </c>
      <c r="D10" s="330" t="s">
        <v>60</v>
      </c>
      <c r="E10" s="331" t="s">
        <v>61</v>
      </c>
      <c r="F10" s="332" t="s">
        <v>58</v>
      </c>
      <c r="G10" s="333" t="s">
        <v>59</v>
      </c>
      <c r="H10" s="334"/>
      <c r="I10" s="335" t="s">
        <v>205</v>
      </c>
      <c r="J10" s="335" t="s">
        <v>206</v>
      </c>
    </row>
    <row r="11" spans="1:15" x14ac:dyDescent="0.25">
      <c r="A11" s="474" t="s">
        <v>52</v>
      </c>
      <c r="B11" s="336">
        <v>256</v>
      </c>
      <c r="C11" s="337">
        <f>B11/10</f>
        <v>25.6</v>
      </c>
      <c r="D11" s="338">
        <f>Statistik!C11</f>
        <v>0</v>
      </c>
      <c r="E11" s="339">
        <f>E12+D11</f>
        <v>19085</v>
      </c>
      <c r="F11" s="340">
        <f>D11/$E$11</f>
        <v>0</v>
      </c>
      <c r="G11" s="341">
        <f t="shared" ref="G11:G24" si="0">G12+F11</f>
        <v>1</v>
      </c>
      <c r="H11" s="342"/>
      <c r="I11" s="343"/>
      <c r="J11" s="343"/>
      <c r="M11" s="310" t="s">
        <v>215</v>
      </c>
      <c r="N11" s="343">
        <f ca="1">Statistik!C30/1000</f>
        <v>2.7893201678359947E-2</v>
      </c>
      <c r="O11" s="373" t="s">
        <v>114</v>
      </c>
    </row>
    <row r="12" spans="1:15" x14ac:dyDescent="0.25">
      <c r="A12" s="474"/>
      <c r="B12" s="344">
        <v>128</v>
      </c>
      <c r="C12" s="345">
        <f t="shared" ref="C12:C26" si="1">B12/10</f>
        <v>12.8</v>
      </c>
      <c r="D12" s="338">
        <f>Statistik!C12</f>
        <v>0</v>
      </c>
      <c r="E12" s="346">
        <f t="shared" ref="E12:E24" si="2">E13+D12</f>
        <v>19085</v>
      </c>
      <c r="F12" s="340">
        <f t="shared" ref="F12:F26" si="3">D12/$E$11</f>
        <v>0</v>
      </c>
      <c r="G12" s="347">
        <f t="shared" si="0"/>
        <v>1</v>
      </c>
      <c r="H12" s="342"/>
      <c r="I12" s="343">
        <f>(C11)^0.404*(C12)^0.595</f>
        <v>16.893470506338474</v>
      </c>
      <c r="J12" s="343">
        <f>F12*100/I12</f>
        <v>0</v>
      </c>
      <c r="M12" s="310" t="s">
        <v>216</v>
      </c>
      <c r="N12" s="375">
        <f>1/J32</f>
        <v>36963.427712449396</v>
      </c>
      <c r="O12" s="373" t="s">
        <v>217</v>
      </c>
    </row>
    <row r="13" spans="1:15" x14ac:dyDescent="0.25">
      <c r="A13" s="475"/>
      <c r="B13" s="344">
        <v>63</v>
      </c>
      <c r="C13" s="345">
        <f t="shared" si="1"/>
        <v>6.3</v>
      </c>
      <c r="D13" s="338">
        <f>Statistik!C13</f>
        <v>7380</v>
      </c>
      <c r="E13" s="346">
        <f t="shared" si="2"/>
        <v>19085</v>
      </c>
      <c r="F13" s="340">
        <f t="shared" si="3"/>
        <v>0.38669111867959133</v>
      </c>
      <c r="G13" s="347">
        <f t="shared" si="0"/>
        <v>1</v>
      </c>
      <c r="H13" s="342"/>
      <c r="I13" s="343">
        <f t="shared" ref="I13:I26" si="4">(C12)^0.404*(C13)^0.595</f>
        <v>8.3737589438823434</v>
      </c>
      <c r="J13" s="343">
        <f t="shared" ref="J13:J20" si="5">F13*100/I13</f>
        <v>4.6178916932173939</v>
      </c>
      <c r="M13" s="310" t="s">
        <v>218</v>
      </c>
      <c r="N13" s="310">
        <f ca="1">10.44/(9.81*N11)</f>
        <v>38.15338933686769</v>
      </c>
      <c r="O13" s="373" t="s">
        <v>219</v>
      </c>
    </row>
    <row r="14" spans="1:15" x14ac:dyDescent="0.25">
      <c r="A14" s="470" t="s">
        <v>53</v>
      </c>
      <c r="B14" s="348">
        <v>31.5</v>
      </c>
      <c r="C14" s="349">
        <f t="shared" si="1"/>
        <v>3.15</v>
      </c>
      <c r="D14" s="338">
        <f>Statistik!C14</f>
        <v>6055</v>
      </c>
      <c r="E14" s="346">
        <f t="shared" si="2"/>
        <v>11705</v>
      </c>
      <c r="F14" s="340">
        <f>D14/$E$11</f>
        <v>0.31726486769714435</v>
      </c>
      <c r="G14" s="347">
        <f t="shared" si="0"/>
        <v>0.61330888132040862</v>
      </c>
      <c r="H14" s="342"/>
      <c r="I14" s="343">
        <f t="shared" si="4"/>
        <v>4.1632104163180852</v>
      </c>
      <c r="J14" s="343">
        <f t="shared" si="5"/>
        <v>7.6206781779175889</v>
      </c>
    </row>
    <row r="15" spans="1:15" x14ac:dyDescent="0.25">
      <c r="A15" s="471"/>
      <c r="B15" s="348">
        <v>16</v>
      </c>
      <c r="C15" s="349">
        <f t="shared" si="1"/>
        <v>1.6</v>
      </c>
      <c r="D15" s="338">
        <f>Statistik!C15</f>
        <v>2140</v>
      </c>
      <c r="E15" s="346">
        <f t="shared" si="2"/>
        <v>5650</v>
      </c>
      <c r="F15" s="340">
        <f t="shared" si="3"/>
        <v>0.11212994498297092</v>
      </c>
      <c r="G15" s="347">
        <f t="shared" si="0"/>
        <v>0.29604401362326432</v>
      </c>
      <c r="H15" s="342"/>
      <c r="I15" s="343">
        <f t="shared" si="4"/>
        <v>2.102659033821578</v>
      </c>
      <c r="J15" s="343">
        <f t="shared" si="5"/>
        <v>5.3327688027085873</v>
      </c>
      <c r="M15" s="310" t="s">
        <v>220</v>
      </c>
      <c r="N15" s="310">
        <f ca="1">N13/N12</f>
        <v>1.0321929457861806E-3</v>
      </c>
      <c r="O15" s="373" t="s">
        <v>221</v>
      </c>
    </row>
    <row r="16" spans="1:15" x14ac:dyDescent="0.25">
      <c r="A16" s="471"/>
      <c r="B16" s="348">
        <v>8</v>
      </c>
      <c r="C16" s="349">
        <f t="shared" si="1"/>
        <v>0.8</v>
      </c>
      <c r="D16" s="338">
        <f>Statistik!C16</f>
        <v>1045</v>
      </c>
      <c r="E16" s="346">
        <f t="shared" si="2"/>
        <v>3510</v>
      </c>
      <c r="F16" s="340">
        <f t="shared" si="3"/>
        <v>5.4755043227665709E-2</v>
      </c>
      <c r="G16" s="347">
        <f t="shared" si="0"/>
        <v>0.18391406864029342</v>
      </c>
      <c r="H16" s="342"/>
      <c r="I16" s="343">
        <f t="shared" si="4"/>
        <v>1.0587733840216291</v>
      </c>
      <c r="J16" s="343">
        <f t="shared" si="5"/>
        <v>5.1715545605883069</v>
      </c>
      <c r="M16" s="376" t="s">
        <v>223</v>
      </c>
    </row>
    <row r="17" spans="1:11" x14ac:dyDescent="0.25">
      <c r="A17" s="471"/>
      <c r="B17" s="348">
        <v>4</v>
      </c>
      <c r="C17" s="349">
        <f t="shared" si="1"/>
        <v>0.4</v>
      </c>
      <c r="D17" s="338">
        <f>Statistik!C17</f>
        <v>550</v>
      </c>
      <c r="E17" s="346">
        <f t="shared" si="2"/>
        <v>2465</v>
      </c>
      <c r="F17" s="340">
        <f>D17/$E$11</f>
        <v>2.8818443804034581E-2</v>
      </c>
      <c r="G17" s="347">
        <f t="shared" si="0"/>
        <v>0.12915902541262772</v>
      </c>
      <c r="H17" s="342"/>
      <c r="I17" s="343">
        <f t="shared" si="4"/>
        <v>0.52975376210591196</v>
      </c>
      <c r="J17" s="343">
        <f>F17*100/I17</f>
        <v>5.4399696359821235</v>
      </c>
    </row>
    <row r="18" spans="1:11" x14ac:dyDescent="0.25">
      <c r="A18" s="472"/>
      <c r="B18" s="348">
        <v>2</v>
      </c>
      <c r="C18" s="349">
        <f t="shared" si="1"/>
        <v>0.2</v>
      </c>
      <c r="D18" s="338">
        <f>Statistik!C18</f>
        <v>380</v>
      </c>
      <c r="E18" s="346">
        <f t="shared" si="2"/>
        <v>1915</v>
      </c>
      <c r="F18" s="340">
        <f t="shared" si="3"/>
        <v>1.9910924810060258E-2</v>
      </c>
      <c r="G18" s="347">
        <f t="shared" si="0"/>
        <v>0.10034058160859313</v>
      </c>
      <c r="H18" s="342"/>
      <c r="I18" s="343">
        <f t="shared" si="4"/>
        <v>0.26506054336140555</v>
      </c>
      <c r="J18" s="343">
        <f t="shared" si="5"/>
        <v>7.5118403356293015</v>
      </c>
    </row>
    <row r="19" spans="1:11" x14ac:dyDescent="0.25">
      <c r="A19" s="473" t="s">
        <v>54</v>
      </c>
      <c r="B19" s="344">
        <v>1</v>
      </c>
      <c r="C19" s="345">
        <f t="shared" si="1"/>
        <v>0.1</v>
      </c>
      <c r="D19" s="338">
        <f>Statistik!C19</f>
        <v>285</v>
      </c>
      <c r="E19" s="346">
        <f t="shared" si="2"/>
        <v>1535</v>
      </c>
      <c r="F19" s="340">
        <f t="shared" si="3"/>
        <v>1.4933193607545192E-2</v>
      </c>
      <c r="G19" s="347">
        <f t="shared" si="0"/>
        <v>8.0429656798532881E-2</v>
      </c>
      <c r="H19" s="342"/>
      <c r="I19" s="343">
        <f t="shared" si="4"/>
        <v>0.1326221665094986</v>
      </c>
      <c r="J19" s="343">
        <f t="shared" si="5"/>
        <v>11.259952993209211</v>
      </c>
    </row>
    <row r="20" spans="1:11" x14ac:dyDescent="0.25">
      <c r="A20" s="474"/>
      <c r="B20" s="344">
        <v>0.5</v>
      </c>
      <c r="C20" s="345">
        <f t="shared" si="1"/>
        <v>0.05</v>
      </c>
      <c r="D20" s="338">
        <f>Statistik!C20</f>
        <v>400</v>
      </c>
      <c r="E20" s="346">
        <f t="shared" si="2"/>
        <v>1250</v>
      </c>
      <c r="F20" s="340">
        <f t="shared" si="3"/>
        <v>2.0958868221116058E-2</v>
      </c>
      <c r="G20" s="347">
        <f t="shared" si="0"/>
        <v>6.5496463190987689E-2</v>
      </c>
      <c r="H20" s="342"/>
      <c r="I20" s="343">
        <f t="shared" si="4"/>
        <v>6.6357062528508273E-2</v>
      </c>
      <c r="J20" s="343">
        <f t="shared" si="5"/>
        <v>31.584984962394504</v>
      </c>
    </row>
    <row r="21" spans="1:11" x14ac:dyDescent="0.25">
      <c r="A21" s="474"/>
      <c r="B21" s="350">
        <v>0.25</v>
      </c>
      <c r="C21" s="351">
        <f t="shared" si="1"/>
        <v>2.5000000000000001E-2</v>
      </c>
      <c r="D21" s="338">
        <f>Statistik!C21</f>
        <v>250</v>
      </c>
      <c r="E21" s="346">
        <f t="shared" si="2"/>
        <v>850</v>
      </c>
      <c r="F21" s="340">
        <f t="shared" si="3"/>
        <v>1.3099292638197537E-2</v>
      </c>
      <c r="G21" s="347">
        <f t="shared" si="0"/>
        <v>4.4537594969871627E-2</v>
      </c>
      <c r="H21" s="342"/>
      <c r="I21" s="343">
        <f t="shared" si="4"/>
        <v>3.3201536841859614E-2</v>
      </c>
      <c r="J21" s="343">
        <f>F21*100/I21</f>
        <v>39.45387438114701</v>
      </c>
    </row>
    <row r="22" spans="1:11" x14ac:dyDescent="0.25">
      <c r="A22" s="474"/>
      <c r="B22" s="350">
        <v>0.125</v>
      </c>
      <c r="C22" s="351">
        <f t="shared" si="1"/>
        <v>1.2500000000000001E-2</v>
      </c>
      <c r="D22" s="338">
        <f>Statistik!C22</f>
        <v>285</v>
      </c>
      <c r="E22" s="346">
        <f t="shared" si="2"/>
        <v>600</v>
      </c>
      <c r="F22" s="340">
        <f t="shared" si="3"/>
        <v>1.4933193607545192E-2</v>
      </c>
      <c r="G22" s="347">
        <f t="shared" si="0"/>
        <v>3.1438302331674092E-2</v>
      </c>
      <c r="H22" s="342"/>
      <c r="I22" s="343">
        <f t="shared" si="4"/>
        <v>1.6612279185622081E-2</v>
      </c>
      <c r="J22" s="343">
        <f>F22*100/I22</f>
        <v>89.892503254278694</v>
      </c>
    </row>
    <row r="23" spans="1:11" x14ac:dyDescent="0.25">
      <c r="A23" s="475"/>
      <c r="B23" s="350">
        <v>6.3E-2</v>
      </c>
      <c r="C23" s="351">
        <f t="shared" si="1"/>
        <v>6.3E-3</v>
      </c>
      <c r="D23" s="338">
        <f>Statistik!C23</f>
        <v>315</v>
      </c>
      <c r="E23" s="346">
        <f t="shared" si="2"/>
        <v>315</v>
      </c>
      <c r="F23" s="340">
        <f t="shared" si="3"/>
        <v>1.6505108724128897E-2</v>
      </c>
      <c r="G23" s="347">
        <f t="shared" si="0"/>
        <v>1.6505108724128897E-2</v>
      </c>
      <c r="H23" s="342"/>
      <c r="I23" s="343">
        <f t="shared" si="4"/>
        <v>8.3513997492220722E-3</v>
      </c>
      <c r="J23" s="343">
        <f t="shared" ref="J23:J25" si="6">F23*100/I23</f>
        <v>197.63284263415048</v>
      </c>
    </row>
    <row r="24" spans="1:11" x14ac:dyDescent="0.25">
      <c r="A24" s="352" t="s">
        <v>55</v>
      </c>
      <c r="B24" s="353">
        <v>3.1E-2</v>
      </c>
      <c r="C24" s="354">
        <f t="shared" si="1"/>
        <v>3.0999999999999999E-3</v>
      </c>
      <c r="D24" s="338">
        <f>Statistik!C24</f>
        <v>0</v>
      </c>
      <c r="E24" s="346">
        <f t="shared" si="2"/>
        <v>0</v>
      </c>
      <c r="F24" s="340">
        <f t="shared" si="3"/>
        <v>0</v>
      </c>
      <c r="G24" s="347">
        <f t="shared" si="0"/>
        <v>0</v>
      </c>
      <c r="H24" s="342"/>
      <c r="I24" s="343">
        <f t="shared" si="4"/>
        <v>4.1523484406827604E-3</v>
      </c>
      <c r="J24" s="343">
        <f t="shared" si="6"/>
        <v>0</v>
      </c>
    </row>
    <row r="25" spans="1:11" x14ac:dyDescent="0.25">
      <c r="A25" s="352" t="s">
        <v>56</v>
      </c>
      <c r="B25" s="355">
        <v>3.8999999999999998E-3</v>
      </c>
      <c r="C25" s="356">
        <f t="shared" si="1"/>
        <v>3.8999999999999999E-4</v>
      </c>
      <c r="D25" s="338">
        <f>Statistik!C25</f>
        <v>0</v>
      </c>
      <c r="E25" s="346">
        <f>E26+D25</f>
        <v>0</v>
      </c>
      <c r="F25" s="340">
        <f t="shared" si="3"/>
        <v>0</v>
      </c>
      <c r="G25" s="347">
        <f>G26+F25</f>
        <v>0</v>
      </c>
      <c r="H25" s="342"/>
      <c r="I25" s="343">
        <f t="shared" si="4"/>
        <v>9.0822523688901678E-4</v>
      </c>
      <c r="J25" s="343">
        <f t="shared" si="6"/>
        <v>0</v>
      </c>
    </row>
    <row r="26" spans="1:11" ht="13.8" thickBot="1" x14ac:dyDescent="0.3">
      <c r="A26" s="357" t="s">
        <v>57</v>
      </c>
      <c r="B26" s="358">
        <v>6.0000000000000002E-5</v>
      </c>
      <c r="C26" s="359">
        <f t="shared" si="1"/>
        <v>6.0000000000000002E-6</v>
      </c>
      <c r="D26" s="360">
        <f>Statistik!C26</f>
        <v>0</v>
      </c>
      <c r="E26" s="361">
        <f>D26</f>
        <v>0</v>
      </c>
      <c r="F26" s="362">
        <f t="shared" si="3"/>
        <v>0</v>
      </c>
      <c r="G26" s="363">
        <f>F26</f>
        <v>0</v>
      </c>
      <c r="H26" s="342"/>
      <c r="I26" s="343">
        <f t="shared" si="4"/>
        <v>3.279367552225615E-5</v>
      </c>
      <c r="J26" s="343"/>
    </row>
    <row r="27" spans="1:11" ht="14.4" x14ac:dyDescent="0.3">
      <c r="I27" s="365" t="s">
        <v>206</v>
      </c>
      <c r="J27" s="366">
        <f>100/SUM(J11:J26)</f>
        <v>0.24659765429174793</v>
      </c>
    </row>
    <row r="28" spans="1:11" ht="14.4" x14ac:dyDescent="0.3">
      <c r="I28" s="367" t="s">
        <v>207</v>
      </c>
      <c r="J28" s="368">
        <v>6.1</v>
      </c>
      <c r="K28" s="310" t="s">
        <v>208</v>
      </c>
    </row>
    <row r="29" spans="1:11" x14ac:dyDescent="0.25">
      <c r="I29" s="369" t="s">
        <v>209</v>
      </c>
      <c r="J29" s="343">
        <f>[1]Daten!$L$14</f>
        <v>0.1778257819846718</v>
      </c>
      <c r="K29" s="310" t="s">
        <v>222</v>
      </c>
    </row>
    <row r="30" spans="1:11" x14ac:dyDescent="0.25">
      <c r="I30" s="369" t="s">
        <v>210</v>
      </c>
      <c r="J30" s="367">
        <f>J29/(1-J29)</f>
        <v>0.21628722731531397</v>
      </c>
    </row>
    <row r="31" spans="1:11" x14ac:dyDescent="0.25">
      <c r="I31" s="367">
        <f>1.99*10^4</f>
        <v>19900</v>
      </c>
      <c r="J31" s="369"/>
    </row>
    <row r="32" spans="1:11" ht="14.4" x14ac:dyDescent="0.3">
      <c r="I32" s="370" t="s">
        <v>211</v>
      </c>
      <c r="J32" s="371">
        <f>I31*(J27/100)^2*(1/J28^2)*(J30^3/(1+J30))</f>
        <v>2.7053768059048186E-5</v>
      </c>
      <c r="K32" s="372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1</v>
      </c>
      <c r="C5" s="38">
        <f t="shared" si="1"/>
        <v>0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4">
        <f>Statistik!F14</f>
        <v>0.61330888132040862</v>
      </c>
      <c r="C6" s="38">
        <f t="shared" si="1"/>
        <v>0.38669111867959138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-2.1180155009394497</v>
      </c>
      <c r="G6" s="28">
        <f t="shared" si="4"/>
        <v>0.92993469135273432</v>
      </c>
      <c r="I6" s="30"/>
    </row>
    <row r="7" spans="1:9" x14ac:dyDescent="0.25">
      <c r="A7" s="37">
        <f>Statistik!B15</f>
        <v>16</v>
      </c>
      <c r="B7" s="254">
        <f>Statistik!F15</f>
        <v>0.29604401362326432</v>
      </c>
      <c r="C7" s="38">
        <f t="shared" si="1"/>
        <v>0.31726486769714429</v>
      </c>
      <c r="D7" s="253">
        <f t="shared" si="0"/>
        <v>-4</v>
      </c>
      <c r="E7" s="252">
        <f t="shared" si="2"/>
        <v>-4.4886399617499588</v>
      </c>
      <c r="F7" s="29">
        <f t="shared" si="3"/>
        <v>-1.4240877636047156</v>
      </c>
      <c r="G7" s="28">
        <f t="shared" si="4"/>
        <v>0.10024842426892422</v>
      </c>
      <c r="I7" s="30"/>
    </row>
    <row r="8" spans="1:9" x14ac:dyDescent="0.25">
      <c r="A8" s="37">
        <f>Statistik!B16</f>
        <v>8</v>
      </c>
      <c r="B8" s="254">
        <f>Statistik!F16</f>
        <v>0.18391406864029342</v>
      </c>
      <c r="C8" s="38">
        <f t="shared" si="1"/>
        <v>0.11212994498297091</v>
      </c>
      <c r="D8" s="253">
        <f t="shared" si="0"/>
        <v>-3</v>
      </c>
      <c r="E8" s="252">
        <f t="shared" si="2"/>
        <v>-3.5</v>
      </c>
      <c r="F8" s="29">
        <f t="shared" si="3"/>
        <v>-0.39245480744039818</v>
      </c>
      <c r="G8" s="28">
        <f t="shared" si="4"/>
        <v>2.0398753572431108E-2</v>
      </c>
      <c r="I8" s="30"/>
    </row>
    <row r="9" spans="1:9" x14ac:dyDescent="0.25">
      <c r="A9" s="37">
        <f>Statistik!B17</f>
        <v>4</v>
      </c>
      <c r="B9" s="254">
        <f>Statistik!F17</f>
        <v>0.12915902541262772</v>
      </c>
      <c r="C9" s="38">
        <f t="shared" si="1"/>
        <v>5.4755043227665695E-2</v>
      </c>
      <c r="D9" s="253">
        <f t="shared" si="0"/>
        <v>-2</v>
      </c>
      <c r="E9" s="252">
        <f t="shared" si="2"/>
        <v>-2.5</v>
      </c>
      <c r="F9" s="29">
        <f t="shared" si="3"/>
        <v>-0.13688760806916422</v>
      </c>
      <c r="G9" s="28">
        <f t="shared" si="4"/>
        <v>0.11142453212094749</v>
      </c>
      <c r="I9" s="30"/>
    </row>
    <row r="10" spans="1:9" x14ac:dyDescent="0.25">
      <c r="A10" s="37">
        <f>Statistik!B18</f>
        <v>2</v>
      </c>
      <c r="B10" s="254">
        <f>Statistik!F18</f>
        <v>0.10034058160859313</v>
      </c>
      <c r="C10" s="38">
        <f t="shared" si="1"/>
        <v>2.8818443804034588E-2</v>
      </c>
      <c r="D10" s="253">
        <f t="shared" si="0"/>
        <v>-1</v>
      </c>
      <c r="E10" s="252">
        <f t="shared" si="2"/>
        <v>-1.5</v>
      </c>
      <c r="F10" s="29">
        <f t="shared" si="3"/>
        <v>-4.3227665706051882E-2</v>
      </c>
      <c r="G10" s="28">
        <f t="shared" si="4"/>
        <v>0.1696831984773424</v>
      </c>
      <c r="I10" s="30"/>
    </row>
    <row r="11" spans="1:9" x14ac:dyDescent="0.25">
      <c r="A11" s="37">
        <f>Statistik!B19</f>
        <v>1</v>
      </c>
      <c r="B11" s="254">
        <f>Statistik!F19</f>
        <v>8.0429656798532881E-2</v>
      </c>
      <c r="C11" s="38">
        <f t="shared" si="1"/>
        <v>1.9910924810060251E-2</v>
      </c>
      <c r="D11" s="253">
        <f t="shared" si="0"/>
        <v>0</v>
      </c>
      <c r="E11" s="252">
        <f t="shared" si="2"/>
        <v>-0.5</v>
      </c>
      <c r="F11" s="29">
        <f t="shared" si="3"/>
        <v>-9.9554624050301257E-3</v>
      </c>
      <c r="G11" s="28">
        <f t="shared" si="4"/>
        <v>0.23377516674483081</v>
      </c>
      <c r="I11" s="30"/>
    </row>
    <row r="12" spans="1:9" x14ac:dyDescent="0.25">
      <c r="A12" s="37">
        <f>Statistik!B20</f>
        <v>0.5</v>
      </c>
      <c r="B12" s="254">
        <f>Statistik!F20</f>
        <v>6.5496463190987689E-2</v>
      </c>
      <c r="C12" s="38">
        <f t="shared" si="1"/>
        <v>1.4933193607545192E-2</v>
      </c>
      <c r="D12" s="253">
        <f t="shared" si="0"/>
        <v>1</v>
      </c>
      <c r="E12" s="252">
        <f t="shared" si="2"/>
        <v>0.5</v>
      </c>
      <c r="F12" s="29">
        <f t="shared" si="3"/>
        <v>7.466596803772596E-3</v>
      </c>
      <c r="G12" s="28">
        <f t="shared" si="4"/>
        <v>0.29260238903044111</v>
      </c>
      <c r="I12" s="30"/>
    </row>
    <row r="13" spans="1:9" x14ac:dyDescent="0.25">
      <c r="A13" s="37">
        <f>Statistik!B21</f>
        <v>0.25</v>
      </c>
      <c r="B13" s="254">
        <f>Statistik!F21</f>
        <v>4.4537594969871627E-2</v>
      </c>
      <c r="C13" s="38">
        <f t="shared" si="1"/>
        <v>2.0958868221116062E-2</v>
      </c>
      <c r="D13" s="253">
        <f t="shared" si="0"/>
        <v>2</v>
      </c>
      <c r="E13" s="252">
        <f t="shared" si="2"/>
        <v>1.5</v>
      </c>
      <c r="F13" s="29">
        <f t="shared" si="3"/>
        <v>3.1438302331674092E-2</v>
      </c>
      <c r="G13" s="28">
        <f t="shared" si="4"/>
        <v>0.61717865293663077</v>
      </c>
    </row>
    <row r="14" spans="1:9" x14ac:dyDescent="0.25">
      <c r="A14" s="37">
        <f>Statistik!B22</f>
        <v>0.125</v>
      </c>
      <c r="B14" s="254">
        <f>Statistik!F22</f>
        <v>3.1438302331674092E-2</v>
      </c>
      <c r="C14" s="38">
        <f t="shared" si="1"/>
        <v>1.3099292638197535E-2</v>
      </c>
      <c r="D14" s="253">
        <f t="shared" si="0"/>
        <v>3</v>
      </c>
      <c r="E14" s="252">
        <f t="shared" si="2"/>
        <v>2.5</v>
      </c>
      <c r="F14" s="29">
        <f t="shared" si="3"/>
        <v>3.2748231595493837E-2</v>
      </c>
      <c r="G14" s="28">
        <f t="shared" si="4"/>
        <v>0.54100313913977893</v>
      </c>
    </row>
    <row r="15" spans="1:9" x14ac:dyDescent="0.25">
      <c r="A15" s="37">
        <f>Statistik!B23</f>
        <v>6.3E-2</v>
      </c>
      <c r="B15" s="254">
        <f>Statistik!F23</f>
        <v>1.6505108724128897E-2</v>
      </c>
      <c r="C15" s="38">
        <f t="shared" si="1"/>
        <v>1.4933193607545196E-2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5.2180344326204324E-2</v>
      </c>
      <c r="G15" s="28">
        <f t="shared" si="4"/>
        <v>0.8223393618779371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1.6505108724128897E-2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7.4273751261796583E-2</v>
      </c>
      <c r="G16" s="28">
        <f t="shared" si="4"/>
        <v>1.1719789820262245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-3.9265215818458694</v>
      </c>
      <c r="G19" s="3"/>
    </row>
    <row r="20" spans="1:8" x14ac:dyDescent="0.25">
      <c r="G20" s="33">
        <f>SUM(G3:G18)</f>
        <v>5.010567291548222</v>
      </c>
    </row>
    <row r="21" spans="1:8" ht="18" thickBot="1" x14ac:dyDescent="0.35">
      <c r="C21" s="41" t="s">
        <v>75</v>
      </c>
      <c r="F21" s="42"/>
      <c r="G21" s="40">
        <f>SQRT(G20)</f>
        <v>2.2384296485590567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2.8284271247461898</v>
      </c>
      <c r="S6" s="54" t="s">
        <v>85</v>
      </c>
      <c r="T6" s="55">
        <f>'Berechnung_Yu&amp;Stand'!J1092*100</f>
        <v>10.034058160859313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0.22577865257245278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0.38669111867959133</v>
      </c>
      <c r="H20" s="87">
        <f>Statistik!E14</f>
        <v>0.31726486769714435</v>
      </c>
      <c r="I20" s="87">
        <f>Statistik!E15</f>
        <v>0.11212994498297092</v>
      </c>
      <c r="J20" s="87">
        <f>Statistik!E16</f>
        <v>5.4755043227665709E-2</v>
      </c>
      <c r="K20" s="87">
        <f>Statistik!E17</f>
        <v>2.8818443804034581E-2</v>
      </c>
      <c r="L20" s="87">
        <f>Statistik!E18</f>
        <v>1.9910924810060258E-2</v>
      </c>
      <c r="M20" s="87">
        <f>Statistik!E19</f>
        <v>1.4933193607545192E-2</v>
      </c>
      <c r="N20" s="87">
        <f>Statistik!E20</f>
        <v>2.0958868221116058E-2</v>
      </c>
      <c r="O20" s="87">
        <f>Statistik!E21</f>
        <v>1.3099292638197537E-2</v>
      </c>
      <c r="P20" s="87">
        <f>Statistik!E22</f>
        <v>1.4933193607545192E-2</v>
      </c>
      <c r="Q20" s="87">
        <f>Statistik!E23</f>
        <v>1.6505108724128897E-2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0.38669111867959133</v>
      </c>
      <c r="H15" s="124">
        <f>'Eintrag_Yu&amp;Stand'!H20</f>
        <v>0.31726486769714435</v>
      </c>
      <c r="I15" s="124">
        <f>'Eintrag_Yu&amp;Stand'!I20</f>
        <v>0.11212994498297092</v>
      </c>
      <c r="J15" s="124">
        <f>'Eintrag_Yu&amp;Stand'!J20</f>
        <v>5.4755043227665709E-2</v>
      </c>
      <c r="K15" s="125">
        <f>'Eintrag_Yu&amp;Stand'!K20</f>
        <v>2.8818443804034581E-2</v>
      </c>
      <c r="L15" s="124">
        <f>'Eintrag_Yu&amp;Stand'!L20</f>
        <v>1.9910924810060258E-2</v>
      </c>
      <c r="M15" s="124">
        <f>'Eintrag_Yu&amp;Stand'!M20</f>
        <v>1.4933193607545192E-2</v>
      </c>
      <c r="N15" s="124">
        <f>'Eintrag_Yu&amp;Stand'!N20</f>
        <v>2.0958868221116058E-2</v>
      </c>
      <c r="O15" s="124">
        <f>'Eintrag_Yu&amp;Stand'!O20</f>
        <v>1.3099292638197537E-2</v>
      </c>
      <c r="P15" s="124">
        <f>'Eintrag_Yu&amp;Stand'!P20</f>
        <v>1.4933193607545192E-2</v>
      </c>
      <c r="Q15" s="124">
        <f>'Eintrag_Yu&amp;Stand'!Q20</f>
        <v>1.6505108724128897E-2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-4.740718157301519E-2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-4.2443176067275525E-2</v>
      </c>
      <c r="H296" s="178">
        <f t="shared" si="156"/>
        <v>-1.3146352432377049E-2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-2.6413014185245668E-2</v>
      </c>
      <c r="H297" s="178">
        <f t="shared" si="156"/>
        <v>-1.700466881229163E-2</v>
      </c>
      <c r="I297" s="178">
        <f t="shared" si="156"/>
        <v>-2.3724861791243742E-3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-1.488795491530711E-2</v>
      </c>
      <c r="H298" s="179">
        <f t="shared" si="156"/>
        <v>-1.1405705383801347E-2</v>
      </c>
      <c r="I298" s="179">
        <f t="shared" si="156"/>
        <v>-3.1938673288040898E-3</v>
      </c>
      <c r="J298" s="179">
        <f t="shared" si="156"/>
        <v>-6.0975112080299332E-4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-1.0492858931643421E-2</v>
      </c>
      <c r="H299" s="179">
        <f t="shared" si="156"/>
        <v>-8.4394420952525577E-3</v>
      </c>
      <c r="I299" s="179">
        <f t="shared" si="156"/>
        <v>-2.7926173881270854E-3</v>
      </c>
      <c r="J299" s="179">
        <f t="shared" si="156"/>
        <v>-1.0775571081292304E-3</v>
      </c>
      <c r="K299" s="179">
        <f t="shared" si="156"/>
        <v>-2.2172768029199758E-4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-7.9171813414161268E-3</v>
      </c>
      <c r="H300" s="179">
        <f t="shared" si="160"/>
        <v>-6.4567338242988732E-3</v>
      </c>
      <c r="I300" s="179">
        <f t="shared" si="160"/>
        <v>-2.2387751680271162E-3</v>
      </c>
      <c r="J300" s="179">
        <f t="shared" si="160"/>
        <v>-1.0227634943666371E-3</v>
      </c>
      <c r="K300" s="179">
        <f t="shared" si="160"/>
        <v>-4.253514900510119E-4</v>
      </c>
      <c r="L300" s="179">
        <f t="shared" si="160"/>
        <v>-1.1489525251494421E-4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-1.1133797100538991E-2</v>
      </c>
      <c r="H301" s="179">
        <f t="shared" si="160"/>
        <v>-9.1168227114105712E-3</v>
      </c>
      <c r="I301" s="179">
        <f t="shared" si="160"/>
        <v>-3.203517480527121E-3</v>
      </c>
      <c r="J301" s="179">
        <f t="shared" si="160"/>
        <v>-1.5343630435076809E-3</v>
      </c>
      <c r="K301" s="179">
        <f t="shared" si="160"/>
        <v>-7.5550396629114457E-4</v>
      </c>
      <c r="L301" s="179">
        <f t="shared" si="160"/>
        <v>-4.1246205095855709E-4</v>
      </c>
      <c r="M301" s="179">
        <f t="shared" si="160"/>
        <v>-1.2094237106836228E-4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-6.9636352752694645E-3</v>
      </c>
      <c r="H302" s="179">
        <f t="shared" si="160"/>
        <v>-5.7092768837875667E-3</v>
      </c>
      <c r="I302" s="179">
        <f t="shared" si="160"/>
        <v>-2.0139773190623891E-3</v>
      </c>
      <c r="J302" s="179">
        <f t="shared" si="160"/>
        <v>-9.7770904414452159E-4</v>
      </c>
      <c r="K302" s="179">
        <f t="shared" si="160"/>
        <v>-5.0472468536436868E-4</v>
      </c>
      <c r="L302" s="179">
        <f t="shared" si="160"/>
        <v>-3.2624034908026696E-4</v>
      </c>
      <c r="M302" s="179">
        <f t="shared" si="160"/>
        <v>-1.933415863868236E-4</v>
      </c>
      <c r="N302" s="179">
        <f t="shared" si="160"/>
        <v>-1.0608979918277393E-4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-7.9408631788013429E-3</v>
      </c>
      <c r="H303" s="179">
        <f t="shared" si="160"/>
        <v>-6.5132635792144351E-3</v>
      </c>
      <c r="I303" s="179">
        <f t="shared" si="160"/>
        <v>-2.3003638661237879E-3</v>
      </c>
      <c r="J303" s="179">
        <f t="shared" si="160"/>
        <v>-1.1211454113079552E-3</v>
      </c>
      <c r="K303" s="179">
        <f t="shared" si="160"/>
        <v>-5.8662542648671282E-4</v>
      </c>
      <c r="L303" s="179">
        <f t="shared" si="160"/>
        <v>-3.9753951581789917E-4</v>
      </c>
      <c r="M303" s="179">
        <f t="shared" si="160"/>
        <v>-2.7893549846362824E-4</v>
      </c>
      <c r="N303" s="179">
        <f t="shared" si="160"/>
        <v>-3.0934653821891773E-4</v>
      </c>
      <c r="O303" s="179">
        <f t="shared" si="160"/>
        <v>-7.5588981917726431E-5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-8.7778663341931285E-3</v>
      </c>
      <c r="H304" s="179">
        <f t="shared" si="164"/>
        <v>-7.2009576449597705E-3</v>
      </c>
      <c r="I304" s="179">
        <f t="shared" si="164"/>
        <v>-2.5442869485912778E-3</v>
      </c>
      <c r="J304" s="179">
        <f t="shared" si="164"/>
        <v>-1.2415357698218586E-3</v>
      </c>
      <c r="K304" s="179">
        <f t="shared" si="164"/>
        <v>-6.5216612457204195E-4</v>
      </c>
      <c r="L304" s="179">
        <f t="shared" si="164"/>
        <v>-4.4791695057353679E-4</v>
      </c>
      <c r="M304" s="179">
        <f t="shared" si="164"/>
        <v>-3.2941131236976601E-4</v>
      </c>
      <c r="N304" s="179">
        <f t="shared" si="164"/>
        <v>-4.3211309742170252E-4</v>
      </c>
      <c r="O304" s="179">
        <f t="shared" si="164"/>
        <v>-2.1265733262682896E-4</v>
      </c>
      <c r="P304" s="179">
        <f t="shared" si="164"/>
        <v>-9.3137890927494729E-5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-5.6219740025387655E-4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-5.1691158678004046E-3</v>
      </c>
      <c r="H423" s="179">
        <f t="shared" si="258"/>
        <v>-4.3932943253254046E-4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-4.8645775193162811E-3</v>
      </c>
      <c r="H424" s="179">
        <f t="shared" si="258"/>
        <v>-1.9800812384891983E-3</v>
      </c>
      <c r="I424" s="179">
        <f t="shared" si="258"/>
        <v>-2.3251267272405489E-5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-3.1587064751568477E-3</v>
      </c>
      <c r="H425" s="179">
        <f t="shared" si="258"/>
        <v>-1.8254082846858835E-3</v>
      </c>
      <c r="I425" s="179">
        <f t="shared" si="258"/>
        <v>-1.190995496403398E-4</v>
      </c>
      <c r="J425" s="179">
        <f t="shared" si="258"/>
        <v>-2.701385872450132E-6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-2.331213832902974E-3</v>
      </c>
      <c r="H426" s="179">
        <f t="shared" si="258"/>
        <v>-1.4877608481452969E-3</v>
      </c>
      <c r="I426" s="179">
        <f t="shared" si="258"/>
        <v>-1.4325121864606528E-4</v>
      </c>
      <c r="J426" s="179">
        <f t="shared" si="258"/>
        <v>-1.6805756412395328E-5</v>
      </c>
      <c r="K426" s="179">
        <f t="shared" si="258"/>
        <v>-3.3736315762462609E-7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-1.7963038485624861E-3</v>
      </c>
      <c r="H427" s="179">
        <f t="shared" si="262"/>
        <v>-1.1824395122673153E-3</v>
      </c>
      <c r="I427" s="179">
        <f t="shared" si="262"/>
        <v>-1.2910798608200836E-4</v>
      </c>
      <c r="J427" s="179">
        <f t="shared" si="262"/>
        <v>-2.2654945939498932E-5</v>
      </c>
      <c r="K427" s="179">
        <f t="shared" si="262"/>
        <v>-2.6435647700542701E-6</v>
      </c>
      <c r="L427" s="179">
        <f t="shared" si="262"/>
        <v>-9.7690989226596346E-8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-2.4923458123494611E-3</v>
      </c>
      <c r="H428" s="179">
        <f t="shared" si="262"/>
        <v>-1.6486669305219599E-3</v>
      </c>
      <c r="I428" s="179">
        <f t="shared" si="262"/>
        <v>-1.7696339480294642E-4</v>
      </c>
      <c r="J428" s="179">
        <f t="shared" si="262"/>
        <v>-3.076709948700907E-5</v>
      </c>
      <c r="K428" s="179">
        <f t="shared" si="262"/>
        <v>-3.3029517334157938E-6</v>
      </c>
      <c r="L428" s="179">
        <f t="shared" si="262"/>
        <v>1.9346843371466298E-7</v>
      </c>
      <c r="M428" s="179">
        <f t="shared" si="262"/>
        <v>1.2448159292031656E-7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-1.5942687616551669E-3</v>
      </c>
      <c r="H429" s="179">
        <f t="shared" si="262"/>
        <v>-1.0629012183640443E-3</v>
      </c>
      <c r="I429" s="179">
        <f t="shared" si="262"/>
        <v>-1.217352309804711E-4</v>
      </c>
      <c r="J429" s="179">
        <f t="shared" si="262"/>
        <v>-2.4676516730687009E-5</v>
      </c>
      <c r="K429" s="179">
        <f t="shared" si="262"/>
        <v>-4.7073285628838838E-6</v>
      </c>
      <c r="L429" s="179">
        <f t="shared" si="262"/>
        <v>-1.2361046638692445E-6</v>
      </c>
      <c r="M429" s="179">
        <f t="shared" si="262"/>
        <v>-1.5870457453155998E-7</v>
      </c>
      <c r="N429" s="179">
        <f t="shared" si="262"/>
        <v>-1.4242745185390914E-7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-1.8100627574116222E-3</v>
      </c>
      <c r="H430" s="179">
        <f t="shared" si="262"/>
        <v>-1.2067309646407024E-3</v>
      </c>
      <c r="I430" s="179">
        <f t="shared" si="262"/>
        <v>-1.3685715299211845E-4</v>
      </c>
      <c r="J430" s="179">
        <f t="shared" si="262"/>
        <v>-2.7250560576310829E-5</v>
      </c>
      <c r="K430" s="179">
        <f t="shared" si="262"/>
        <v>-4.9353033461373998E-6</v>
      </c>
      <c r="L430" s="179">
        <f t="shared" si="262"/>
        <v>-1.1740933313752938E-6</v>
      </c>
      <c r="M430" s="179">
        <f t="shared" si="262"/>
        <v>0</v>
      </c>
      <c r="N430" s="179">
        <f t="shared" si="262"/>
        <v>-8.3433262039448649E-7</v>
      </c>
      <c r="O430" s="179">
        <f t="shared" si="262"/>
        <v>2.3678563870712398E-8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-1.992902365500971E-3</v>
      </c>
      <c r="H431" s="179">
        <f t="shared" si="264"/>
        <v>-1.3279258866032099E-3</v>
      </c>
      <c r="I431" s="179">
        <f t="shared" si="264"/>
        <v>-1.4909695103106508E-4</v>
      </c>
      <c r="J431" s="179">
        <f t="shared" si="264"/>
        <v>-2.9067009168274638E-5</v>
      </c>
      <c r="K431" s="179">
        <f t="shared" si="264"/>
        <v>-4.9012213216919805E-6</v>
      </c>
      <c r="L431" s="179">
        <f t="shared" si="264"/>
        <v>-9.2418554029466036E-7</v>
      </c>
      <c r="M431" s="179">
        <f t="shared" si="264"/>
        <v>3.0710360700562779E-7</v>
      </c>
      <c r="N431" s="179">
        <f t="shared" si="264"/>
        <v>-1.0691556050753771E-6</v>
      </c>
      <c r="O431" s="179">
        <f t="shared" si="264"/>
        <v>3.2271755036773197E-7</v>
      </c>
      <c r="P431" s="179">
        <f t="shared" si="264"/>
        <v>2.4420854190876159E-8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1.5693900744821416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1.5006627644204122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1.4507291380425438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1.4207369771792164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1.4145358906647871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1.3644244894143536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1.3134212080266925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1.3203357163363472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1.3287846608945457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1.3313718645589312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1.3742257744067494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1.4785950951151707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1.5732184657984885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0.11353246600837191</v>
      </c>
      <c r="G552" s="175">
        <f t="shared" si="358"/>
        <v>6.4446400149226063E-2</v>
      </c>
      <c r="H552" s="175">
        <f t="shared" si="358"/>
        <v>1.9038485483923152E-2</v>
      </c>
      <c r="I552" s="175">
        <f t="shared" si="358"/>
        <v>5.0565433941663161E-3</v>
      </c>
      <c r="J552" s="175">
        <f t="shared" si="358"/>
        <v>1.2742532779226588E-3</v>
      </c>
      <c r="K552" s="175">
        <f t="shared" si="358"/>
        <v>3.1168014300439234E-4</v>
      </c>
      <c r="L552" s="175">
        <f t="shared" si="358"/>
        <v>7.6015026474949467E-5</v>
      </c>
      <c r="M552" s="175">
        <f t="shared" si="358"/>
        <v>1.9073979811292751E-5</v>
      </c>
      <c r="N552" s="175">
        <f t="shared" si="358"/>
        <v>4.7890072262716536E-6</v>
      </c>
      <c r="O552" s="175">
        <f t="shared" si="358"/>
        <v>1.1988184062466705E-6</v>
      </c>
      <c r="P552" s="175">
        <f t="shared" si="358"/>
        <v>3.0613359627355297E-7</v>
      </c>
      <c r="Q552" s="175">
        <f t="shared" si="358"/>
        <v>8.1739606865674372E-8</v>
      </c>
      <c r="R552" s="175">
        <f t="shared" si="358"/>
        <v>2.06642834843253E-8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0.10178627658946643</v>
      </c>
      <c r="H553" s="179">
        <f t="shared" si="358"/>
        <v>6.1680574743065542E-2</v>
      </c>
      <c r="I553" s="179">
        <f t="shared" si="358"/>
        <v>1.9262275518809931E-2</v>
      </c>
      <c r="J553" s="179">
        <f t="shared" si="358"/>
        <v>5.0405956950050432E-3</v>
      </c>
      <c r="K553" s="179">
        <f t="shared" si="358"/>
        <v>1.2430601439353053E-3</v>
      </c>
      <c r="L553" s="179">
        <f t="shared" si="358"/>
        <v>3.0381178137765677E-4</v>
      </c>
      <c r="M553" s="179">
        <f t="shared" si="358"/>
        <v>7.6280873105534657E-5</v>
      </c>
      <c r="N553" s="179">
        <f t="shared" si="358"/>
        <v>1.9155113403564407E-5</v>
      </c>
      <c r="O553" s="179">
        <f t="shared" si="358"/>
        <v>4.7952169510839397E-6</v>
      </c>
      <c r="P553" s="179">
        <f t="shared" si="358"/>
        <v>1.2245311429324515E-6</v>
      </c>
      <c r="Q553" s="179">
        <f t="shared" si="358"/>
        <v>3.2695824873143953E-7</v>
      </c>
      <c r="R553" s="179">
        <f t="shared" si="358"/>
        <v>8.2657124409995111E-8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0.11571440902856817</v>
      </c>
      <c r="G554" s="179">
        <f t="shared" si="358"/>
        <v>0</v>
      </c>
      <c r="H554" s="179">
        <f t="shared" si="358"/>
        <v>9.3695799383771122E-2</v>
      </c>
      <c r="I554" s="179">
        <f t="shared" si="358"/>
        <v>6.056347448912839E-2</v>
      </c>
      <c r="J554" s="179">
        <f t="shared" si="358"/>
        <v>1.8907122512369888E-2</v>
      </c>
      <c r="K554" s="179">
        <f t="shared" si="358"/>
        <v>4.8343884928279202E-3</v>
      </c>
      <c r="L554" s="179">
        <f t="shared" si="358"/>
        <v>1.1920999465510763E-3</v>
      </c>
      <c r="M554" s="179">
        <f t="shared" si="358"/>
        <v>3.0006415334087245E-4</v>
      </c>
      <c r="N554" s="179">
        <f t="shared" si="358"/>
        <v>7.5394864190807501E-5</v>
      </c>
      <c r="O554" s="179">
        <f t="shared" si="358"/>
        <v>1.8876740824822142E-5</v>
      </c>
      <c r="P554" s="179">
        <f t="shared" si="358"/>
        <v>4.8206350147949483E-6</v>
      </c>
      <c r="Q554" s="179">
        <f t="shared" si="358"/>
        <v>1.2871533613678243E-6</v>
      </c>
      <c r="R554" s="179">
        <f t="shared" si="358"/>
        <v>3.2540110500172141E-7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0.47779069773738209</v>
      </c>
      <c r="G555" s="179">
        <f t="shared" si="358"/>
        <v>0.10996406285774407</v>
      </c>
      <c r="H555" s="179">
        <f t="shared" si="358"/>
        <v>0</v>
      </c>
      <c r="I555" s="179">
        <f t="shared" si="358"/>
        <v>8.751364095727561E-2</v>
      </c>
      <c r="J555" s="179">
        <f t="shared" si="358"/>
        <v>6.0183477255863128E-2</v>
      </c>
      <c r="K555" s="179">
        <f t="shared" si="358"/>
        <v>1.8316609615598355E-2</v>
      </c>
      <c r="L555" s="179">
        <f t="shared" si="358"/>
        <v>4.7020395007611546E-3</v>
      </c>
      <c r="M555" s="179">
        <f t="shared" si="358"/>
        <v>1.1963657557882671E-3</v>
      </c>
      <c r="N555" s="179">
        <f t="shared" si="358"/>
        <v>3.0134739697436889E-4</v>
      </c>
      <c r="O555" s="179">
        <f t="shared" si="358"/>
        <v>7.5492751386335653E-5</v>
      </c>
      <c r="P555" s="179">
        <f t="shared" si="358"/>
        <v>1.9281731591687506E-5</v>
      </c>
      <c r="Q555" s="179">
        <f t="shared" si="358"/>
        <v>5.148569004678885E-6</v>
      </c>
      <c r="R555" s="179">
        <f t="shared" si="358"/>
        <v>1.3016020544843269E-6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0.74088446099677407</v>
      </c>
      <c r="G556" s="179">
        <f t="shared" si="358"/>
        <v>0.45746022666849279</v>
      </c>
      <c r="H556" s="179">
        <f t="shared" si="358"/>
        <v>9.6511469343353765E-2</v>
      </c>
      <c r="I556" s="179">
        <f t="shared" si="358"/>
        <v>0</v>
      </c>
      <c r="J556" s="179">
        <f t="shared" si="358"/>
        <v>8.7340900367360308E-2</v>
      </c>
      <c r="K556" s="179">
        <f t="shared" si="358"/>
        <v>5.5804437833534136E-2</v>
      </c>
      <c r="L556" s="179">
        <f t="shared" si="358"/>
        <v>1.7177400194391807E-2</v>
      </c>
      <c r="M556" s="179">
        <f t="shared" si="358"/>
        <v>4.576485152725491E-3</v>
      </c>
      <c r="N556" s="179">
        <f t="shared" si="358"/>
        <v>1.1644723201977387E-3</v>
      </c>
      <c r="O556" s="179">
        <f t="shared" si="358"/>
        <v>2.923938793066009E-4</v>
      </c>
      <c r="P556" s="179">
        <f t="shared" si="358"/>
        <v>7.4723436517920236E-5</v>
      </c>
      <c r="Q556" s="179">
        <f t="shared" si="358"/>
        <v>1.9955069928334378E-5</v>
      </c>
      <c r="R556" s="179">
        <f t="shared" si="358"/>
        <v>5.0449438392018709E-6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0.87736437115392674</v>
      </c>
      <c r="G557" s="179">
        <f t="shared" si="358"/>
        <v>0.73337214686493246</v>
      </c>
      <c r="H557" s="179">
        <f t="shared" si="358"/>
        <v>0.44402161062921841</v>
      </c>
      <c r="I557" s="179">
        <f t="shared" si="358"/>
        <v>9.8226131841163258E-2</v>
      </c>
      <c r="J557" s="179">
        <f t="shared" si="358"/>
        <v>0</v>
      </c>
      <c r="K557" s="179">
        <f t="shared" si="358"/>
        <v>7.828006262475648E-2</v>
      </c>
      <c r="L557" s="179">
        <f t="shared" si="358"/>
        <v>5.2315332068299178E-2</v>
      </c>
      <c r="M557" s="179">
        <f t="shared" si="358"/>
        <v>1.726307687616762E-2</v>
      </c>
      <c r="N557" s="179">
        <f t="shared" si="358"/>
        <v>4.5978103914922925E-3</v>
      </c>
      <c r="O557" s="179">
        <f t="shared" si="358"/>
        <v>1.1660154903769663E-3</v>
      </c>
      <c r="P557" s="179">
        <f t="shared" si="358"/>
        <v>2.9869521128397987E-4</v>
      </c>
      <c r="Q557" s="179">
        <f t="shared" si="358"/>
        <v>7.9809483625159703E-5</v>
      </c>
      <c r="R557" s="179">
        <f t="shared" si="358"/>
        <v>2.0179203882361997E-5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0.94110447234458405</v>
      </c>
      <c r="G558" s="179">
        <f t="shared" si="358"/>
        <v>0.87392061577841507</v>
      </c>
      <c r="H558" s="179">
        <f t="shared" si="358"/>
        <v>0.72536882401393132</v>
      </c>
      <c r="I558" s="179">
        <f t="shared" si="358"/>
        <v>0.44321718118700593</v>
      </c>
      <c r="J558" s="179">
        <f t="shared" si="358"/>
        <v>9.7267261749537301E-2</v>
      </c>
      <c r="K558" s="179">
        <f t="shared" si="358"/>
        <v>0</v>
      </c>
      <c r="L558" s="179">
        <f t="shared" si="358"/>
        <v>6.8719552284654706E-2</v>
      </c>
      <c r="M558" s="179">
        <f t="shared" si="358"/>
        <v>5.2811924928833381E-2</v>
      </c>
      <c r="N558" s="179">
        <f t="shared" si="358"/>
        <v>1.7366573514967829E-2</v>
      </c>
      <c r="O558" s="179">
        <f t="shared" si="358"/>
        <v>4.6043240110082012E-3</v>
      </c>
      <c r="P558" s="179">
        <f t="shared" si="358"/>
        <v>1.1915168548217398E-3</v>
      </c>
      <c r="Q558" s="179">
        <f t="shared" si="358"/>
        <v>3.1906277278744667E-4</v>
      </c>
      <c r="R558" s="179">
        <f t="shared" si="358"/>
        <v>8.0707610446879486E-5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0.97123834010283461</v>
      </c>
      <c r="G559" s="179">
        <f t="shared" si="358"/>
        <v>0.93955525472343415</v>
      </c>
      <c r="H559" s="179">
        <f t="shared" si="358"/>
        <v>0.8702935260857787</v>
      </c>
      <c r="I559" s="179">
        <f t="shared" si="358"/>
        <v>0.72478004198877732</v>
      </c>
      <c r="J559" s="179">
        <f t="shared" si="358"/>
        <v>0.44131748880162186</v>
      </c>
      <c r="K559" s="179">
        <f t="shared" si="358"/>
        <v>8.9222953849682429E-2</v>
      </c>
      <c r="L559" s="179">
        <f t="shared" si="358"/>
        <v>0</v>
      </c>
      <c r="M559" s="179">
        <f t="shared" si="358"/>
        <v>7.003681913447013E-2</v>
      </c>
      <c r="N559" s="179">
        <f t="shared" si="358"/>
        <v>5.3407907716117121E-2</v>
      </c>
      <c r="O559" s="179">
        <f t="shared" si="358"/>
        <v>1.7398016558329312E-2</v>
      </c>
      <c r="P559" s="179">
        <f t="shared" si="358"/>
        <v>4.7112463702446957E-3</v>
      </c>
      <c r="Q559" s="179">
        <f t="shared" si="358"/>
        <v>1.2733720863997535E-3</v>
      </c>
      <c r="R559" s="179">
        <f t="shared" si="358"/>
        <v>3.2268119865744787E-4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0.98580017567635336</v>
      </c>
      <c r="G560" s="179">
        <f t="shared" si="358"/>
        <v>0.97051803135753989</v>
      </c>
      <c r="H560" s="179">
        <f t="shared" si="358"/>
        <v>0.93794008766054915</v>
      </c>
      <c r="I560" s="179">
        <f t="shared" si="358"/>
        <v>0.87015334433061786</v>
      </c>
      <c r="J560" s="179">
        <f t="shared" si="358"/>
        <v>0.72365194018332601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0.42476541329799489</v>
      </c>
      <c r="L560" s="179">
        <f t="shared" si="358"/>
        <v>8.0421032807047849E-2</v>
      </c>
      <c r="M560" s="179">
        <f t="shared" si="358"/>
        <v>0</v>
      </c>
      <c r="N560" s="179">
        <f t="shared" si="358"/>
        <v>7.1637206340610576E-2</v>
      </c>
      <c r="O560" s="179">
        <f t="shared" si="358"/>
        <v>5.3588120962196409E-2</v>
      </c>
      <c r="P560" s="179">
        <f t="shared" si="358"/>
        <v>1.790410659251964E-2</v>
      </c>
      <c r="Q560" s="179">
        <f t="shared" si="358"/>
        <v>5.0450859182873406E-3</v>
      </c>
      <c r="R560" s="179">
        <f t="shared" si="358"/>
        <v>1.2882746549387801E-3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0.99294648125505014</v>
      </c>
      <c r="G561" s="179">
        <f t="shared" si="358"/>
        <v>0.98545488641487355</v>
      </c>
      <c r="H561" s="179">
        <f t="shared" si="358"/>
        <v>0.9697723083699008</v>
      </c>
      <c r="I561" s="179">
        <f t="shared" si="358"/>
        <v>0.93793941896698385</v>
      </c>
      <c r="J561" s="179">
        <f t="shared" si="358"/>
        <v>0.86965347189918496</v>
      </c>
      <c r="K561" s="179">
        <f t="shared" si="358"/>
        <v>0.71375175116562073</v>
      </c>
      <c r="L561" s="179">
        <f t="shared" si="358"/>
        <v>0.40519951912630381</v>
      </c>
      <c r="M561" s="179">
        <f t="shared" si="358"/>
        <v>8.1655000494205918E-2</v>
      </c>
      <c r="N561" s="179">
        <f t="shared" si="358"/>
        <v>0</v>
      </c>
      <c r="O561" s="179">
        <f t="shared" si="358"/>
        <v>7.2125269039336498E-2</v>
      </c>
      <c r="P561" s="179">
        <f t="shared" si="358"/>
        <v>5.6433732536863408E-2</v>
      </c>
      <c r="Q561" s="179">
        <f t="shared" si="358"/>
        <v>1.9342531050579367E-2</v>
      </c>
      <c r="R561" s="179">
        <f t="shared" si="358"/>
        <v>5.1119589438803304E-3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0.99648497886562248</v>
      </c>
      <c r="G562" s="179">
        <f t="shared" si="358"/>
        <v>0.99277770607139615</v>
      </c>
      <c r="H562" s="179">
        <f t="shared" si="358"/>
        <v>0.98509890058125149</v>
      </c>
      <c r="I562" s="179">
        <f t="shared" si="358"/>
        <v>0.96979285788275693</v>
      </c>
      <c r="J562" s="179">
        <f t="shared" si="358"/>
        <v>0.93772209389216954</v>
      </c>
      <c r="K562" s="179">
        <f t="shared" si="358"/>
        <v>0.86531711415040435</v>
      </c>
      <c r="L562" s="179">
        <f t="shared" si="358"/>
        <v>0.70183575460214231</v>
      </c>
      <c r="M562" s="179">
        <f t="shared" si="358"/>
        <v>0.40804644612792734</v>
      </c>
      <c r="N562" s="179">
        <f t="shared" si="358"/>
        <v>8.3144693129525687E-2</v>
      </c>
      <c r="O562" s="179">
        <f t="shared" si="358"/>
        <v>0</v>
      </c>
      <c r="P562" s="179">
        <f t="shared" si="358"/>
        <v>8.0077274451505656E-2</v>
      </c>
      <c r="Q562" s="179">
        <f t="shared" si="358"/>
        <v>6.324591958879057E-2</v>
      </c>
      <c r="R562" s="179">
        <f t="shared" si="358"/>
        <v>1.9734104677990822E-2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0.99824544129310122</v>
      </c>
      <c r="G563" s="179">
        <f t="shared" si="358"/>
        <v>0.99640157722566247</v>
      </c>
      <c r="H563" s="179">
        <f t="shared" si="358"/>
        <v>0.99260409863125532</v>
      </c>
      <c r="I563" s="179">
        <f t="shared" si="358"/>
        <v>0.98511479105538569</v>
      </c>
      <c r="J563" s="179">
        <f t="shared" si="358"/>
        <v>0.96969427470937464</v>
      </c>
      <c r="K563" s="179">
        <f t="shared" si="358"/>
        <v>0.93586509322901235</v>
      </c>
      <c r="L563" s="179">
        <f t="shared" si="358"/>
        <v>0.86021098437307342</v>
      </c>
      <c r="M563" s="179">
        <f t="shared" si="358"/>
        <v>0.70358709374265471</v>
      </c>
      <c r="N563" s="179">
        <f t="shared" si="358"/>
        <v>0.41143589785021267</v>
      </c>
      <c r="O563" s="179">
        <f t="shared" si="358"/>
        <v>8.3596967989056192E-2</v>
      </c>
      <c r="P563" s="179">
        <f t="shared" si="358"/>
        <v>0</v>
      </c>
      <c r="Q563" s="179">
        <f t="shared" si="358"/>
        <v>9.8044293284015191E-2</v>
      </c>
      <c r="R563" s="179">
        <f t="shared" si="358"/>
        <v>6.6577993938178301E-2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0.99911644247458864</v>
      </c>
      <c r="G564" s="179">
        <f t="shared" si="358"/>
        <v>0.99818959530068474</v>
      </c>
      <c r="H564" s="179">
        <f t="shared" si="358"/>
        <v>0.99628630506242188</v>
      </c>
      <c r="I564" s="179">
        <f t="shared" si="358"/>
        <v>0.99255394513981876</v>
      </c>
      <c r="J564" s="179">
        <f t="shared" si="358"/>
        <v>0.98494696881312227</v>
      </c>
      <c r="K564" s="179">
        <f t="shared" si="358"/>
        <v>0.96860494245578921</v>
      </c>
      <c r="L564" s="179">
        <f t="shared" si="358"/>
        <v>0.93318369270655233</v>
      </c>
      <c r="M564" s="179">
        <f t="shared" si="358"/>
        <v>0.85974033602252919</v>
      </c>
      <c r="N564" s="179">
        <f t="shared" si="358"/>
        <v>0.70312786954954687</v>
      </c>
      <c r="O564" s="179">
        <f t="shared" si="358"/>
        <v>0.40835777817393015</v>
      </c>
      <c r="P564" s="179">
        <f t="shared" si="358"/>
        <v>8.7948148788952893E-2</v>
      </c>
      <c r="Q564" s="179">
        <f t="shared" si="358"/>
        <v>0</v>
      </c>
      <c r="R564" s="179">
        <f t="shared" si="358"/>
        <v>0.11484876491769096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0.99956542182416963</v>
      </c>
      <c r="G565" s="179">
        <f t="shared" si="358"/>
        <v>0.9991099812158668</v>
      </c>
      <c r="H565" s="179">
        <f t="shared" si="358"/>
        <v>0.99817616352898131</v>
      </c>
      <c r="I565" s="179">
        <f t="shared" si="358"/>
        <v>0.99635050094010136</v>
      </c>
      <c r="J565" s="179">
        <f t="shared" si="358"/>
        <v>0.99265065536034858</v>
      </c>
      <c r="K565" s="179">
        <f t="shared" si="358"/>
        <v>0.98480270129672842</v>
      </c>
      <c r="L565" s="179">
        <f t="shared" si="358"/>
        <v>0.9682020089641491</v>
      </c>
      <c r="M565" s="179">
        <f t="shared" si="358"/>
        <v>0.93460933667868484</v>
      </c>
      <c r="N565" s="179">
        <f t="shared" si="358"/>
        <v>0.86304232312706342</v>
      </c>
      <c r="O565" s="179">
        <f t="shared" si="358"/>
        <v>0.70881736558064501</v>
      </c>
      <c r="P565" s="179">
        <f t="shared" si="358"/>
        <v>0.43228573151759903</v>
      </c>
      <c r="Q565" s="179">
        <f t="shared" si="358"/>
        <v>0.11352206885125647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0.99994534733400708</v>
      </c>
      <c r="G566" s="179">
        <f t="shared" si="358"/>
        <v>0.99988811692169</v>
      </c>
      <c r="H566" s="179">
        <f t="shared" si="358"/>
        <v>0.99977092796500522</v>
      </c>
      <c r="I566" s="179">
        <f t="shared" si="358"/>
        <v>0.99954241955648249</v>
      </c>
      <c r="J566" s="179">
        <f t="shared" si="358"/>
        <v>0.99908165468929289</v>
      </c>
      <c r="K566" s="179">
        <f t="shared" si="358"/>
        <v>0.99811579425223185</v>
      </c>
      <c r="L566" s="179">
        <f t="shared" si="358"/>
        <v>0.99612423322339028</v>
      </c>
      <c r="M566" s="179">
        <f t="shared" si="358"/>
        <v>0.99223991783655385</v>
      </c>
      <c r="N566" s="179">
        <f t="shared" si="358"/>
        <v>0.98440921796182568</v>
      </c>
      <c r="O566" s="179">
        <f t="shared" si="358"/>
        <v>0.96832510943465167</v>
      </c>
      <c r="P566" s="179">
        <f t="shared" si="358"/>
        <v>0.93635122544066907</v>
      </c>
      <c r="Q566" s="179">
        <f t="shared" si="358"/>
        <v>0.87578823116488158</v>
      </c>
      <c r="R566" s="179">
        <f t="shared" si="358"/>
        <v>0.7461690329562749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0.99999915923353166</v>
      </c>
      <c r="G567" s="179">
        <f t="shared" si="358"/>
        <v>0.99999827891177584</v>
      </c>
      <c r="H567" s="179">
        <f t="shared" si="358"/>
        <v>0.99999647664135594</v>
      </c>
      <c r="I567" s="179">
        <f t="shared" si="358"/>
        <v>0.99999296369402679</v>
      </c>
      <c r="J567" s="179">
        <f t="shared" si="358"/>
        <v>0.99998588534925281</v>
      </c>
      <c r="K567" s="179">
        <f t="shared" si="358"/>
        <v>0.99997107369843219</v>
      </c>
      <c r="L567" s="179">
        <f t="shared" si="358"/>
        <v>0.99994065477416372</v>
      </c>
      <c r="M567" s="179">
        <f t="shared" si="358"/>
        <v>0.99988171405505666</v>
      </c>
      <c r="N567" s="179">
        <f t="shared" si="358"/>
        <v>0.99976439662767214</v>
      </c>
      <c r="O567" s="179">
        <f t="shared" si="358"/>
        <v>0.99952926989929269</v>
      </c>
      <c r="P567" s="179">
        <f t="shared" si="358"/>
        <v>0.99907787272709625</v>
      </c>
      <c r="Q567" s="179">
        <f t="shared" si="358"/>
        <v>0.99825814094316656</v>
      </c>
      <c r="R567" s="179">
        <f t="shared" si="358"/>
        <v>0.99660458261405604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1.0000000000000002</v>
      </c>
      <c r="G568" s="179">
        <f t="shared" si="372"/>
        <v>0.99999999999999989</v>
      </c>
      <c r="H568" s="179">
        <f t="shared" si="372"/>
        <v>1</v>
      </c>
      <c r="I568" s="179">
        <f t="shared" si="372"/>
        <v>1</v>
      </c>
      <c r="J568" s="179">
        <f t="shared" si="372"/>
        <v>0.99999999999999989</v>
      </c>
      <c r="K568" s="179">
        <f t="shared" si="372"/>
        <v>1</v>
      </c>
      <c r="L568" s="179">
        <f t="shared" si="372"/>
        <v>1</v>
      </c>
      <c r="M568" s="179">
        <f t="shared" si="372"/>
        <v>1</v>
      </c>
      <c r="N568" s="179">
        <f t="shared" si="372"/>
        <v>1</v>
      </c>
      <c r="O568" s="179">
        <f t="shared" si="372"/>
        <v>0.99999999999999989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1.0000000000000002</v>
      </c>
      <c r="G569" s="179">
        <f t="shared" si="372"/>
        <v>0.99999999999999989</v>
      </c>
      <c r="H569" s="179">
        <f t="shared" si="372"/>
        <v>1</v>
      </c>
      <c r="I569" s="179">
        <f t="shared" si="372"/>
        <v>1</v>
      </c>
      <c r="J569" s="179">
        <f t="shared" si="372"/>
        <v>0.99999999999999989</v>
      </c>
      <c r="K569" s="179">
        <f t="shared" si="372"/>
        <v>1</v>
      </c>
      <c r="L569" s="179">
        <f t="shared" si="372"/>
        <v>1</v>
      </c>
      <c r="M569" s="179">
        <f t="shared" si="372"/>
        <v>1</v>
      </c>
      <c r="N569" s="179">
        <f t="shared" si="372"/>
        <v>1</v>
      </c>
      <c r="O569" s="179">
        <f t="shared" si="372"/>
        <v>0.99999999999999989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1.0000000000000002</v>
      </c>
      <c r="G570" s="179">
        <f t="shared" si="372"/>
        <v>0.99999999999999989</v>
      </c>
      <c r="H570" s="179">
        <f t="shared" si="372"/>
        <v>1</v>
      </c>
      <c r="I570" s="179">
        <f t="shared" si="372"/>
        <v>1</v>
      </c>
      <c r="J570" s="179">
        <f t="shared" si="372"/>
        <v>0.99999999999999989</v>
      </c>
      <c r="K570" s="179">
        <f t="shared" si="372"/>
        <v>1</v>
      </c>
      <c r="L570" s="179">
        <f t="shared" si="372"/>
        <v>1</v>
      </c>
      <c r="M570" s="179">
        <f t="shared" si="372"/>
        <v>1</v>
      </c>
      <c r="N570" s="179">
        <f t="shared" si="372"/>
        <v>1</v>
      </c>
      <c r="O570" s="179">
        <f t="shared" si="372"/>
        <v>0.99999999999999989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1.0000000000000002</v>
      </c>
      <c r="G571" s="179">
        <f t="shared" si="372"/>
        <v>0.99999999999999989</v>
      </c>
      <c r="H571" s="179">
        <f t="shared" si="372"/>
        <v>1</v>
      </c>
      <c r="I571" s="179">
        <f t="shared" si="372"/>
        <v>1</v>
      </c>
      <c r="J571" s="179">
        <f t="shared" si="372"/>
        <v>0.99999999999999989</v>
      </c>
      <c r="K571" s="179">
        <f t="shared" si="372"/>
        <v>1</v>
      </c>
      <c r="L571" s="179">
        <f t="shared" si="372"/>
        <v>1</v>
      </c>
      <c r="M571" s="179">
        <f t="shared" si="372"/>
        <v>1</v>
      </c>
      <c r="N571" s="179">
        <f t="shared" si="372"/>
        <v>1</v>
      </c>
      <c r="O571" s="179">
        <f t="shared" si="372"/>
        <v>0.99999999999999989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1.0000000000000002</v>
      </c>
      <c r="G572" s="179">
        <f t="shared" si="372"/>
        <v>0.99999999999999989</v>
      </c>
      <c r="H572" s="179">
        <f t="shared" si="372"/>
        <v>1</v>
      </c>
      <c r="I572" s="179">
        <f t="shared" si="372"/>
        <v>1</v>
      </c>
      <c r="J572" s="179">
        <f t="shared" si="372"/>
        <v>0.99999999999999989</v>
      </c>
      <c r="K572" s="179">
        <f t="shared" si="372"/>
        <v>1</v>
      </c>
      <c r="L572" s="179">
        <f t="shared" si="372"/>
        <v>1</v>
      </c>
      <c r="M572" s="179">
        <f t="shared" si="372"/>
        <v>1</v>
      </c>
      <c r="N572" s="179">
        <f t="shared" si="372"/>
        <v>1</v>
      </c>
      <c r="O572" s="179">
        <f t="shared" si="372"/>
        <v>0.99999999999999989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1.0000000000000002</v>
      </c>
      <c r="G573" s="179">
        <f t="shared" si="372"/>
        <v>0.99999999999999989</v>
      </c>
      <c r="H573" s="179">
        <f t="shared" si="372"/>
        <v>1</v>
      </c>
      <c r="I573" s="179">
        <f t="shared" si="372"/>
        <v>1</v>
      </c>
      <c r="J573" s="179">
        <f t="shared" si="372"/>
        <v>0.99999999999999989</v>
      </c>
      <c r="K573" s="179">
        <f t="shared" si="372"/>
        <v>1</v>
      </c>
      <c r="L573" s="179">
        <f t="shared" si="372"/>
        <v>1</v>
      </c>
      <c r="M573" s="179">
        <f t="shared" si="372"/>
        <v>1</v>
      </c>
      <c r="N573" s="179">
        <f t="shared" si="372"/>
        <v>1</v>
      </c>
      <c r="O573" s="179">
        <f t="shared" si="372"/>
        <v>0.99999999999999989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1.0000000000000002</v>
      </c>
      <c r="G574" s="179">
        <f t="shared" si="372"/>
        <v>0.99999999999999989</v>
      </c>
      <c r="H574" s="179">
        <f t="shared" si="372"/>
        <v>1</v>
      </c>
      <c r="I574" s="179">
        <f t="shared" si="372"/>
        <v>1</v>
      </c>
      <c r="J574" s="179">
        <f t="shared" si="372"/>
        <v>0.99999999999999989</v>
      </c>
      <c r="K574" s="179">
        <f t="shared" si="372"/>
        <v>1</v>
      </c>
      <c r="L574" s="179">
        <f t="shared" si="372"/>
        <v>1</v>
      </c>
      <c r="M574" s="179">
        <f t="shared" si="372"/>
        <v>1</v>
      </c>
      <c r="N574" s="179">
        <f t="shared" si="372"/>
        <v>1</v>
      </c>
      <c r="O574" s="179">
        <f t="shared" si="372"/>
        <v>0.99999999999999989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1.0000000000000002</v>
      </c>
      <c r="G575" s="179">
        <f t="shared" si="372"/>
        <v>0.99999999999999989</v>
      </c>
      <c r="H575" s="179">
        <f t="shared" si="372"/>
        <v>1</v>
      </c>
      <c r="I575" s="179">
        <f t="shared" si="372"/>
        <v>1</v>
      </c>
      <c r="J575" s="179">
        <f t="shared" si="372"/>
        <v>0.99999999999999989</v>
      </c>
      <c r="K575" s="179">
        <f t="shared" si="372"/>
        <v>1</v>
      </c>
      <c r="L575" s="179">
        <f t="shared" si="372"/>
        <v>1</v>
      </c>
      <c r="M575" s="179">
        <f t="shared" si="372"/>
        <v>1</v>
      </c>
      <c r="N575" s="179">
        <f t="shared" si="372"/>
        <v>1</v>
      </c>
      <c r="O575" s="179">
        <f t="shared" si="372"/>
        <v>0.99999999999999989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1.0000000000000002</v>
      </c>
      <c r="G576" s="179">
        <f t="shared" si="372"/>
        <v>0.99999999999999989</v>
      </c>
      <c r="H576" s="179">
        <f t="shared" si="372"/>
        <v>1</v>
      </c>
      <c r="I576" s="179">
        <f t="shared" si="372"/>
        <v>1</v>
      </c>
      <c r="J576" s="179">
        <f t="shared" si="372"/>
        <v>0.99999999999999989</v>
      </c>
      <c r="K576" s="179">
        <f t="shared" si="372"/>
        <v>1</v>
      </c>
      <c r="L576" s="179">
        <f t="shared" si="372"/>
        <v>1</v>
      </c>
      <c r="M576" s="179">
        <f t="shared" si="372"/>
        <v>1</v>
      </c>
      <c r="N576" s="179">
        <f t="shared" si="372"/>
        <v>1</v>
      </c>
      <c r="O576" s="179">
        <f t="shared" si="372"/>
        <v>0.99999999999999989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1.0000000000000002</v>
      </c>
      <c r="G577" s="179">
        <f t="shared" si="372"/>
        <v>0.99999999999999989</v>
      </c>
      <c r="H577" s="179">
        <f t="shared" si="372"/>
        <v>1</v>
      </c>
      <c r="I577" s="179">
        <f t="shared" si="372"/>
        <v>1</v>
      </c>
      <c r="J577" s="179">
        <f t="shared" si="372"/>
        <v>0.99999999999999989</v>
      </c>
      <c r="K577" s="179">
        <f t="shared" si="372"/>
        <v>1</v>
      </c>
      <c r="L577" s="179">
        <f t="shared" si="372"/>
        <v>1</v>
      </c>
      <c r="M577" s="179">
        <f t="shared" si="372"/>
        <v>1</v>
      </c>
      <c r="N577" s="179">
        <f t="shared" si="372"/>
        <v>1</v>
      </c>
      <c r="O577" s="179">
        <f t="shared" si="372"/>
        <v>0.99999999999999989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1.0000000000000002</v>
      </c>
      <c r="G578" s="179">
        <f t="shared" si="372"/>
        <v>0.99999999999999989</v>
      </c>
      <c r="H578" s="179">
        <f t="shared" si="372"/>
        <v>1</v>
      </c>
      <c r="I578" s="179">
        <f t="shared" si="372"/>
        <v>1</v>
      </c>
      <c r="J578" s="179">
        <f t="shared" si="372"/>
        <v>0.99999999999999989</v>
      </c>
      <c r="K578" s="179">
        <f t="shared" si="372"/>
        <v>1</v>
      </c>
      <c r="L578" s="179">
        <f t="shared" si="372"/>
        <v>1</v>
      </c>
      <c r="M578" s="179">
        <f t="shared" si="372"/>
        <v>1</v>
      </c>
      <c r="N578" s="179">
        <f t="shared" si="372"/>
        <v>1</v>
      </c>
      <c r="O578" s="179">
        <f t="shared" si="372"/>
        <v>0.99999999999999989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1.0000000000000002</v>
      </c>
      <c r="G579" s="179">
        <f t="shared" si="372"/>
        <v>0.99999999999999989</v>
      </c>
      <c r="H579" s="179">
        <f t="shared" si="372"/>
        <v>1</v>
      </c>
      <c r="I579" s="179">
        <f t="shared" si="372"/>
        <v>1</v>
      </c>
      <c r="J579" s="179">
        <f t="shared" si="372"/>
        <v>0.99999999999999989</v>
      </c>
      <c r="K579" s="179">
        <f t="shared" si="372"/>
        <v>1</v>
      </c>
      <c r="L579" s="179">
        <f t="shared" si="372"/>
        <v>1</v>
      </c>
      <c r="M579" s="179">
        <f t="shared" si="372"/>
        <v>1</v>
      </c>
      <c r="N579" s="179">
        <f t="shared" si="372"/>
        <v>1</v>
      </c>
      <c r="O579" s="179">
        <f t="shared" si="372"/>
        <v>0.99999999999999989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1.0000000000000002</v>
      </c>
      <c r="G580" s="179">
        <f t="shared" si="372"/>
        <v>0.99999999999999989</v>
      </c>
      <c r="H580" s="179">
        <f t="shared" si="372"/>
        <v>1</v>
      </c>
      <c r="I580" s="179">
        <f t="shared" si="372"/>
        <v>1</v>
      </c>
      <c r="J580" s="179">
        <f t="shared" si="372"/>
        <v>0.99999999999999989</v>
      </c>
      <c r="K580" s="179">
        <f t="shared" si="372"/>
        <v>1</v>
      </c>
      <c r="L580" s="179">
        <f t="shared" si="372"/>
        <v>1</v>
      </c>
      <c r="M580" s="179">
        <f t="shared" si="372"/>
        <v>1</v>
      </c>
      <c r="N580" s="179">
        <f t="shared" si="372"/>
        <v>1</v>
      </c>
      <c r="O580" s="179">
        <f t="shared" si="372"/>
        <v>0.99999999999999989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1.0000000000000002</v>
      </c>
      <c r="G581" s="179">
        <f t="shared" si="372"/>
        <v>0.99999999999999989</v>
      </c>
      <c r="H581" s="179">
        <f t="shared" si="372"/>
        <v>1</v>
      </c>
      <c r="I581" s="179">
        <f t="shared" si="372"/>
        <v>1</v>
      </c>
      <c r="J581" s="179">
        <f t="shared" si="372"/>
        <v>0.99999999999999989</v>
      </c>
      <c r="K581" s="179">
        <f t="shared" si="372"/>
        <v>1</v>
      </c>
      <c r="L581" s="179">
        <f t="shared" si="372"/>
        <v>1</v>
      </c>
      <c r="M581" s="179">
        <f t="shared" si="372"/>
        <v>1</v>
      </c>
      <c r="N581" s="179">
        <f t="shared" si="372"/>
        <v>1</v>
      </c>
      <c r="O581" s="179">
        <f t="shared" si="372"/>
        <v>0.99999999999999989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1.0000000000000002</v>
      </c>
      <c r="G582" s="179">
        <f t="shared" si="372"/>
        <v>0.99999999999999989</v>
      </c>
      <c r="H582" s="179">
        <f t="shared" si="372"/>
        <v>1</v>
      </c>
      <c r="I582" s="179">
        <f t="shared" si="372"/>
        <v>1</v>
      </c>
      <c r="J582" s="179">
        <f t="shared" si="372"/>
        <v>0.99999999999999989</v>
      </c>
      <c r="K582" s="179">
        <f t="shared" si="372"/>
        <v>1</v>
      </c>
      <c r="L582" s="179">
        <f t="shared" si="372"/>
        <v>1</v>
      </c>
      <c r="M582" s="179">
        <f t="shared" si="372"/>
        <v>1</v>
      </c>
      <c r="N582" s="179">
        <f t="shared" si="372"/>
        <v>1</v>
      </c>
      <c r="O582" s="179">
        <f t="shared" si="372"/>
        <v>0.99999999999999989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1.0000000000000002</v>
      </c>
      <c r="G583" s="179">
        <f t="shared" si="372"/>
        <v>0.99999999999999989</v>
      </c>
      <c r="H583" s="179">
        <f t="shared" si="372"/>
        <v>1</v>
      </c>
      <c r="I583" s="179">
        <f t="shared" si="372"/>
        <v>1</v>
      </c>
      <c r="J583" s="179">
        <f t="shared" si="372"/>
        <v>0.99999999999999989</v>
      </c>
      <c r="K583" s="179">
        <f t="shared" si="372"/>
        <v>1</v>
      </c>
      <c r="L583" s="179">
        <f t="shared" si="372"/>
        <v>1</v>
      </c>
      <c r="M583" s="179">
        <f t="shared" si="372"/>
        <v>1</v>
      </c>
      <c r="N583" s="179">
        <f t="shared" si="372"/>
        <v>1</v>
      </c>
      <c r="O583" s="179">
        <f t="shared" si="372"/>
        <v>0.99999999999999989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1.0000000000000002</v>
      </c>
      <c r="G584" s="179">
        <f t="shared" si="381"/>
        <v>0.99999999999999989</v>
      </c>
      <c r="H584" s="179">
        <f t="shared" si="381"/>
        <v>1</v>
      </c>
      <c r="I584" s="179">
        <f t="shared" si="381"/>
        <v>1</v>
      </c>
      <c r="J584" s="179">
        <f t="shared" si="381"/>
        <v>0.99999999999999989</v>
      </c>
      <c r="K584" s="179">
        <f t="shared" si="381"/>
        <v>1</v>
      </c>
      <c r="L584" s="179">
        <f t="shared" si="381"/>
        <v>1</v>
      </c>
      <c r="M584" s="179">
        <f t="shared" si="381"/>
        <v>1</v>
      </c>
      <c r="N584" s="179">
        <f t="shared" si="381"/>
        <v>1</v>
      </c>
      <c r="O584" s="179">
        <f t="shared" si="381"/>
        <v>0.99999999999999989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1.0000000000000002</v>
      </c>
      <c r="G585" s="179">
        <f t="shared" si="381"/>
        <v>0.99999999999999989</v>
      </c>
      <c r="H585" s="179">
        <f t="shared" si="381"/>
        <v>1</v>
      </c>
      <c r="I585" s="179">
        <f t="shared" si="381"/>
        <v>1</v>
      </c>
      <c r="J585" s="179">
        <f t="shared" si="381"/>
        <v>0.99999999999999989</v>
      </c>
      <c r="K585" s="179">
        <f t="shared" si="381"/>
        <v>1</v>
      </c>
      <c r="L585" s="179">
        <f t="shared" si="381"/>
        <v>1</v>
      </c>
      <c r="M585" s="179">
        <f t="shared" si="381"/>
        <v>1</v>
      </c>
      <c r="N585" s="179">
        <f t="shared" si="381"/>
        <v>1</v>
      </c>
      <c r="O585" s="179">
        <f t="shared" si="381"/>
        <v>0.99999999999999989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1.0000000000000002</v>
      </c>
      <c r="G586" s="179">
        <f t="shared" si="381"/>
        <v>0.99999999999999989</v>
      </c>
      <c r="H586" s="179">
        <f t="shared" si="381"/>
        <v>1</v>
      </c>
      <c r="I586" s="179">
        <f t="shared" si="381"/>
        <v>1</v>
      </c>
      <c r="J586" s="179">
        <f t="shared" si="381"/>
        <v>0.99999999999999989</v>
      </c>
      <c r="K586" s="179">
        <f t="shared" si="381"/>
        <v>1</v>
      </c>
      <c r="L586" s="179">
        <f t="shared" si="381"/>
        <v>1</v>
      </c>
      <c r="M586" s="179">
        <f t="shared" si="381"/>
        <v>1</v>
      </c>
      <c r="N586" s="179">
        <f t="shared" si="381"/>
        <v>1</v>
      </c>
      <c r="O586" s="179">
        <f t="shared" si="381"/>
        <v>0.99999999999999989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1.0000000000000002</v>
      </c>
      <c r="G587" s="179">
        <f t="shared" si="381"/>
        <v>0.99999999999999989</v>
      </c>
      <c r="H587" s="179">
        <f t="shared" si="381"/>
        <v>1</v>
      </c>
      <c r="I587" s="179">
        <f t="shared" si="381"/>
        <v>1</v>
      </c>
      <c r="J587" s="179">
        <f t="shared" si="381"/>
        <v>0.99999999999999989</v>
      </c>
      <c r="K587" s="179">
        <f t="shared" si="381"/>
        <v>1</v>
      </c>
      <c r="L587" s="179">
        <f t="shared" si="381"/>
        <v>1</v>
      </c>
      <c r="M587" s="179">
        <f t="shared" si="381"/>
        <v>1</v>
      </c>
      <c r="N587" s="179">
        <f t="shared" si="381"/>
        <v>1</v>
      </c>
      <c r="O587" s="179">
        <f t="shared" si="381"/>
        <v>0.99999999999999989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1.0000000000000002</v>
      </c>
      <c r="G588" s="179">
        <f t="shared" si="381"/>
        <v>0.99999999999999989</v>
      </c>
      <c r="H588" s="179">
        <f t="shared" si="381"/>
        <v>1</v>
      </c>
      <c r="I588" s="179">
        <f t="shared" si="381"/>
        <v>1</v>
      </c>
      <c r="J588" s="179">
        <f t="shared" si="381"/>
        <v>0.99999999999999989</v>
      </c>
      <c r="K588" s="179">
        <f t="shared" si="381"/>
        <v>1</v>
      </c>
      <c r="L588" s="179">
        <f t="shared" si="381"/>
        <v>1</v>
      </c>
      <c r="M588" s="179">
        <f t="shared" si="381"/>
        <v>1</v>
      </c>
      <c r="N588" s="179">
        <f t="shared" si="381"/>
        <v>1</v>
      </c>
      <c r="O588" s="179">
        <f t="shared" si="381"/>
        <v>0.99999999999999989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1.0000000000000002</v>
      </c>
      <c r="G589" s="179">
        <f t="shared" si="381"/>
        <v>0.99999999999999989</v>
      </c>
      <c r="H589" s="179">
        <f t="shared" si="381"/>
        <v>1</v>
      </c>
      <c r="I589" s="179">
        <f t="shared" si="381"/>
        <v>1</v>
      </c>
      <c r="J589" s="179">
        <f t="shared" si="381"/>
        <v>0.99999999999999989</v>
      </c>
      <c r="K589" s="179">
        <f t="shared" si="381"/>
        <v>1</v>
      </c>
      <c r="L589" s="179">
        <f t="shared" si="381"/>
        <v>1</v>
      </c>
      <c r="M589" s="179">
        <f t="shared" si="381"/>
        <v>1</v>
      </c>
      <c r="N589" s="179">
        <f t="shared" si="381"/>
        <v>1</v>
      </c>
      <c r="O589" s="179">
        <f t="shared" si="381"/>
        <v>0.99999999999999989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1.0000000000000002</v>
      </c>
      <c r="G590" s="179">
        <f t="shared" si="381"/>
        <v>0.99999999999999989</v>
      </c>
      <c r="H590" s="179">
        <f t="shared" si="381"/>
        <v>1</v>
      </c>
      <c r="I590" s="179">
        <f t="shared" si="381"/>
        <v>1</v>
      </c>
      <c r="J590" s="179">
        <f t="shared" si="381"/>
        <v>0.99999999999999989</v>
      </c>
      <c r="K590" s="179">
        <f t="shared" si="381"/>
        <v>1</v>
      </c>
      <c r="L590" s="179">
        <f t="shared" si="381"/>
        <v>1</v>
      </c>
      <c r="M590" s="179">
        <f t="shared" si="381"/>
        <v>1</v>
      </c>
      <c r="N590" s="179">
        <f t="shared" si="381"/>
        <v>1</v>
      </c>
      <c r="O590" s="179">
        <f t="shared" si="381"/>
        <v>0.99999999999999989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1.0000000000000002</v>
      </c>
      <c r="G591" s="179">
        <f t="shared" si="381"/>
        <v>0.99999999999999989</v>
      </c>
      <c r="H591" s="179">
        <f t="shared" si="381"/>
        <v>1</v>
      </c>
      <c r="I591" s="179">
        <f t="shared" si="381"/>
        <v>1</v>
      </c>
      <c r="J591" s="179">
        <f t="shared" si="381"/>
        <v>0.99999999999999989</v>
      </c>
      <c r="K591" s="179">
        <f t="shared" si="381"/>
        <v>1</v>
      </c>
      <c r="L591" s="179">
        <f t="shared" si="381"/>
        <v>1</v>
      </c>
      <c r="M591" s="179">
        <f t="shared" si="381"/>
        <v>1</v>
      </c>
      <c r="N591" s="179">
        <f t="shared" si="381"/>
        <v>1</v>
      </c>
      <c r="O591" s="179">
        <f t="shared" si="381"/>
        <v>0.99999999999999989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1.0000000000000002</v>
      </c>
      <c r="G592" s="179">
        <f t="shared" si="381"/>
        <v>0.99999999999999989</v>
      </c>
      <c r="H592" s="179">
        <f t="shared" si="381"/>
        <v>1</v>
      </c>
      <c r="I592" s="179">
        <f t="shared" si="381"/>
        <v>1</v>
      </c>
      <c r="J592" s="179">
        <f t="shared" si="381"/>
        <v>0.99999999999999989</v>
      </c>
      <c r="K592" s="179">
        <f t="shared" si="381"/>
        <v>1</v>
      </c>
      <c r="L592" s="179">
        <f t="shared" si="381"/>
        <v>1</v>
      </c>
      <c r="M592" s="179">
        <f t="shared" si="381"/>
        <v>1</v>
      </c>
      <c r="N592" s="179">
        <f t="shared" si="381"/>
        <v>1</v>
      </c>
      <c r="O592" s="179">
        <f t="shared" si="381"/>
        <v>0.99999999999999989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1.0000000000000002</v>
      </c>
      <c r="G593" s="179">
        <f t="shared" si="381"/>
        <v>0.99999999999999989</v>
      </c>
      <c r="H593" s="179">
        <f t="shared" si="381"/>
        <v>1</v>
      </c>
      <c r="I593" s="179">
        <f t="shared" si="381"/>
        <v>1</v>
      </c>
      <c r="J593" s="179">
        <f t="shared" si="381"/>
        <v>0.99999999999999989</v>
      </c>
      <c r="K593" s="179">
        <f t="shared" si="381"/>
        <v>1</v>
      </c>
      <c r="L593" s="179">
        <f t="shared" si="381"/>
        <v>1</v>
      </c>
      <c r="M593" s="179">
        <f t="shared" si="381"/>
        <v>1</v>
      </c>
      <c r="N593" s="179">
        <f t="shared" si="381"/>
        <v>1</v>
      </c>
      <c r="O593" s="179">
        <f t="shared" si="381"/>
        <v>0.99999999999999989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1.0000000000000002</v>
      </c>
      <c r="G594" s="179">
        <f t="shared" si="381"/>
        <v>0.99999999999999989</v>
      </c>
      <c r="H594" s="179">
        <f t="shared" si="381"/>
        <v>1</v>
      </c>
      <c r="I594" s="179">
        <f t="shared" si="381"/>
        <v>1</v>
      </c>
      <c r="J594" s="179">
        <f t="shared" si="381"/>
        <v>0.99999999999999989</v>
      </c>
      <c r="K594" s="179">
        <f t="shared" si="381"/>
        <v>1</v>
      </c>
      <c r="L594" s="179">
        <f t="shared" si="381"/>
        <v>1</v>
      </c>
      <c r="M594" s="179">
        <f t="shared" si="381"/>
        <v>1</v>
      </c>
      <c r="N594" s="179">
        <f t="shared" si="381"/>
        <v>1</v>
      </c>
      <c r="O594" s="179">
        <f t="shared" si="381"/>
        <v>0.99999999999999989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1.0000000000000002</v>
      </c>
      <c r="G595" s="179">
        <f t="shared" si="381"/>
        <v>0.99999999999999989</v>
      </c>
      <c r="H595" s="179">
        <f t="shared" si="381"/>
        <v>1</v>
      </c>
      <c r="I595" s="179">
        <f t="shared" si="381"/>
        <v>1</v>
      </c>
      <c r="J595" s="179">
        <f t="shared" si="381"/>
        <v>0.99999999999999989</v>
      </c>
      <c r="K595" s="179">
        <f t="shared" si="381"/>
        <v>1</v>
      </c>
      <c r="L595" s="179">
        <f t="shared" si="381"/>
        <v>1</v>
      </c>
      <c r="M595" s="179">
        <f t="shared" si="381"/>
        <v>1</v>
      </c>
      <c r="N595" s="179">
        <f t="shared" si="381"/>
        <v>1</v>
      </c>
      <c r="O595" s="179">
        <f t="shared" si="381"/>
        <v>0.99999999999999989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1.0000000000000002</v>
      </c>
      <c r="G596" s="179">
        <f t="shared" si="381"/>
        <v>0.99999999999999989</v>
      </c>
      <c r="H596" s="179">
        <f t="shared" si="381"/>
        <v>1</v>
      </c>
      <c r="I596" s="179">
        <f t="shared" si="381"/>
        <v>1</v>
      </c>
      <c r="J596" s="179">
        <f t="shared" si="381"/>
        <v>0.99999999999999989</v>
      </c>
      <c r="K596" s="179">
        <f t="shared" si="381"/>
        <v>1</v>
      </c>
      <c r="L596" s="179">
        <f t="shared" si="381"/>
        <v>1</v>
      </c>
      <c r="M596" s="179">
        <f t="shared" si="381"/>
        <v>1</v>
      </c>
      <c r="N596" s="179">
        <f t="shared" si="381"/>
        <v>1</v>
      </c>
      <c r="O596" s="179">
        <f t="shared" si="381"/>
        <v>0.99999999999999989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1.0000000000000002</v>
      </c>
      <c r="G597" s="179">
        <f t="shared" si="381"/>
        <v>0.99999999999999989</v>
      </c>
      <c r="H597" s="179">
        <f t="shared" si="381"/>
        <v>1</v>
      </c>
      <c r="I597" s="179">
        <f t="shared" si="381"/>
        <v>1</v>
      </c>
      <c r="J597" s="179">
        <f t="shared" si="381"/>
        <v>0.99999999999999989</v>
      </c>
      <c r="K597" s="179">
        <f t="shared" si="381"/>
        <v>1</v>
      </c>
      <c r="L597" s="179">
        <f t="shared" si="381"/>
        <v>1</v>
      </c>
      <c r="M597" s="179">
        <f t="shared" si="381"/>
        <v>1</v>
      </c>
      <c r="N597" s="179">
        <f t="shared" si="381"/>
        <v>1</v>
      </c>
      <c r="O597" s="179">
        <f t="shared" si="381"/>
        <v>0.99999999999999989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1.0000000000000002</v>
      </c>
      <c r="G598" s="179">
        <f t="shared" si="381"/>
        <v>0.99999999999999989</v>
      </c>
      <c r="H598" s="179">
        <f t="shared" si="381"/>
        <v>1</v>
      </c>
      <c r="I598" s="179">
        <f t="shared" si="381"/>
        <v>1</v>
      </c>
      <c r="J598" s="179">
        <f t="shared" si="381"/>
        <v>0.99999999999999989</v>
      </c>
      <c r="K598" s="179">
        <f t="shared" si="381"/>
        <v>1</v>
      </c>
      <c r="L598" s="179">
        <f t="shared" si="381"/>
        <v>1</v>
      </c>
      <c r="M598" s="179">
        <f t="shared" si="381"/>
        <v>1</v>
      </c>
      <c r="N598" s="179">
        <f t="shared" si="381"/>
        <v>1</v>
      </c>
      <c r="O598" s="179">
        <f t="shared" si="381"/>
        <v>0.99999999999999989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1.0000000000000002</v>
      </c>
      <c r="G599" s="179">
        <f t="shared" si="381"/>
        <v>0.99999999999999989</v>
      </c>
      <c r="H599" s="179">
        <f t="shared" si="381"/>
        <v>1</v>
      </c>
      <c r="I599" s="179">
        <f t="shared" si="381"/>
        <v>1</v>
      </c>
      <c r="J599" s="179">
        <f t="shared" si="381"/>
        <v>0.99999999999999989</v>
      </c>
      <c r="K599" s="179">
        <f t="shared" si="381"/>
        <v>1</v>
      </c>
      <c r="L599" s="179">
        <f t="shared" si="381"/>
        <v>1</v>
      </c>
      <c r="M599" s="179">
        <f t="shared" si="381"/>
        <v>1</v>
      </c>
      <c r="N599" s="179">
        <f t="shared" si="381"/>
        <v>1</v>
      </c>
      <c r="O599" s="179">
        <f t="shared" si="381"/>
        <v>0.99999999999999989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1.0000000000000002</v>
      </c>
      <c r="G600" s="179">
        <f t="shared" si="389"/>
        <v>0.99999999999999989</v>
      </c>
      <c r="H600" s="179">
        <f t="shared" si="389"/>
        <v>1</v>
      </c>
      <c r="I600" s="179">
        <f t="shared" si="389"/>
        <v>1</v>
      </c>
      <c r="J600" s="179">
        <f t="shared" si="389"/>
        <v>0.99999999999999989</v>
      </c>
      <c r="K600" s="179">
        <f t="shared" si="389"/>
        <v>1</v>
      </c>
      <c r="L600" s="179">
        <f t="shared" si="389"/>
        <v>1</v>
      </c>
      <c r="M600" s="179">
        <f t="shared" si="389"/>
        <v>1</v>
      </c>
      <c r="N600" s="179">
        <f t="shared" si="389"/>
        <v>1</v>
      </c>
      <c r="O600" s="179">
        <f t="shared" si="389"/>
        <v>0.99999999999999989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1.0000000000000002</v>
      </c>
      <c r="G601" s="179">
        <f t="shared" si="389"/>
        <v>0.99999999999999989</v>
      </c>
      <c r="H601" s="179">
        <f t="shared" si="389"/>
        <v>1</v>
      </c>
      <c r="I601" s="179">
        <f t="shared" si="389"/>
        <v>1</v>
      </c>
      <c r="J601" s="179">
        <f t="shared" si="389"/>
        <v>0.99999999999999989</v>
      </c>
      <c r="K601" s="179">
        <f t="shared" si="389"/>
        <v>1</v>
      </c>
      <c r="L601" s="179">
        <f t="shared" si="389"/>
        <v>1</v>
      </c>
      <c r="M601" s="179">
        <f t="shared" si="389"/>
        <v>1</v>
      </c>
      <c r="N601" s="179">
        <f t="shared" si="389"/>
        <v>1</v>
      </c>
      <c r="O601" s="179">
        <f t="shared" si="389"/>
        <v>0.99999999999999989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1.0000000000000002</v>
      </c>
      <c r="G602" s="179">
        <f t="shared" si="389"/>
        <v>0.99999999999999989</v>
      </c>
      <c r="H602" s="179">
        <f t="shared" si="389"/>
        <v>1</v>
      </c>
      <c r="I602" s="179">
        <f t="shared" si="389"/>
        <v>1</v>
      </c>
      <c r="J602" s="179">
        <f t="shared" si="389"/>
        <v>0.99999999999999989</v>
      </c>
      <c r="K602" s="179">
        <f t="shared" si="389"/>
        <v>1</v>
      </c>
      <c r="L602" s="179">
        <f t="shared" si="389"/>
        <v>1</v>
      </c>
      <c r="M602" s="179">
        <f t="shared" si="389"/>
        <v>1</v>
      </c>
      <c r="N602" s="179">
        <f t="shared" si="389"/>
        <v>1</v>
      </c>
      <c r="O602" s="179">
        <f t="shared" si="389"/>
        <v>0.99999999999999989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1.0000000000000002</v>
      </c>
      <c r="G603" s="179">
        <f t="shared" si="389"/>
        <v>0.99999999999999989</v>
      </c>
      <c r="H603" s="179">
        <f t="shared" si="389"/>
        <v>1</v>
      </c>
      <c r="I603" s="179">
        <f t="shared" si="389"/>
        <v>1</v>
      </c>
      <c r="J603" s="179">
        <f t="shared" si="389"/>
        <v>0.99999999999999989</v>
      </c>
      <c r="K603" s="179">
        <f t="shared" si="389"/>
        <v>1</v>
      </c>
      <c r="L603" s="179">
        <f t="shared" si="389"/>
        <v>1</v>
      </c>
      <c r="M603" s="179">
        <f t="shared" si="389"/>
        <v>1</v>
      </c>
      <c r="N603" s="179">
        <f t="shared" si="389"/>
        <v>1</v>
      </c>
      <c r="O603" s="179">
        <f t="shared" si="389"/>
        <v>0.99999999999999989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1.0000000000000002</v>
      </c>
      <c r="G604" s="179">
        <f t="shared" si="389"/>
        <v>0.99999999999999989</v>
      </c>
      <c r="H604" s="179">
        <f t="shared" si="389"/>
        <v>1</v>
      </c>
      <c r="I604" s="179">
        <f t="shared" si="389"/>
        <v>1</v>
      </c>
      <c r="J604" s="179">
        <f t="shared" si="389"/>
        <v>0.99999999999999989</v>
      </c>
      <c r="K604" s="179">
        <f t="shared" si="389"/>
        <v>1</v>
      </c>
      <c r="L604" s="179">
        <f t="shared" si="389"/>
        <v>1</v>
      </c>
      <c r="M604" s="179">
        <f t="shared" si="389"/>
        <v>1</v>
      </c>
      <c r="N604" s="179">
        <f t="shared" si="389"/>
        <v>1</v>
      </c>
      <c r="O604" s="179">
        <f t="shared" si="389"/>
        <v>0.99999999999999989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1.0000000000000002</v>
      </c>
      <c r="G605" s="179">
        <f t="shared" si="389"/>
        <v>0.99999999999999989</v>
      </c>
      <c r="H605" s="179">
        <f t="shared" si="389"/>
        <v>1</v>
      </c>
      <c r="I605" s="179">
        <f t="shared" si="389"/>
        <v>1</v>
      </c>
      <c r="J605" s="179">
        <f t="shared" si="389"/>
        <v>0.99999999999999989</v>
      </c>
      <c r="K605" s="179">
        <f t="shared" si="389"/>
        <v>1</v>
      </c>
      <c r="L605" s="179">
        <f t="shared" si="389"/>
        <v>1</v>
      </c>
      <c r="M605" s="179">
        <f t="shared" si="389"/>
        <v>1</v>
      </c>
      <c r="N605" s="179">
        <f t="shared" si="389"/>
        <v>1</v>
      </c>
      <c r="O605" s="179">
        <f t="shared" si="389"/>
        <v>0.99999999999999989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1.0000000000000002</v>
      </c>
      <c r="G606" s="179">
        <f t="shared" si="389"/>
        <v>0.99999999999999989</v>
      </c>
      <c r="H606" s="179">
        <f t="shared" si="389"/>
        <v>1</v>
      </c>
      <c r="I606" s="179">
        <f t="shared" si="389"/>
        <v>1</v>
      </c>
      <c r="J606" s="179">
        <f t="shared" si="389"/>
        <v>0.99999999999999989</v>
      </c>
      <c r="K606" s="179">
        <f t="shared" si="389"/>
        <v>1</v>
      </c>
      <c r="L606" s="179">
        <f t="shared" si="389"/>
        <v>1</v>
      </c>
      <c r="M606" s="179">
        <f t="shared" si="389"/>
        <v>1</v>
      </c>
      <c r="N606" s="179">
        <f t="shared" si="389"/>
        <v>1</v>
      </c>
      <c r="O606" s="179">
        <f t="shared" si="389"/>
        <v>0.99999999999999989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1.0000000000000002</v>
      </c>
      <c r="G607" s="179">
        <f t="shared" si="389"/>
        <v>0.99999999999999989</v>
      </c>
      <c r="H607" s="179">
        <f t="shared" si="389"/>
        <v>1</v>
      </c>
      <c r="I607" s="179">
        <f t="shared" si="389"/>
        <v>1</v>
      </c>
      <c r="J607" s="179">
        <f t="shared" si="389"/>
        <v>0.99999999999999989</v>
      </c>
      <c r="K607" s="179">
        <f t="shared" si="389"/>
        <v>1</v>
      </c>
      <c r="L607" s="179">
        <f t="shared" si="389"/>
        <v>1</v>
      </c>
      <c r="M607" s="179">
        <f t="shared" si="389"/>
        <v>1</v>
      </c>
      <c r="N607" s="179">
        <f t="shared" si="389"/>
        <v>1</v>
      </c>
      <c r="O607" s="179">
        <f t="shared" si="389"/>
        <v>0.99999999999999989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1.0000000000000002</v>
      </c>
      <c r="G608" s="179">
        <f t="shared" si="389"/>
        <v>0.99999999999999989</v>
      </c>
      <c r="H608" s="179">
        <f t="shared" si="389"/>
        <v>1</v>
      </c>
      <c r="I608" s="179">
        <f t="shared" si="389"/>
        <v>1</v>
      </c>
      <c r="J608" s="179">
        <f t="shared" si="389"/>
        <v>0.99999999999999989</v>
      </c>
      <c r="K608" s="179">
        <f t="shared" si="389"/>
        <v>1</v>
      </c>
      <c r="L608" s="179">
        <f t="shared" si="389"/>
        <v>1</v>
      </c>
      <c r="M608" s="179">
        <f t="shared" si="389"/>
        <v>1</v>
      </c>
      <c r="N608" s="179">
        <f t="shared" si="389"/>
        <v>1</v>
      </c>
      <c r="O608" s="179">
        <f t="shared" si="389"/>
        <v>0.99999999999999989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1.0000000000000002</v>
      </c>
      <c r="G609" s="179">
        <f t="shared" si="389"/>
        <v>0.99999999999999989</v>
      </c>
      <c r="H609" s="179">
        <f t="shared" si="389"/>
        <v>1</v>
      </c>
      <c r="I609" s="179">
        <f t="shared" si="389"/>
        <v>1</v>
      </c>
      <c r="J609" s="179">
        <f t="shared" si="389"/>
        <v>0.99999999999999989</v>
      </c>
      <c r="K609" s="179">
        <f t="shared" si="389"/>
        <v>1</v>
      </c>
      <c r="L609" s="179">
        <f t="shared" si="389"/>
        <v>1</v>
      </c>
      <c r="M609" s="179">
        <f t="shared" si="389"/>
        <v>1</v>
      </c>
      <c r="N609" s="179">
        <f t="shared" si="389"/>
        <v>1</v>
      </c>
      <c r="O609" s="179">
        <f t="shared" si="389"/>
        <v>0.99999999999999989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1.0000000000000002</v>
      </c>
      <c r="G610" s="179">
        <f t="shared" si="389"/>
        <v>0.99999999999999989</v>
      </c>
      <c r="H610" s="179">
        <f t="shared" si="389"/>
        <v>1</v>
      </c>
      <c r="I610" s="179">
        <f t="shared" si="389"/>
        <v>1</v>
      </c>
      <c r="J610" s="179">
        <f t="shared" si="389"/>
        <v>0.99999999999999989</v>
      </c>
      <c r="K610" s="179">
        <f t="shared" si="389"/>
        <v>1</v>
      </c>
      <c r="L610" s="179">
        <f t="shared" si="389"/>
        <v>1</v>
      </c>
      <c r="M610" s="179">
        <f t="shared" si="389"/>
        <v>1</v>
      </c>
      <c r="N610" s="179">
        <f t="shared" si="389"/>
        <v>1</v>
      </c>
      <c r="O610" s="179">
        <f t="shared" si="389"/>
        <v>0.99999999999999989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1.0000000000000002</v>
      </c>
      <c r="G611" s="179">
        <f t="shared" si="389"/>
        <v>0.99999999999999989</v>
      </c>
      <c r="H611" s="179">
        <f t="shared" si="389"/>
        <v>1</v>
      </c>
      <c r="I611" s="179">
        <f t="shared" si="389"/>
        <v>1</v>
      </c>
      <c r="J611" s="179">
        <f t="shared" si="389"/>
        <v>0.99999999999999989</v>
      </c>
      <c r="K611" s="179">
        <f t="shared" si="389"/>
        <v>1</v>
      </c>
      <c r="L611" s="179">
        <f t="shared" si="389"/>
        <v>1</v>
      </c>
      <c r="M611" s="179">
        <f t="shared" si="389"/>
        <v>1</v>
      </c>
      <c r="N611" s="179">
        <f t="shared" si="389"/>
        <v>1</v>
      </c>
      <c r="O611" s="179">
        <f t="shared" si="389"/>
        <v>0.99999999999999989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1.0000000000000002</v>
      </c>
      <c r="G612" s="179">
        <f t="shared" si="389"/>
        <v>0.99999999999999989</v>
      </c>
      <c r="H612" s="179">
        <f t="shared" si="389"/>
        <v>1</v>
      </c>
      <c r="I612" s="179">
        <f t="shared" si="389"/>
        <v>1</v>
      </c>
      <c r="J612" s="179">
        <f t="shared" si="389"/>
        <v>0.99999999999999989</v>
      </c>
      <c r="K612" s="179">
        <f t="shared" si="389"/>
        <v>1</v>
      </c>
      <c r="L612" s="179">
        <f t="shared" si="389"/>
        <v>1</v>
      </c>
      <c r="M612" s="179">
        <f t="shared" si="389"/>
        <v>1</v>
      </c>
      <c r="N612" s="179">
        <f t="shared" si="389"/>
        <v>1</v>
      </c>
      <c r="O612" s="179">
        <f t="shared" si="389"/>
        <v>0.99999999999999989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1.0000000000000002</v>
      </c>
      <c r="G613" s="179">
        <f t="shared" si="389"/>
        <v>0.99999999999999989</v>
      </c>
      <c r="H613" s="179">
        <f t="shared" si="389"/>
        <v>1</v>
      </c>
      <c r="I613" s="179">
        <f t="shared" si="389"/>
        <v>1</v>
      </c>
      <c r="J613" s="179">
        <f t="shared" si="389"/>
        <v>0.99999999999999989</v>
      </c>
      <c r="K613" s="179">
        <f t="shared" si="389"/>
        <v>1</v>
      </c>
      <c r="L613" s="179">
        <f t="shared" si="389"/>
        <v>1</v>
      </c>
      <c r="M613" s="179">
        <f t="shared" si="389"/>
        <v>1</v>
      </c>
      <c r="N613" s="179">
        <f t="shared" si="389"/>
        <v>1</v>
      </c>
      <c r="O613" s="179">
        <f t="shared" si="389"/>
        <v>0.99999999999999989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1.0000000000000002</v>
      </c>
      <c r="G614" s="179">
        <f t="shared" si="389"/>
        <v>0.99999999999999989</v>
      </c>
      <c r="H614" s="179">
        <f t="shared" si="389"/>
        <v>1</v>
      </c>
      <c r="I614" s="179">
        <f t="shared" si="389"/>
        <v>1</v>
      </c>
      <c r="J614" s="179">
        <f t="shared" si="389"/>
        <v>0.99999999999999989</v>
      </c>
      <c r="K614" s="179">
        <f t="shared" si="389"/>
        <v>1</v>
      </c>
      <c r="L614" s="179">
        <f t="shared" si="389"/>
        <v>1</v>
      </c>
      <c r="M614" s="179">
        <f t="shared" si="389"/>
        <v>1</v>
      </c>
      <c r="N614" s="179">
        <f t="shared" si="389"/>
        <v>1</v>
      </c>
      <c r="O614" s="179">
        <f t="shared" si="389"/>
        <v>0.99999999999999989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1.0000000000000002</v>
      </c>
      <c r="G615" s="179">
        <f t="shared" si="389"/>
        <v>0.99999999999999989</v>
      </c>
      <c r="H615" s="179">
        <f t="shared" si="389"/>
        <v>1</v>
      </c>
      <c r="I615" s="179">
        <f t="shared" si="389"/>
        <v>1</v>
      </c>
      <c r="J615" s="179">
        <f t="shared" si="389"/>
        <v>0.99999999999999989</v>
      </c>
      <c r="K615" s="179">
        <f t="shared" si="389"/>
        <v>1</v>
      </c>
      <c r="L615" s="179">
        <f t="shared" si="389"/>
        <v>1</v>
      </c>
      <c r="M615" s="179">
        <f t="shared" si="389"/>
        <v>1</v>
      </c>
      <c r="N615" s="179">
        <f t="shared" si="389"/>
        <v>1</v>
      </c>
      <c r="O615" s="179">
        <f t="shared" si="389"/>
        <v>0.99999999999999989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1.0000000000000002</v>
      </c>
      <c r="G616" s="179">
        <f t="shared" si="398"/>
        <v>0.99999999999999989</v>
      </c>
      <c r="H616" s="179">
        <f t="shared" si="398"/>
        <v>1</v>
      </c>
      <c r="I616" s="179">
        <f t="shared" si="398"/>
        <v>1</v>
      </c>
      <c r="J616" s="179">
        <f t="shared" si="398"/>
        <v>0.99999999999999989</v>
      </c>
      <c r="K616" s="179">
        <f t="shared" si="398"/>
        <v>1</v>
      </c>
      <c r="L616" s="179">
        <f t="shared" si="398"/>
        <v>1</v>
      </c>
      <c r="M616" s="179">
        <f t="shared" si="398"/>
        <v>1</v>
      </c>
      <c r="N616" s="179">
        <f t="shared" si="398"/>
        <v>1</v>
      </c>
      <c r="O616" s="179">
        <f t="shared" si="398"/>
        <v>0.99999999999999989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1.0000000000000002</v>
      </c>
      <c r="G617" s="179">
        <f t="shared" si="398"/>
        <v>0.99999999999999989</v>
      </c>
      <c r="H617" s="179">
        <f t="shared" si="398"/>
        <v>1</v>
      </c>
      <c r="I617" s="179">
        <f t="shared" si="398"/>
        <v>1</v>
      </c>
      <c r="J617" s="179">
        <f t="shared" si="398"/>
        <v>0.99999999999999989</v>
      </c>
      <c r="K617" s="179">
        <f t="shared" si="398"/>
        <v>1</v>
      </c>
      <c r="L617" s="179">
        <f t="shared" si="398"/>
        <v>1</v>
      </c>
      <c r="M617" s="179">
        <f t="shared" si="398"/>
        <v>1</v>
      </c>
      <c r="N617" s="179">
        <f t="shared" si="398"/>
        <v>1</v>
      </c>
      <c r="O617" s="179">
        <f t="shared" si="398"/>
        <v>0.99999999999999989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1.0000000000000002</v>
      </c>
      <c r="G618" s="179">
        <f t="shared" si="398"/>
        <v>0.99999999999999989</v>
      </c>
      <c r="H618" s="179">
        <f t="shared" si="398"/>
        <v>1</v>
      </c>
      <c r="I618" s="179">
        <f t="shared" si="398"/>
        <v>1</v>
      </c>
      <c r="J618" s="179">
        <f t="shared" si="398"/>
        <v>0.99999999999999989</v>
      </c>
      <c r="K618" s="179">
        <f t="shared" si="398"/>
        <v>1</v>
      </c>
      <c r="L618" s="179">
        <f t="shared" si="398"/>
        <v>1</v>
      </c>
      <c r="M618" s="179">
        <f t="shared" si="398"/>
        <v>1</v>
      </c>
      <c r="N618" s="179">
        <f t="shared" si="398"/>
        <v>1</v>
      </c>
      <c r="O618" s="179">
        <f t="shared" si="398"/>
        <v>0.99999999999999989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1.0000000000000002</v>
      </c>
      <c r="G619" s="179">
        <f t="shared" si="398"/>
        <v>0.99999999999999989</v>
      </c>
      <c r="H619" s="179">
        <f t="shared" si="398"/>
        <v>1</v>
      </c>
      <c r="I619" s="179">
        <f t="shared" si="398"/>
        <v>1</v>
      </c>
      <c r="J619" s="179">
        <f t="shared" si="398"/>
        <v>0.99999999999999989</v>
      </c>
      <c r="K619" s="179">
        <f t="shared" si="398"/>
        <v>1</v>
      </c>
      <c r="L619" s="179">
        <f t="shared" si="398"/>
        <v>1</v>
      </c>
      <c r="M619" s="179">
        <f t="shared" si="398"/>
        <v>1</v>
      </c>
      <c r="N619" s="179">
        <f t="shared" si="398"/>
        <v>1</v>
      </c>
      <c r="O619" s="179">
        <f t="shared" si="398"/>
        <v>0.99999999999999989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1.0000000000000002</v>
      </c>
      <c r="G620" s="179">
        <f t="shared" si="398"/>
        <v>0.99999999999999989</v>
      </c>
      <c r="H620" s="179">
        <f t="shared" si="398"/>
        <v>1</v>
      </c>
      <c r="I620" s="179">
        <f t="shared" si="398"/>
        <v>1</v>
      </c>
      <c r="J620" s="179">
        <f t="shared" si="398"/>
        <v>0.99999999999999989</v>
      </c>
      <c r="K620" s="179">
        <f t="shared" si="398"/>
        <v>1</v>
      </c>
      <c r="L620" s="179">
        <f t="shared" si="398"/>
        <v>1</v>
      </c>
      <c r="M620" s="179">
        <f t="shared" si="398"/>
        <v>1</v>
      </c>
      <c r="N620" s="179">
        <f t="shared" si="398"/>
        <v>1</v>
      </c>
      <c r="O620" s="179">
        <f t="shared" si="398"/>
        <v>0.99999999999999989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1.0000000000000002</v>
      </c>
      <c r="G621" s="179">
        <f t="shared" si="398"/>
        <v>0.99999999999999989</v>
      </c>
      <c r="H621" s="179">
        <f t="shared" si="398"/>
        <v>1</v>
      </c>
      <c r="I621" s="179">
        <f t="shared" si="398"/>
        <v>1</v>
      </c>
      <c r="J621" s="179">
        <f t="shared" si="398"/>
        <v>0.99999999999999989</v>
      </c>
      <c r="K621" s="179">
        <f t="shared" si="398"/>
        <v>1</v>
      </c>
      <c r="L621" s="179">
        <f t="shared" si="398"/>
        <v>1</v>
      </c>
      <c r="M621" s="179">
        <f t="shared" si="398"/>
        <v>1</v>
      </c>
      <c r="N621" s="179">
        <f t="shared" si="398"/>
        <v>1</v>
      </c>
      <c r="O621" s="179">
        <f t="shared" si="398"/>
        <v>0.99999999999999989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1.0000000000000002</v>
      </c>
      <c r="G622" s="179">
        <f t="shared" si="398"/>
        <v>0.99999999999999989</v>
      </c>
      <c r="H622" s="179">
        <f t="shared" si="398"/>
        <v>1</v>
      </c>
      <c r="I622" s="179">
        <f t="shared" si="398"/>
        <v>1</v>
      </c>
      <c r="J622" s="179">
        <f t="shared" si="398"/>
        <v>0.99999999999999989</v>
      </c>
      <c r="K622" s="179">
        <f t="shared" si="398"/>
        <v>1</v>
      </c>
      <c r="L622" s="179">
        <f t="shared" si="398"/>
        <v>1</v>
      </c>
      <c r="M622" s="179">
        <f t="shared" si="398"/>
        <v>1</v>
      </c>
      <c r="N622" s="179">
        <f t="shared" si="398"/>
        <v>1</v>
      </c>
      <c r="O622" s="179">
        <f t="shared" si="398"/>
        <v>0.99999999999999989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1.0000000000000002</v>
      </c>
      <c r="G623" s="179">
        <f t="shared" si="398"/>
        <v>0.99999999999999989</v>
      </c>
      <c r="H623" s="179">
        <f t="shared" si="398"/>
        <v>1</v>
      </c>
      <c r="I623" s="179">
        <f t="shared" si="398"/>
        <v>1</v>
      </c>
      <c r="J623" s="179">
        <f t="shared" si="398"/>
        <v>0.99999999999999989</v>
      </c>
      <c r="K623" s="179">
        <f t="shared" si="398"/>
        <v>1</v>
      </c>
      <c r="L623" s="179">
        <f t="shared" si="398"/>
        <v>1</v>
      </c>
      <c r="M623" s="179">
        <f t="shared" si="398"/>
        <v>1</v>
      </c>
      <c r="N623" s="179">
        <f t="shared" si="398"/>
        <v>1</v>
      </c>
      <c r="O623" s="179">
        <f t="shared" si="398"/>
        <v>0.99999999999999989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1.0000000000000002</v>
      </c>
      <c r="G624" s="179">
        <f t="shared" si="398"/>
        <v>0.99999999999999989</v>
      </c>
      <c r="H624" s="179">
        <f t="shared" si="398"/>
        <v>1</v>
      </c>
      <c r="I624" s="179">
        <f t="shared" si="398"/>
        <v>1</v>
      </c>
      <c r="J624" s="179">
        <f t="shared" si="398"/>
        <v>0.99999999999999989</v>
      </c>
      <c r="K624" s="179">
        <f t="shared" si="398"/>
        <v>1</v>
      </c>
      <c r="L624" s="179">
        <f t="shared" si="398"/>
        <v>1</v>
      </c>
      <c r="M624" s="179">
        <f t="shared" si="398"/>
        <v>1</v>
      </c>
      <c r="N624" s="179">
        <f t="shared" si="398"/>
        <v>1</v>
      </c>
      <c r="O624" s="179">
        <f t="shared" si="398"/>
        <v>0.99999999999999989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1.0000000000000002</v>
      </c>
      <c r="G625" s="179">
        <f t="shared" si="398"/>
        <v>0.99999999999999989</v>
      </c>
      <c r="H625" s="179">
        <f t="shared" si="398"/>
        <v>1</v>
      </c>
      <c r="I625" s="179">
        <f t="shared" si="398"/>
        <v>1</v>
      </c>
      <c r="J625" s="179">
        <f t="shared" si="398"/>
        <v>0.99999999999999989</v>
      </c>
      <c r="K625" s="179">
        <f t="shared" si="398"/>
        <v>1</v>
      </c>
      <c r="L625" s="179">
        <f t="shared" si="398"/>
        <v>1</v>
      </c>
      <c r="M625" s="179">
        <f t="shared" si="398"/>
        <v>1</v>
      </c>
      <c r="N625" s="179">
        <f t="shared" si="398"/>
        <v>1</v>
      </c>
      <c r="O625" s="179">
        <f t="shared" si="398"/>
        <v>0.99999999999999989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1.0000000000000002</v>
      </c>
      <c r="G626" s="179">
        <f t="shared" si="398"/>
        <v>0.99999999999999989</v>
      </c>
      <c r="H626" s="179">
        <f t="shared" si="398"/>
        <v>1</v>
      </c>
      <c r="I626" s="179">
        <f t="shared" si="398"/>
        <v>1</v>
      </c>
      <c r="J626" s="179">
        <f t="shared" si="398"/>
        <v>0.99999999999999989</v>
      </c>
      <c r="K626" s="179">
        <f t="shared" si="398"/>
        <v>1</v>
      </c>
      <c r="L626" s="179">
        <f t="shared" si="398"/>
        <v>1</v>
      </c>
      <c r="M626" s="179">
        <f t="shared" si="398"/>
        <v>1</v>
      </c>
      <c r="N626" s="179">
        <f t="shared" si="398"/>
        <v>1</v>
      </c>
      <c r="O626" s="179">
        <f t="shared" si="398"/>
        <v>0.99999999999999989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1.0000000000000002</v>
      </c>
      <c r="G627" s="179">
        <f t="shared" si="398"/>
        <v>0.99999999999999989</v>
      </c>
      <c r="H627" s="179">
        <f t="shared" si="398"/>
        <v>1</v>
      </c>
      <c r="I627" s="179">
        <f t="shared" si="398"/>
        <v>1</v>
      </c>
      <c r="J627" s="179">
        <f t="shared" si="398"/>
        <v>0.99999999999999989</v>
      </c>
      <c r="K627" s="179">
        <f t="shared" si="398"/>
        <v>1</v>
      </c>
      <c r="L627" s="179">
        <f t="shared" si="398"/>
        <v>1</v>
      </c>
      <c r="M627" s="179">
        <f t="shared" si="398"/>
        <v>1</v>
      </c>
      <c r="N627" s="179">
        <f t="shared" si="398"/>
        <v>1</v>
      </c>
      <c r="O627" s="179">
        <f t="shared" si="398"/>
        <v>0.99999999999999989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1.0000000000000002</v>
      </c>
      <c r="G628" s="179">
        <f t="shared" si="398"/>
        <v>0.99999999999999989</v>
      </c>
      <c r="H628" s="179">
        <f t="shared" si="398"/>
        <v>1</v>
      </c>
      <c r="I628" s="179">
        <f t="shared" si="398"/>
        <v>1</v>
      </c>
      <c r="J628" s="179">
        <f t="shared" si="398"/>
        <v>0.99999999999999989</v>
      </c>
      <c r="K628" s="179">
        <f t="shared" si="398"/>
        <v>1</v>
      </c>
      <c r="L628" s="179">
        <f t="shared" si="398"/>
        <v>1</v>
      </c>
      <c r="M628" s="179">
        <f t="shared" si="398"/>
        <v>1</v>
      </c>
      <c r="N628" s="179">
        <f t="shared" si="398"/>
        <v>1</v>
      </c>
      <c r="O628" s="179">
        <f t="shared" si="398"/>
        <v>0.99999999999999989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1.0000000000000002</v>
      </c>
      <c r="G629" s="179">
        <f t="shared" si="398"/>
        <v>0.99999999999999989</v>
      </c>
      <c r="H629" s="179">
        <f t="shared" si="398"/>
        <v>1</v>
      </c>
      <c r="I629" s="179">
        <f t="shared" si="398"/>
        <v>1</v>
      </c>
      <c r="J629" s="179">
        <f t="shared" si="398"/>
        <v>0.99999999999999989</v>
      </c>
      <c r="K629" s="179">
        <f t="shared" si="398"/>
        <v>1</v>
      </c>
      <c r="L629" s="179">
        <f t="shared" si="398"/>
        <v>1</v>
      </c>
      <c r="M629" s="179">
        <f t="shared" si="398"/>
        <v>1</v>
      </c>
      <c r="N629" s="179">
        <f t="shared" si="398"/>
        <v>1</v>
      </c>
      <c r="O629" s="179">
        <f t="shared" si="398"/>
        <v>0.99999999999999989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1.0000000000000002</v>
      </c>
      <c r="G630" s="179">
        <f t="shared" si="398"/>
        <v>0.99999999999999989</v>
      </c>
      <c r="H630" s="179">
        <f t="shared" si="398"/>
        <v>1</v>
      </c>
      <c r="I630" s="179">
        <f t="shared" si="398"/>
        <v>1</v>
      </c>
      <c r="J630" s="179">
        <f t="shared" si="398"/>
        <v>0.99999999999999989</v>
      </c>
      <c r="K630" s="179">
        <f t="shared" si="398"/>
        <v>1</v>
      </c>
      <c r="L630" s="179">
        <f t="shared" si="398"/>
        <v>1</v>
      </c>
      <c r="M630" s="179">
        <f t="shared" si="398"/>
        <v>1</v>
      </c>
      <c r="N630" s="179">
        <f t="shared" si="398"/>
        <v>1</v>
      </c>
      <c r="O630" s="179">
        <f t="shared" si="398"/>
        <v>0.99999999999999989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1.0000000000000002</v>
      </c>
      <c r="G631" s="179">
        <f t="shared" si="398"/>
        <v>0.99999999999999989</v>
      </c>
      <c r="H631" s="179">
        <f t="shared" si="398"/>
        <v>1</v>
      </c>
      <c r="I631" s="179">
        <f t="shared" si="398"/>
        <v>1</v>
      </c>
      <c r="J631" s="179">
        <f t="shared" si="398"/>
        <v>0.99999999999999989</v>
      </c>
      <c r="K631" s="179">
        <f t="shared" si="398"/>
        <v>1</v>
      </c>
      <c r="L631" s="179">
        <f t="shared" si="398"/>
        <v>1</v>
      </c>
      <c r="M631" s="179">
        <f t="shared" si="398"/>
        <v>1</v>
      </c>
      <c r="N631" s="179">
        <f t="shared" si="398"/>
        <v>1</v>
      </c>
      <c r="O631" s="179">
        <f t="shared" si="398"/>
        <v>0.99999999999999989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1.0000000000000002</v>
      </c>
      <c r="G632" s="179">
        <f t="shared" si="407"/>
        <v>0.99999999999999989</v>
      </c>
      <c r="H632" s="179">
        <f t="shared" si="407"/>
        <v>1</v>
      </c>
      <c r="I632" s="179">
        <f t="shared" si="407"/>
        <v>1</v>
      </c>
      <c r="J632" s="179">
        <f t="shared" si="407"/>
        <v>0.99999999999999989</v>
      </c>
      <c r="K632" s="179">
        <f t="shared" si="407"/>
        <v>1</v>
      </c>
      <c r="L632" s="179">
        <f t="shared" si="407"/>
        <v>1</v>
      </c>
      <c r="M632" s="179">
        <f t="shared" si="407"/>
        <v>1</v>
      </c>
      <c r="N632" s="179">
        <f t="shared" si="407"/>
        <v>1</v>
      </c>
      <c r="O632" s="179">
        <f t="shared" si="407"/>
        <v>0.99999999999999989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1.0000000000000002</v>
      </c>
      <c r="G633" s="179">
        <f t="shared" si="407"/>
        <v>0.99999999999999989</v>
      </c>
      <c r="H633" s="179">
        <f t="shared" si="407"/>
        <v>1</v>
      </c>
      <c r="I633" s="179">
        <f t="shared" si="407"/>
        <v>1</v>
      </c>
      <c r="J633" s="179">
        <f t="shared" si="407"/>
        <v>0.99999999999999989</v>
      </c>
      <c r="K633" s="179">
        <f t="shared" si="407"/>
        <v>1</v>
      </c>
      <c r="L633" s="179">
        <f t="shared" si="407"/>
        <v>1</v>
      </c>
      <c r="M633" s="179">
        <f t="shared" si="407"/>
        <v>1</v>
      </c>
      <c r="N633" s="179">
        <f t="shared" si="407"/>
        <v>1</v>
      </c>
      <c r="O633" s="179">
        <f t="shared" si="407"/>
        <v>0.99999999999999989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1.0000000000000002</v>
      </c>
      <c r="G634" s="179">
        <f t="shared" si="407"/>
        <v>0.99999999999999989</v>
      </c>
      <c r="H634" s="179">
        <f t="shared" si="407"/>
        <v>1</v>
      </c>
      <c r="I634" s="179">
        <f t="shared" si="407"/>
        <v>1</v>
      </c>
      <c r="J634" s="179">
        <f t="shared" si="407"/>
        <v>0.99999999999999989</v>
      </c>
      <c r="K634" s="179">
        <f t="shared" si="407"/>
        <v>1</v>
      </c>
      <c r="L634" s="179">
        <f t="shared" si="407"/>
        <v>1</v>
      </c>
      <c r="M634" s="179">
        <f t="shared" si="407"/>
        <v>1</v>
      </c>
      <c r="N634" s="179">
        <f t="shared" si="407"/>
        <v>1</v>
      </c>
      <c r="O634" s="179">
        <f t="shared" si="407"/>
        <v>0.99999999999999989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1.0000000000000002</v>
      </c>
      <c r="G635" s="179">
        <f t="shared" si="407"/>
        <v>0.99999999999999989</v>
      </c>
      <c r="H635" s="179">
        <f t="shared" si="407"/>
        <v>1</v>
      </c>
      <c r="I635" s="179">
        <f t="shared" si="407"/>
        <v>1</v>
      </c>
      <c r="J635" s="179">
        <f t="shared" si="407"/>
        <v>0.99999999999999989</v>
      </c>
      <c r="K635" s="179">
        <f t="shared" si="407"/>
        <v>1</v>
      </c>
      <c r="L635" s="179">
        <f t="shared" si="407"/>
        <v>1</v>
      </c>
      <c r="M635" s="179">
        <f t="shared" si="407"/>
        <v>1</v>
      </c>
      <c r="N635" s="179">
        <f t="shared" si="407"/>
        <v>1</v>
      </c>
      <c r="O635" s="179">
        <f t="shared" si="407"/>
        <v>0.99999999999999989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1.0000000000000002</v>
      </c>
      <c r="G636" s="179">
        <f t="shared" si="407"/>
        <v>0.99999999999999989</v>
      </c>
      <c r="H636" s="179">
        <f t="shared" si="407"/>
        <v>1</v>
      </c>
      <c r="I636" s="179">
        <f t="shared" si="407"/>
        <v>1</v>
      </c>
      <c r="J636" s="179">
        <f t="shared" si="407"/>
        <v>0.99999999999999989</v>
      </c>
      <c r="K636" s="179">
        <f t="shared" si="407"/>
        <v>1</v>
      </c>
      <c r="L636" s="179">
        <f t="shared" si="407"/>
        <v>1</v>
      </c>
      <c r="M636" s="179">
        <f t="shared" si="407"/>
        <v>1</v>
      </c>
      <c r="N636" s="179">
        <f t="shared" si="407"/>
        <v>1</v>
      </c>
      <c r="O636" s="179">
        <f t="shared" si="407"/>
        <v>0.99999999999999989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1.0000000000000002</v>
      </c>
      <c r="G637" s="179">
        <f t="shared" si="407"/>
        <v>0.99999999999999989</v>
      </c>
      <c r="H637" s="179">
        <f t="shared" si="407"/>
        <v>1</v>
      </c>
      <c r="I637" s="179">
        <f t="shared" si="407"/>
        <v>1</v>
      </c>
      <c r="J637" s="179">
        <f t="shared" si="407"/>
        <v>0.99999999999999989</v>
      </c>
      <c r="K637" s="179">
        <f t="shared" si="407"/>
        <v>1</v>
      </c>
      <c r="L637" s="179">
        <f t="shared" si="407"/>
        <v>1</v>
      </c>
      <c r="M637" s="179">
        <f t="shared" si="407"/>
        <v>1</v>
      </c>
      <c r="N637" s="179">
        <f t="shared" si="407"/>
        <v>1</v>
      </c>
      <c r="O637" s="179">
        <f t="shared" si="407"/>
        <v>0.99999999999999989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1.0000000000000002</v>
      </c>
      <c r="G638" s="179">
        <f t="shared" si="407"/>
        <v>0.99999999999999989</v>
      </c>
      <c r="H638" s="179">
        <f t="shared" si="407"/>
        <v>1</v>
      </c>
      <c r="I638" s="179">
        <f t="shared" si="407"/>
        <v>1</v>
      </c>
      <c r="J638" s="179">
        <f t="shared" si="407"/>
        <v>0.99999999999999989</v>
      </c>
      <c r="K638" s="179">
        <f t="shared" si="407"/>
        <v>1</v>
      </c>
      <c r="L638" s="179">
        <f t="shared" si="407"/>
        <v>1</v>
      </c>
      <c r="M638" s="179">
        <f t="shared" si="407"/>
        <v>1</v>
      </c>
      <c r="N638" s="179">
        <f t="shared" si="407"/>
        <v>1</v>
      </c>
      <c r="O638" s="179">
        <f t="shared" si="407"/>
        <v>0.99999999999999989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1.0000000000000002</v>
      </c>
      <c r="G639" s="179">
        <f t="shared" si="407"/>
        <v>0.99999999999999989</v>
      </c>
      <c r="H639" s="179">
        <f t="shared" si="407"/>
        <v>1</v>
      </c>
      <c r="I639" s="179">
        <f t="shared" si="407"/>
        <v>1</v>
      </c>
      <c r="J639" s="179">
        <f t="shared" si="407"/>
        <v>0.99999999999999989</v>
      </c>
      <c r="K639" s="179">
        <f t="shared" si="407"/>
        <v>1</v>
      </c>
      <c r="L639" s="179">
        <f t="shared" si="407"/>
        <v>1</v>
      </c>
      <c r="M639" s="179">
        <f t="shared" si="407"/>
        <v>1</v>
      </c>
      <c r="N639" s="179">
        <f t="shared" si="407"/>
        <v>1</v>
      </c>
      <c r="O639" s="179">
        <f t="shared" si="407"/>
        <v>0.99999999999999989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1.0000000000000002</v>
      </c>
      <c r="G640" s="179">
        <f t="shared" si="407"/>
        <v>0.99999999999999989</v>
      </c>
      <c r="H640" s="179">
        <f t="shared" si="407"/>
        <v>1</v>
      </c>
      <c r="I640" s="179">
        <f t="shared" si="407"/>
        <v>1</v>
      </c>
      <c r="J640" s="179">
        <f t="shared" si="407"/>
        <v>0.99999999999999989</v>
      </c>
      <c r="K640" s="179">
        <f t="shared" si="407"/>
        <v>1</v>
      </c>
      <c r="L640" s="179">
        <f t="shared" si="407"/>
        <v>1</v>
      </c>
      <c r="M640" s="179">
        <f t="shared" si="407"/>
        <v>1</v>
      </c>
      <c r="N640" s="179">
        <f t="shared" si="407"/>
        <v>1</v>
      </c>
      <c r="O640" s="179">
        <f t="shared" si="407"/>
        <v>0.99999999999999989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1.0000000000000002</v>
      </c>
      <c r="G641" s="179">
        <f t="shared" si="407"/>
        <v>0.99999999999999989</v>
      </c>
      <c r="H641" s="179">
        <f t="shared" si="407"/>
        <v>1</v>
      </c>
      <c r="I641" s="179">
        <f t="shared" si="407"/>
        <v>1</v>
      </c>
      <c r="J641" s="179">
        <f t="shared" si="407"/>
        <v>0.99999999999999989</v>
      </c>
      <c r="K641" s="179">
        <f t="shared" si="407"/>
        <v>1</v>
      </c>
      <c r="L641" s="179">
        <f t="shared" si="407"/>
        <v>1</v>
      </c>
      <c r="M641" s="179">
        <f t="shared" si="407"/>
        <v>1</v>
      </c>
      <c r="N641" s="179">
        <f t="shared" si="407"/>
        <v>1</v>
      </c>
      <c r="O641" s="179">
        <f t="shared" si="407"/>
        <v>0.99999999999999989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1.0000000000000002</v>
      </c>
      <c r="G642" s="179">
        <f t="shared" si="407"/>
        <v>0.99999999999999989</v>
      </c>
      <c r="H642" s="179">
        <f t="shared" si="407"/>
        <v>1</v>
      </c>
      <c r="I642" s="179">
        <f t="shared" si="407"/>
        <v>1</v>
      </c>
      <c r="J642" s="179">
        <f t="shared" si="407"/>
        <v>0.99999999999999989</v>
      </c>
      <c r="K642" s="179">
        <f t="shared" si="407"/>
        <v>1</v>
      </c>
      <c r="L642" s="179">
        <f t="shared" si="407"/>
        <v>1</v>
      </c>
      <c r="M642" s="179">
        <f t="shared" si="407"/>
        <v>1</v>
      </c>
      <c r="N642" s="179">
        <f t="shared" si="407"/>
        <v>1</v>
      </c>
      <c r="O642" s="179">
        <f t="shared" si="407"/>
        <v>0.99999999999999989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1.0000000000000002</v>
      </c>
      <c r="G643" s="179">
        <f t="shared" si="407"/>
        <v>0.99999999999999989</v>
      </c>
      <c r="H643" s="179">
        <f t="shared" si="407"/>
        <v>1</v>
      </c>
      <c r="I643" s="179">
        <f t="shared" si="407"/>
        <v>1</v>
      </c>
      <c r="J643" s="179">
        <f t="shared" si="407"/>
        <v>0.99999999999999989</v>
      </c>
      <c r="K643" s="179">
        <f t="shared" si="407"/>
        <v>1</v>
      </c>
      <c r="L643" s="179">
        <f t="shared" si="407"/>
        <v>1</v>
      </c>
      <c r="M643" s="179">
        <f t="shared" si="407"/>
        <v>1</v>
      </c>
      <c r="N643" s="179">
        <f t="shared" si="407"/>
        <v>1</v>
      </c>
      <c r="O643" s="179">
        <f t="shared" si="407"/>
        <v>0.99999999999999989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1.0000000000000002</v>
      </c>
      <c r="G644" s="179">
        <f t="shared" si="407"/>
        <v>0.99999999999999989</v>
      </c>
      <c r="H644" s="179">
        <f t="shared" si="407"/>
        <v>1</v>
      </c>
      <c r="I644" s="179">
        <f t="shared" si="407"/>
        <v>1</v>
      </c>
      <c r="J644" s="179">
        <f t="shared" si="407"/>
        <v>0.99999999999999989</v>
      </c>
      <c r="K644" s="179">
        <f t="shared" si="407"/>
        <v>1</v>
      </c>
      <c r="L644" s="179">
        <f t="shared" si="407"/>
        <v>1</v>
      </c>
      <c r="M644" s="179">
        <f t="shared" si="407"/>
        <v>1</v>
      </c>
      <c r="N644" s="179">
        <f t="shared" si="407"/>
        <v>1</v>
      </c>
      <c r="O644" s="179">
        <f t="shared" si="407"/>
        <v>0.99999999999999989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1.0000000000000002</v>
      </c>
      <c r="G645" s="179">
        <f t="shared" si="407"/>
        <v>0.99999999999999989</v>
      </c>
      <c r="H645" s="179">
        <f t="shared" si="407"/>
        <v>1</v>
      </c>
      <c r="I645" s="179">
        <f t="shared" si="407"/>
        <v>1</v>
      </c>
      <c r="J645" s="179">
        <f t="shared" si="407"/>
        <v>0.99999999999999989</v>
      </c>
      <c r="K645" s="179">
        <f t="shared" si="407"/>
        <v>1</v>
      </c>
      <c r="L645" s="179">
        <f t="shared" si="407"/>
        <v>1</v>
      </c>
      <c r="M645" s="179">
        <f t="shared" si="407"/>
        <v>1</v>
      </c>
      <c r="N645" s="179">
        <f t="shared" si="407"/>
        <v>1</v>
      </c>
      <c r="O645" s="179">
        <f t="shared" si="407"/>
        <v>0.99999999999999989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1.0000000000000002</v>
      </c>
      <c r="G646" s="179">
        <f t="shared" si="407"/>
        <v>0.99999999999999989</v>
      </c>
      <c r="H646" s="179">
        <f t="shared" si="407"/>
        <v>1</v>
      </c>
      <c r="I646" s="179">
        <f t="shared" si="407"/>
        <v>1</v>
      </c>
      <c r="J646" s="179">
        <f t="shared" si="407"/>
        <v>0.99999999999999989</v>
      </c>
      <c r="K646" s="179">
        <f t="shared" si="407"/>
        <v>1</v>
      </c>
      <c r="L646" s="179">
        <f t="shared" si="407"/>
        <v>1</v>
      </c>
      <c r="M646" s="179">
        <f t="shared" si="407"/>
        <v>1</v>
      </c>
      <c r="N646" s="179">
        <f t="shared" si="407"/>
        <v>1</v>
      </c>
      <c r="O646" s="179">
        <f t="shared" si="407"/>
        <v>0.99999999999999989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1.0000000000000002</v>
      </c>
      <c r="G647" s="179">
        <f t="shared" si="407"/>
        <v>0.99999999999999989</v>
      </c>
      <c r="H647" s="179">
        <f t="shared" si="407"/>
        <v>1</v>
      </c>
      <c r="I647" s="179">
        <f t="shared" si="407"/>
        <v>1</v>
      </c>
      <c r="J647" s="179">
        <f t="shared" si="407"/>
        <v>0.99999999999999989</v>
      </c>
      <c r="K647" s="179">
        <f t="shared" si="407"/>
        <v>1</v>
      </c>
      <c r="L647" s="179">
        <f t="shared" si="407"/>
        <v>1</v>
      </c>
      <c r="M647" s="179">
        <f t="shared" si="407"/>
        <v>1</v>
      </c>
      <c r="N647" s="179">
        <f t="shared" si="407"/>
        <v>1</v>
      </c>
      <c r="O647" s="179">
        <f t="shared" si="407"/>
        <v>0.99999999999999989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1.0000000000000002</v>
      </c>
      <c r="G648" s="179">
        <f t="shared" si="416"/>
        <v>0.99999999999999989</v>
      </c>
      <c r="H648" s="179">
        <f t="shared" si="416"/>
        <v>1</v>
      </c>
      <c r="I648" s="179">
        <f t="shared" si="416"/>
        <v>1</v>
      </c>
      <c r="J648" s="179">
        <f t="shared" si="416"/>
        <v>0.99999999999999989</v>
      </c>
      <c r="K648" s="179">
        <f t="shared" si="416"/>
        <v>1</v>
      </c>
      <c r="L648" s="179">
        <f t="shared" si="416"/>
        <v>1</v>
      </c>
      <c r="M648" s="179">
        <f t="shared" si="416"/>
        <v>1</v>
      </c>
      <c r="N648" s="179">
        <f t="shared" si="416"/>
        <v>1</v>
      </c>
      <c r="O648" s="179">
        <f t="shared" si="416"/>
        <v>0.99999999999999989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1.0000000000000002</v>
      </c>
      <c r="G649" s="179">
        <f t="shared" si="416"/>
        <v>0.99999999999999989</v>
      </c>
      <c r="H649" s="179">
        <f t="shared" si="416"/>
        <v>1</v>
      </c>
      <c r="I649" s="179">
        <f t="shared" si="416"/>
        <v>1</v>
      </c>
      <c r="J649" s="179">
        <f t="shared" si="416"/>
        <v>0.99999999999999989</v>
      </c>
      <c r="K649" s="179">
        <f t="shared" si="416"/>
        <v>1</v>
      </c>
      <c r="L649" s="179">
        <f t="shared" si="416"/>
        <v>1</v>
      </c>
      <c r="M649" s="179">
        <f t="shared" si="416"/>
        <v>1</v>
      </c>
      <c r="N649" s="179">
        <f t="shared" si="416"/>
        <v>1</v>
      </c>
      <c r="O649" s="179">
        <f t="shared" si="416"/>
        <v>0.99999999999999989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1.0000000000000002</v>
      </c>
      <c r="G650" s="179">
        <f t="shared" si="416"/>
        <v>0.99999999999999989</v>
      </c>
      <c r="H650" s="179">
        <f t="shared" si="416"/>
        <v>1</v>
      </c>
      <c r="I650" s="179">
        <f t="shared" si="416"/>
        <v>1</v>
      </c>
      <c r="J650" s="179">
        <f t="shared" si="416"/>
        <v>0.99999999999999989</v>
      </c>
      <c r="K650" s="179">
        <f t="shared" si="416"/>
        <v>1</v>
      </c>
      <c r="L650" s="179">
        <f t="shared" si="416"/>
        <v>1</v>
      </c>
      <c r="M650" s="179">
        <f t="shared" si="416"/>
        <v>1</v>
      </c>
      <c r="N650" s="179">
        <f t="shared" si="416"/>
        <v>1</v>
      </c>
      <c r="O650" s="179">
        <f t="shared" si="416"/>
        <v>0.99999999999999989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1.0000000000000002</v>
      </c>
      <c r="G651" s="179">
        <f t="shared" si="416"/>
        <v>0.99999999999999989</v>
      </c>
      <c r="H651" s="179">
        <f t="shared" si="416"/>
        <v>1</v>
      </c>
      <c r="I651" s="179">
        <f t="shared" si="416"/>
        <v>1</v>
      </c>
      <c r="J651" s="179">
        <f t="shared" si="416"/>
        <v>0.99999999999999989</v>
      </c>
      <c r="K651" s="179">
        <f t="shared" si="416"/>
        <v>1</v>
      </c>
      <c r="L651" s="179">
        <f t="shared" si="416"/>
        <v>1</v>
      </c>
      <c r="M651" s="179">
        <f t="shared" si="416"/>
        <v>1</v>
      </c>
      <c r="N651" s="179">
        <f t="shared" si="416"/>
        <v>1</v>
      </c>
      <c r="O651" s="179">
        <f t="shared" si="416"/>
        <v>0.99999999999999989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1.0000000000000002</v>
      </c>
      <c r="G652" s="179">
        <f t="shared" si="416"/>
        <v>0.99999999999999989</v>
      </c>
      <c r="H652" s="179">
        <f t="shared" si="416"/>
        <v>1</v>
      </c>
      <c r="I652" s="179">
        <f t="shared" si="416"/>
        <v>1</v>
      </c>
      <c r="J652" s="179">
        <f t="shared" si="416"/>
        <v>0.99999999999999989</v>
      </c>
      <c r="K652" s="179">
        <f t="shared" si="416"/>
        <v>1</v>
      </c>
      <c r="L652" s="179">
        <f t="shared" si="416"/>
        <v>1</v>
      </c>
      <c r="M652" s="179">
        <f t="shared" si="416"/>
        <v>1</v>
      </c>
      <c r="N652" s="179">
        <f t="shared" si="416"/>
        <v>1</v>
      </c>
      <c r="O652" s="179">
        <f t="shared" si="416"/>
        <v>0.99999999999999989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1.0000000000000002</v>
      </c>
      <c r="G653" s="179">
        <f t="shared" si="416"/>
        <v>0.99999999999999989</v>
      </c>
      <c r="H653" s="179">
        <f t="shared" si="416"/>
        <v>1</v>
      </c>
      <c r="I653" s="179">
        <f t="shared" si="416"/>
        <v>1</v>
      </c>
      <c r="J653" s="179">
        <f t="shared" si="416"/>
        <v>0.99999999999999989</v>
      </c>
      <c r="K653" s="179">
        <f t="shared" si="416"/>
        <v>1</v>
      </c>
      <c r="L653" s="179">
        <f t="shared" si="416"/>
        <v>1</v>
      </c>
      <c r="M653" s="179">
        <f t="shared" si="416"/>
        <v>1</v>
      </c>
      <c r="N653" s="179">
        <f t="shared" si="416"/>
        <v>1</v>
      </c>
      <c r="O653" s="179">
        <f t="shared" si="416"/>
        <v>0.99999999999999989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1.0000000000000002</v>
      </c>
      <c r="G654" s="179">
        <f t="shared" si="416"/>
        <v>0.99999999999999989</v>
      </c>
      <c r="H654" s="179">
        <f t="shared" si="416"/>
        <v>1</v>
      </c>
      <c r="I654" s="179">
        <f t="shared" si="416"/>
        <v>1</v>
      </c>
      <c r="J654" s="179">
        <f t="shared" si="416"/>
        <v>0.99999999999999989</v>
      </c>
      <c r="K654" s="179">
        <f t="shared" si="416"/>
        <v>1</v>
      </c>
      <c r="L654" s="179">
        <f t="shared" si="416"/>
        <v>1</v>
      </c>
      <c r="M654" s="179">
        <f t="shared" si="416"/>
        <v>1</v>
      </c>
      <c r="N654" s="179">
        <f t="shared" si="416"/>
        <v>1</v>
      </c>
      <c r="O654" s="179">
        <f t="shared" si="416"/>
        <v>0.99999999999999989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1.0000000000000002</v>
      </c>
      <c r="G655" s="179">
        <f t="shared" si="416"/>
        <v>0.99999999999999989</v>
      </c>
      <c r="H655" s="179">
        <f t="shared" si="416"/>
        <v>1</v>
      </c>
      <c r="I655" s="179">
        <f t="shared" si="416"/>
        <v>1</v>
      </c>
      <c r="J655" s="179">
        <f t="shared" si="416"/>
        <v>0.99999999999999989</v>
      </c>
      <c r="K655" s="179">
        <f t="shared" si="416"/>
        <v>1</v>
      </c>
      <c r="L655" s="179">
        <f t="shared" si="416"/>
        <v>1</v>
      </c>
      <c r="M655" s="179">
        <f t="shared" si="416"/>
        <v>1</v>
      </c>
      <c r="N655" s="179">
        <f t="shared" si="416"/>
        <v>1</v>
      </c>
      <c r="O655" s="179">
        <f t="shared" si="416"/>
        <v>0.99999999999999989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1.0000000000000002</v>
      </c>
      <c r="G656" s="179">
        <f t="shared" si="416"/>
        <v>0.99999999999999989</v>
      </c>
      <c r="H656" s="179">
        <f t="shared" si="416"/>
        <v>1</v>
      </c>
      <c r="I656" s="179">
        <f t="shared" si="416"/>
        <v>1</v>
      </c>
      <c r="J656" s="179">
        <f t="shared" si="416"/>
        <v>0.99999999999999989</v>
      </c>
      <c r="K656" s="179">
        <f t="shared" si="416"/>
        <v>1</v>
      </c>
      <c r="L656" s="179">
        <f t="shared" si="416"/>
        <v>1</v>
      </c>
      <c r="M656" s="179">
        <f t="shared" si="416"/>
        <v>1</v>
      </c>
      <c r="N656" s="179">
        <f t="shared" si="416"/>
        <v>1</v>
      </c>
      <c r="O656" s="179">
        <f t="shared" si="416"/>
        <v>0.99999999999999989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1.0000000000000002</v>
      </c>
      <c r="G657" s="179">
        <f t="shared" si="416"/>
        <v>0.99999999999999989</v>
      </c>
      <c r="H657" s="179">
        <f t="shared" si="416"/>
        <v>1</v>
      </c>
      <c r="I657" s="179">
        <f t="shared" si="416"/>
        <v>1</v>
      </c>
      <c r="J657" s="179">
        <f t="shared" si="416"/>
        <v>0.99999999999999989</v>
      </c>
      <c r="K657" s="179">
        <f t="shared" si="416"/>
        <v>1</v>
      </c>
      <c r="L657" s="179">
        <f t="shared" si="416"/>
        <v>1</v>
      </c>
      <c r="M657" s="179">
        <f t="shared" si="416"/>
        <v>1</v>
      </c>
      <c r="N657" s="179">
        <f t="shared" si="416"/>
        <v>1</v>
      </c>
      <c r="O657" s="179">
        <f t="shared" si="416"/>
        <v>0.99999999999999989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1.0000000000000002</v>
      </c>
      <c r="G658" s="179">
        <f t="shared" si="416"/>
        <v>0.99999999999999989</v>
      </c>
      <c r="H658" s="179">
        <f t="shared" si="416"/>
        <v>1</v>
      </c>
      <c r="I658" s="179">
        <f t="shared" si="416"/>
        <v>1</v>
      </c>
      <c r="J658" s="179">
        <f t="shared" si="416"/>
        <v>0.99999999999999989</v>
      </c>
      <c r="K658" s="179">
        <f t="shared" si="416"/>
        <v>1</v>
      </c>
      <c r="L658" s="179">
        <f t="shared" si="416"/>
        <v>1</v>
      </c>
      <c r="M658" s="179">
        <f t="shared" si="416"/>
        <v>1</v>
      </c>
      <c r="N658" s="179">
        <f t="shared" si="416"/>
        <v>1</v>
      </c>
      <c r="O658" s="179">
        <f t="shared" si="416"/>
        <v>0.99999999999999989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1.0000000000000002</v>
      </c>
      <c r="G659" s="179">
        <f t="shared" si="416"/>
        <v>0.99999999999999989</v>
      </c>
      <c r="H659" s="179">
        <f t="shared" si="416"/>
        <v>1</v>
      </c>
      <c r="I659" s="179">
        <f t="shared" si="416"/>
        <v>1</v>
      </c>
      <c r="J659" s="179">
        <f t="shared" si="416"/>
        <v>0.99999999999999989</v>
      </c>
      <c r="K659" s="179">
        <f t="shared" si="416"/>
        <v>1</v>
      </c>
      <c r="L659" s="179">
        <f t="shared" si="416"/>
        <v>1</v>
      </c>
      <c r="M659" s="179">
        <f t="shared" si="416"/>
        <v>1</v>
      </c>
      <c r="N659" s="179">
        <f t="shared" si="416"/>
        <v>1</v>
      </c>
      <c r="O659" s="179">
        <f t="shared" si="416"/>
        <v>0.99999999999999989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1.0000000000000002</v>
      </c>
      <c r="G660" s="179">
        <f t="shared" si="416"/>
        <v>0.99999999999999989</v>
      </c>
      <c r="H660" s="179">
        <f t="shared" si="416"/>
        <v>1</v>
      </c>
      <c r="I660" s="179">
        <f t="shared" si="416"/>
        <v>1</v>
      </c>
      <c r="J660" s="179">
        <f t="shared" si="416"/>
        <v>0.99999999999999989</v>
      </c>
      <c r="K660" s="179">
        <f t="shared" si="416"/>
        <v>1</v>
      </c>
      <c r="L660" s="179">
        <f t="shared" si="416"/>
        <v>1</v>
      </c>
      <c r="M660" s="179">
        <f t="shared" si="416"/>
        <v>1</v>
      </c>
      <c r="N660" s="179">
        <f t="shared" si="416"/>
        <v>1</v>
      </c>
      <c r="O660" s="179">
        <f t="shared" si="416"/>
        <v>0.99999999999999989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1.0000000000000002</v>
      </c>
      <c r="G661" s="179">
        <f t="shared" si="416"/>
        <v>0.99999999999999989</v>
      </c>
      <c r="H661" s="179">
        <f t="shared" si="416"/>
        <v>1</v>
      </c>
      <c r="I661" s="179">
        <f t="shared" si="416"/>
        <v>1</v>
      </c>
      <c r="J661" s="179">
        <f t="shared" si="416"/>
        <v>0.99999999999999989</v>
      </c>
      <c r="K661" s="179">
        <f t="shared" si="416"/>
        <v>1</v>
      </c>
      <c r="L661" s="179">
        <f t="shared" si="416"/>
        <v>1</v>
      </c>
      <c r="M661" s="179">
        <f t="shared" si="416"/>
        <v>1</v>
      </c>
      <c r="N661" s="179">
        <f t="shared" si="416"/>
        <v>1</v>
      </c>
      <c r="O661" s="179">
        <f t="shared" si="416"/>
        <v>0.99999999999999989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1.0000000000000002</v>
      </c>
      <c r="G662" s="179">
        <f t="shared" si="416"/>
        <v>0.99999999999999989</v>
      </c>
      <c r="H662" s="179">
        <f t="shared" si="416"/>
        <v>1</v>
      </c>
      <c r="I662" s="179">
        <f t="shared" si="416"/>
        <v>1</v>
      </c>
      <c r="J662" s="179">
        <f t="shared" si="416"/>
        <v>0.99999999999999989</v>
      </c>
      <c r="K662" s="179">
        <f t="shared" si="416"/>
        <v>1</v>
      </c>
      <c r="L662" s="179">
        <f t="shared" si="416"/>
        <v>1</v>
      </c>
      <c r="M662" s="179">
        <f t="shared" si="416"/>
        <v>1</v>
      </c>
      <c r="N662" s="179">
        <f t="shared" si="416"/>
        <v>1</v>
      </c>
      <c r="O662" s="179">
        <f t="shared" si="416"/>
        <v>0.99999999999999989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1.0000000000000002</v>
      </c>
      <c r="G663" s="179">
        <f t="shared" si="416"/>
        <v>0.99999999999999989</v>
      </c>
      <c r="H663" s="179">
        <f t="shared" si="416"/>
        <v>1</v>
      </c>
      <c r="I663" s="179">
        <f t="shared" si="416"/>
        <v>1</v>
      </c>
      <c r="J663" s="179">
        <f t="shared" si="416"/>
        <v>0.99999999999999989</v>
      </c>
      <c r="K663" s="179">
        <f t="shared" si="416"/>
        <v>1</v>
      </c>
      <c r="L663" s="179">
        <f t="shared" si="416"/>
        <v>1</v>
      </c>
      <c r="M663" s="179">
        <f t="shared" si="416"/>
        <v>1</v>
      </c>
      <c r="N663" s="179">
        <f t="shared" si="416"/>
        <v>1</v>
      </c>
      <c r="O663" s="179">
        <f t="shared" si="416"/>
        <v>0.99999999999999989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1.0000000000000002</v>
      </c>
      <c r="G664" s="179">
        <f t="shared" si="426"/>
        <v>0.99999999999999989</v>
      </c>
      <c r="H664" s="179">
        <f t="shared" si="426"/>
        <v>1</v>
      </c>
      <c r="I664" s="179">
        <f t="shared" si="426"/>
        <v>1</v>
      </c>
      <c r="J664" s="179">
        <f t="shared" si="426"/>
        <v>0.99999999999999989</v>
      </c>
      <c r="K664" s="179">
        <f t="shared" si="426"/>
        <v>1</v>
      </c>
      <c r="L664" s="179">
        <f t="shared" si="426"/>
        <v>1</v>
      </c>
      <c r="M664" s="179">
        <f t="shared" si="426"/>
        <v>1</v>
      </c>
      <c r="N664" s="179">
        <f t="shared" si="426"/>
        <v>1</v>
      </c>
      <c r="O664" s="179">
        <f t="shared" si="426"/>
        <v>0.99999999999999989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1.0000000000000002</v>
      </c>
      <c r="G665" s="179">
        <f t="shared" si="426"/>
        <v>0.99999999999999989</v>
      </c>
      <c r="H665" s="179">
        <f t="shared" si="426"/>
        <v>1</v>
      </c>
      <c r="I665" s="179">
        <f t="shared" si="426"/>
        <v>1</v>
      </c>
      <c r="J665" s="179">
        <f t="shared" si="426"/>
        <v>0.99999999999999989</v>
      </c>
      <c r="K665" s="179">
        <f t="shared" si="426"/>
        <v>1</v>
      </c>
      <c r="L665" s="179">
        <f t="shared" si="426"/>
        <v>1</v>
      </c>
      <c r="M665" s="179">
        <f t="shared" si="426"/>
        <v>1</v>
      </c>
      <c r="N665" s="179">
        <f t="shared" si="426"/>
        <v>1</v>
      </c>
      <c r="O665" s="179">
        <f t="shared" si="426"/>
        <v>0.99999999999999989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1.0000000000000002</v>
      </c>
      <c r="G666" s="179">
        <f t="shared" si="426"/>
        <v>0.99999999999999989</v>
      </c>
      <c r="H666" s="179">
        <f t="shared" si="426"/>
        <v>1</v>
      </c>
      <c r="I666" s="179">
        <f t="shared" si="426"/>
        <v>1</v>
      </c>
      <c r="J666" s="179">
        <f t="shared" si="426"/>
        <v>0.99999999999999989</v>
      </c>
      <c r="K666" s="179">
        <f t="shared" si="426"/>
        <v>1</v>
      </c>
      <c r="L666" s="179">
        <f t="shared" si="426"/>
        <v>1</v>
      </c>
      <c r="M666" s="179">
        <f t="shared" si="426"/>
        <v>1</v>
      </c>
      <c r="N666" s="179">
        <f t="shared" si="426"/>
        <v>1</v>
      </c>
      <c r="O666" s="179">
        <f t="shared" si="426"/>
        <v>0.99999999999999989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1.0000000000000002</v>
      </c>
      <c r="G667" s="179">
        <f t="shared" si="426"/>
        <v>0.99999999999999989</v>
      </c>
      <c r="H667" s="179">
        <f t="shared" si="426"/>
        <v>1</v>
      </c>
      <c r="I667" s="179">
        <f t="shared" si="426"/>
        <v>1</v>
      </c>
      <c r="J667" s="179">
        <f t="shared" si="426"/>
        <v>0.99999999999999989</v>
      </c>
      <c r="K667" s="179">
        <f t="shared" si="426"/>
        <v>1</v>
      </c>
      <c r="L667" s="179">
        <f t="shared" si="426"/>
        <v>1</v>
      </c>
      <c r="M667" s="179">
        <f t="shared" si="426"/>
        <v>1</v>
      </c>
      <c r="N667" s="179">
        <f t="shared" si="426"/>
        <v>1</v>
      </c>
      <c r="O667" s="179">
        <f t="shared" si="426"/>
        <v>0.99999999999999989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1.0000000000000002</v>
      </c>
      <c r="G668" s="179">
        <f t="shared" si="426"/>
        <v>0.99999999999999989</v>
      </c>
      <c r="H668" s="179">
        <f t="shared" si="426"/>
        <v>1</v>
      </c>
      <c r="I668" s="179">
        <f t="shared" si="426"/>
        <v>1</v>
      </c>
      <c r="J668" s="179">
        <f t="shared" si="426"/>
        <v>0.99999999999999989</v>
      </c>
      <c r="K668" s="179">
        <f t="shared" si="426"/>
        <v>1</v>
      </c>
      <c r="L668" s="179">
        <f t="shared" si="426"/>
        <v>1</v>
      </c>
      <c r="M668" s="179">
        <f t="shared" si="426"/>
        <v>1</v>
      </c>
      <c r="N668" s="179">
        <f t="shared" si="426"/>
        <v>1</v>
      </c>
      <c r="O668" s="179">
        <f t="shared" si="426"/>
        <v>0.99999999999999989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1.0000000000000002</v>
      </c>
      <c r="G669" s="179">
        <f t="shared" si="426"/>
        <v>0.99999999999999989</v>
      </c>
      <c r="H669" s="179">
        <f t="shared" si="426"/>
        <v>1</v>
      </c>
      <c r="I669" s="179">
        <f t="shared" si="426"/>
        <v>1</v>
      </c>
      <c r="J669" s="179">
        <f t="shared" si="426"/>
        <v>0.99999999999999989</v>
      </c>
      <c r="K669" s="179">
        <f t="shared" si="426"/>
        <v>1</v>
      </c>
      <c r="L669" s="179">
        <f t="shared" si="426"/>
        <v>1</v>
      </c>
      <c r="M669" s="179">
        <f t="shared" si="426"/>
        <v>1</v>
      </c>
      <c r="N669" s="179">
        <f t="shared" si="426"/>
        <v>1</v>
      </c>
      <c r="O669" s="179">
        <f t="shared" si="426"/>
        <v>0.99999999999999989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1.0000000000000002</v>
      </c>
      <c r="G670" s="179">
        <f t="shared" si="426"/>
        <v>0.99999999999999989</v>
      </c>
      <c r="H670" s="179">
        <f t="shared" si="426"/>
        <v>1</v>
      </c>
      <c r="I670" s="179">
        <f t="shared" si="426"/>
        <v>1</v>
      </c>
      <c r="J670" s="179">
        <f t="shared" si="426"/>
        <v>0.99999999999999989</v>
      </c>
      <c r="K670" s="179">
        <f t="shared" si="426"/>
        <v>1</v>
      </c>
      <c r="L670" s="179">
        <f t="shared" si="426"/>
        <v>1</v>
      </c>
      <c r="M670" s="179">
        <f t="shared" si="426"/>
        <v>1</v>
      </c>
      <c r="N670" s="179">
        <f t="shared" si="426"/>
        <v>1</v>
      </c>
      <c r="O670" s="179">
        <f t="shared" si="426"/>
        <v>0.99999999999999989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1.0000000000000002</v>
      </c>
      <c r="G671" s="194">
        <f t="shared" si="426"/>
        <v>0.99999999999999989</v>
      </c>
      <c r="H671" s="194">
        <f t="shared" si="426"/>
        <v>1</v>
      </c>
      <c r="I671" s="194">
        <f t="shared" si="426"/>
        <v>1</v>
      </c>
      <c r="J671" s="194">
        <f t="shared" si="426"/>
        <v>0.99999999999999989</v>
      </c>
      <c r="K671" s="194">
        <f t="shared" si="426"/>
        <v>1</v>
      </c>
      <c r="L671" s="194">
        <f t="shared" si="426"/>
        <v>1</v>
      </c>
      <c r="M671" s="194">
        <f t="shared" si="426"/>
        <v>1</v>
      </c>
      <c r="N671" s="194">
        <f t="shared" si="426"/>
        <v>1</v>
      </c>
      <c r="O671" s="194">
        <f t="shared" si="426"/>
        <v>0.99999999999999989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0.27539848298242586</v>
      </c>
      <c r="G679" s="175">
        <f t="shared" si="428"/>
        <v>0.59682316793822321</v>
      </c>
      <c r="H679" s="175">
        <f t="shared" si="428"/>
        <v>0.78280292917244776</v>
      </c>
      <c r="I679" s="175">
        <f t="shared" si="428"/>
        <v>0.88447329950343911</v>
      </c>
      <c r="J679" s="175">
        <f t="shared" si="428"/>
        <v>0.94096687467951368</v>
      </c>
      <c r="K679" s="175">
        <f t="shared" si="428"/>
        <v>0.96947236682462645</v>
      </c>
      <c r="L679" s="175">
        <f t="shared" si="428"/>
        <v>0.98426470719004233</v>
      </c>
      <c r="M679" s="175">
        <f t="shared" si="428"/>
        <v>0.99213750662497691</v>
      </c>
      <c r="N679" s="175">
        <f t="shared" si="428"/>
        <v>0.99607986442077945</v>
      </c>
      <c r="O679" s="175">
        <f t="shared" si="428"/>
        <v>0.99804110490376174</v>
      </c>
      <c r="P679" s="175">
        <f t="shared" si="428"/>
        <v>0.99904077116634604</v>
      </c>
      <c r="Q679" s="175">
        <f t="shared" si="428"/>
        <v>0.99953998558973467</v>
      </c>
      <c r="R679" s="175">
        <f t="shared" si="428"/>
        <v>0.99978318805461086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0.26377372495577428</v>
      </c>
      <c r="H680" s="179">
        <f t="shared" si="428"/>
        <v>0.59067907830642874</v>
      </c>
      <c r="I680" s="179">
        <f t="shared" si="428"/>
        <v>0.77697694392473726</v>
      </c>
      <c r="J680" s="179">
        <f t="shared" si="428"/>
        <v>0.88415941039331225</v>
      </c>
      <c r="K680" s="179">
        <f t="shared" si="428"/>
        <v>0.93957606961219187</v>
      </c>
      <c r="L680" s="179">
        <f t="shared" si="428"/>
        <v>0.96870444934245947</v>
      </c>
      <c r="M680" s="179">
        <f t="shared" si="428"/>
        <v>0.98431882106939794</v>
      </c>
      <c r="N680" s="179">
        <f t="shared" si="428"/>
        <v>0.99217060326573669</v>
      </c>
      <c r="O680" s="179">
        <f t="shared" si="428"/>
        <v>0.99608492575940843</v>
      </c>
      <c r="P680" s="179">
        <f t="shared" si="428"/>
        <v>0.99808217909567487</v>
      </c>
      <c r="Q680" s="179">
        <f t="shared" si="428"/>
        <v>0.99908010970947114</v>
      </c>
      <c r="R680" s="179">
        <f t="shared" si="428"/>
        <v>0.99956640539968467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-0.48241563966743722</v>
      </c>
      <c r="G681" s="179" t="e">
        <f t="shared" si="428"/>
        <v>#DIV/0!</v>
      </c>
      <c r="H681" s="179">
        <f t="shared" si="428"/>
        <v>0.2636740124763482</v>
      </c>
      <c r="I681" s="179">
        <f t="shared" si="428"/>
        <v>0.58406005857397225</v>
      </c>
      <c r="J681" s="179">
        <f t="shared" si="428"/>
        <v>0.77808549923306936</v>
      </c>
      <c r="K681" s="179">
        <f t="shared" si="428"/>
        <v>0.88246430685295607</v>
      </c>
      <c r="L681" s="179">
        <f t="shared" si="428"/>
        <v>0.93857349115155786</v>
      </c>
      <c r="M681" s="179">
        <f t="shared" si="428"/>
        <v>0.96905562116182042</v>
      </c>
      <c r="N681" s="179">
        <f t="shared" si="428"/>
        <v>0.98450769738589161</v>
      </c>
      <c r="O681" s="179">
        <f t="shared" si="428"/>
        <v>0.99224257031186647</v>
      </c>
      <c r="P681" s="179">
        <f t="shared" si="428"/>
        <v>0.99619728269572771</v>
      </c>
      <c r="Q681" s="179">
        <f t="shared" si="428"/>
        <v>0.99817536139397156</v>
      </c>
      <c r="R681" s="179">
        <f t="shared" si="428"/>
        <v>0.99913980758859355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-0.2171510129831728</v>
      </c>
      <c r="G682" s="179">
        <f t="shared" si="428"/>
        <v>-0.48778957033530018</v>
      </c>
      <c r="H682" s="179" t="e">
        <f t="shared" si="428"/>
        <v>#DIV/0!</v>
      </c>
      <c r="I682" s="179">
        <f t="shared" si="428"/>
        <v>0.25122744654016887</v>
      </c>
      <c r="J682" s="179">
        <f t="shared" si="428"/>
        <v>0.58327172748686729</v>
      </c>
      <c r="K682" s="179">
        <f t="shared" si="428"/>
        <v>0.7736104249088247</v>
      </c>
      <c r="L682" s="179">
        <f t="shared" si="428"/>
        <v>0.87972034694721746</v>
      </c>
      <c r="M682" s="179">
        <f t="shared" si="428"/>
        <v>0.93877725072292706</v>
      </c>
      <c r="N682" s="179">
        <f t="shared" si="428"/>
        <v>0.96918360712931262</v>
      </c>
      <c r="O682" s="179">
        <f t="shared" si="428"/>
        <v>0.98452752660035536</v>
      </c>
      <c r="P682" s="179">
        <f t="shared" si="428"/>
        <v>0.99240454635904696</v>
      </c>
      <c r="Q682" s="179">
        <f t="shared" si="428"/>
        <v>0.99635289873295196</v>
      </c>
      <c r="R682" s="179">
        <f t="shared" si="428"/>
        <v>0.99828007578916145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-6.2596271923534202E-2</v>
      </c>
      <c r="G683" s="179">
        <f t="shared" si="428"/>
        <v>-0.23639132624414488</v>
      </c>
      <c r="H683" s="179">
        <f t="shared" si="428"/>
        <v>-0.4946155446299938</v>
      </c>
      <c r="I683" s="179" t="e">
        <f t="shared" si="428"/>
        <v>#DIV/0!</v>
      </c>
      <c r="J683" s="179">
        <f t="shared" si="428"/>
        <v>0.26004598888067931</v>
      </c>
      <c r="K683" s="179">
        <f t="shared" si="428"/>
        <v>0.58259184912015283</v>
      </c>
      <c r="L683" s="179">
        <f t="shared" si="428"/>
        <v>0.77221604006393296</v>
      </c>
      <c r="M683" s="179">
        <f t="shared" si="428"/>
        <v>0.88189698197802646</v>
      </c>
      <c r="N683" s="179">
        <f t="shared" si="428"/>
        <v>0.93995725855879164</v>
      </c>
      <c r="O683" s="179">
        <f t="shared" si="428"/>
        <v>0.96969837151486293</v>
      </c>
      <c r="P683" s="179">
        <f t="shared" si="428"/>
        <v>0.98508429408005416</v>
      </c>
      <c r="Q683" s="179">
        <f t="shared" si="428"/>
        <v>0.99282804211872944</v>
      </c>
      <c r="R683" s="179">
        <f t="shared" si="428"/>
        <v>0.9966156530733199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-1.599230271016662E-2</v>
      </c>
      <c r="G684" s="179">
        <f t="shared" si="428"/>
        <v>-6.7551614600746046E-2</v>
      </c>
      <c r="H684" s="179">
        <f t="shared" si="428"/>
        <v>-0.25075256880678648</v>
      </c>
      <c r="I684" s="179">
        <f t="shared" si="428"/>
        <v>-0.49660034732705532</v>
      </c>
      <c r="J684" s="179" t="e">
        <f t="shared" si="428"/>
        <v>#DIV/0!</v>
      </c>
      <c r="K684" s="179">
        <f t="shared" si="428"/>
        <v>0.25498198646824904</v>
      </c>
      <c r="L684" s="179">
        <f t="shared" si="428"/>
        <v>0.57586030703853386</v>
      </c>
      <c r="M684" s="179">
        <f t="shared" si="428"/>
        <v>0.77286110552926346</v>
      </c>
      <c r="N684" s="179">
        <f t="shared" si="428"/>
        <v>0.88235108072496293</v>
      </c>
      <c r="O684" s="179">
        <f t="shared" si="428"/>
        <v>0.94003146111523361</v>
      </c>
      <c r="P684" s="179">
        <f t="shared" si="428"/>
        <v>0.97032057357494728</v>
      </c>
      <c r="Q684" s="179">
        <f t="shared" si="428"/>
        <v>0.98568948867866257</v>
      </c>
      <c r="R684" s="179">
        <f t="shared" si="428"/>
        <v>0.99323840949121078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-4.0160463429532341E-3</v>
      </c>
      <c r="G685" s="179">
        <f t="shared" si="428"/>
        <v>-1.732855098138434E-2</v>
      </c>
      <c r="H685" s="179">
        <f t="shared" si="428"/>
        <v>-7.2919809876285782E-2</v>
      </c>
      <c r="I685" s="179">
        <f t="shared" si="428"/>
        <v>-0.25440647862892735</v>
      </c>
      <c r="J685" s="179">
        <f t="shared" si="428"/>
        <v>-0.49732614309876</v>
      </c>
      <c r="K685" s="179" t="e">
        <f t="shared" si="428"/>
        <v>#DIV/0!</v>
      </c>
      <c r="L685" s="179">
        <f t="shared" si="428"/>
        <v>0.24977854899018009</v>
      </c>
      <c r="M685" s="179">
        <f t="shared" si="428"/>
        <v>0.57678385077016359</v>
      </c>
      <c r="N685" s="179">
        <f t="shared" si="428"/>
        <v>0.77364469936425928</v>
      </c>
      <c r="O685" s="179">
        <f t="shared" si="428"/>
        <v>0.88248945796346134</v>
      </c>
      <c r="P685" s="179">
        <f t="shared" si="428"/>
        <v>0.9412348045581449</v>
      </c>
      <c r="Q685" s="179">
        <f t="shared" si="428"/>
        <v>0.97151085087277766</v>
      </c>
      <c r="R685" s="179">
        <f t="shared" si="428"/>
        <v>0.98650503072739992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-1.0050235463003533E-3</v>
      </c>
      <c r="G686" s="179">
        <f t="shared" si="428"/>
        <v>-4.3556846202638328E-3</v>
      </c>
      <c r="H686" s="179">
        <f t="shared" si="428"/>
        <v>-1.8781892794836705E-2</v>
      </c>
      <c r="I686" s="179">
        <f t="shared" si="428"/>
        <v>-7.4451636452982736E-2</v>
      </c>
      <c r="J686" s="179">
        <f t="shared" si="428"/>
        <v>-0.25655920423696915</v>
      </c>
      <c r="K686" s="179">
        <f t="shared" si="428"/>
        <v>-0.50343694602129307</v>
      </c>
      <c r="L686" s="179" t="e">
        <f t="shared" si="428"/>
        <v>#DIV/0!</v>
      </c>
      <c r="M686" s="179">
        <f t="shared" si="428"/>
        <v>0.25048691889710734</v>
      </c>
      <c r="N686" s="179">
        <f t="shared" si="428"/>
        <v>0.57790763578303828</v>
      </c>
      <c r="O686" s="179">
        <f t="shared" si="428"/>
        <v>0.77388363884189337</v>
      </c>
      <c r="P686" s="179">
        <f t="shared" si="428"/>
        <v>0.88473653548493458</v>
      </c>
      <c r="Q686" s="179">
        <f t="shared" si="428"/>
        <v>0.94353566378220288</v>
      </c>
      <c r="R686" s="179">
        <f t="shared" si="428"/>
        <v>0.97312131966028836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-2.5131568113817028E-4</v>
      </c>
      <c r="G687" s="179">
        <f t="shared" si="428"/>
        <v>-1.0902613773963873E-3</v>
      </c>
      <c r="H687" s="179">
        <f t="shared" si="428"/>
        <v>-4.725383861785293E-3</v>
      </c>
      <c r="I687" s="179">
        <f t="shared" si="428"/>
        <v>-1.9209825177911286E-2</v>
      </c>
      <c r="J687" s="179">
        <f t="shared" si="428"/>
        <v>-7.5279405746037698E-2</v>
      </c>
      <c r="K687" s="179">
        <f t="shared" si="428"/>
        <v>-0.27595197172694069</v>
      </c>
      <c r="L687" s="179">
        <f t="shared" si="428"/>
        <v>-0.51014258275254065</v>
      </c>
      <c r="M687" s="179" t="e">
        <f t="shared" si="428"/>
        <v>#DIV/0!</v>
      </c>
      <c r="N687" s="179">
        <f t="shared" si="428"/>
        <v>0.25135123073945786</v>
      </c>
      <c r="O687" s="179">
        <f t="shared" si="428"/>
        <v>0.57825072653917897</v>
      </c>
      <c r="P687" s="179">
        <f t="shared" si="428"/>
        <v>0.77777391638254412</v>
      </c>
      <c r="Q687" s="179">
        <f t="shared" si="428"/>
        <v>0.88902533074948287</v>
      </c>
      <c r="R687" s="179">
        <f t="shared" si="428"/>
        <v>0.94667534106890627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-6.283255026203266E-5</v>
      </c>
      <c r="G688" s="179">
        <f t="shared" si="428"/>
        <v>-2.7264498289320194E-4</v>
      </c>
      <c r="H688" s="179">
        <f t="shared" si="428"/>
        <v>-1.1830597828924182E-3</v>
      </c>
      <c r="I688" s="179">
        <f t="shared" si="428"/>
        <v>-4.835117584723248E-3</v>
      </c>
      <c r="J688" s="179">
        <f t="shared" si="428"/>
        <v>-1.9435586338510075E-2</v>
      </c>
      <c r="K688" s="179">
        <f t="shared" si="428"/>
        <v>-8.2937715166924275E-2</v>
      </c>
      <c r="L688" s="179">
        <f t="shared" si="428"/>
        <v>-0.30022904646075466</v>
      </c>
      <c r="M688" s="179">
        <f t="shared" si="428"/>
        <v>-0.5092026866762569</v>
      </c>
      <c r="N688" s="179" t="e">
        <f t="shared" si="428"/>
        <v>#DIV/0!</v>
      </c>
      <c r="O688" s="179">
        <f t="shared" si="428"/>
        <v>0.2516156211498996</v>
      </c>
      <c r="P688" s="179">
        <f t="shared" si="428"/>
        <v>0.58386435156910321</v>
      </c>
      <c r="Q688" s="179">
        <f t="shared" si="428"/>
        <v>0.78514479664622228</v>
      </c>
      <c r="R688" s="179">
        <f t="shared" si="428"/>
        <v>0.89498861887129388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-1.5708361103500494E-5</v>
      </c>
      <c r="G689" s="179">
        <f t="shared" si="428"/>
        <v>-6.8166094512067576E-5</v>
      </c>
      <c r="H689" s="179">
        <f t="shared" si="428"/>
        <v>-2.9586712564869084E-4</v>
      </c>
      <c r="I689" s="179">
        <f t="shared" si="428"/>
        <v>-1.2106600359945868E-3</v>
      </c>
      <c r="J689" s="179">
        <f t="shared" si="428"/>
        <v>-4.8926470325951045E-3</v>
      </c>
      <c r="K689" s="179">
        <f t="shared" si="428"/>
        <v>-2.153777897760142E-2</v>
      </c>
      <c r="L689" s="179">
        <f t="shared" si="428"/>
        <v>-9.3066087059851671E-2</v>
      </c>
      <c r="M689" s="179">
        <f t="shared" si="428"/>
        <v>-0.29661289104353866</v>
      </c>
      <c r="N689" s="179">
        <f t="shared" si="428"/>
        <v>-0.50806769070342406</v>
      </c>
      <c r="O689" s="179" t="e">
        <f t="shared" si="428"/>
        <v>#DIV/0!</v>
      </c>
      <c r="P689" s="179">
        <f t="shared" si="428"/>
        <v>0.25597621003510995</v>
      </c>
      <c r="Q689" s="179">
        <f t="shared" si="428"/>
        <v>0.59412747323259585</v>
      </c>
      <c r="R689" s="179">
        <f t="shared" si="428"/>
        <v>0.79587029427051148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-3.9271041429973009E-6</v>
      </c>
      <c r="G690" s="179">
        <f t="shared" si="428"/>
        <v>-1.7041822666536539E-5</v>
      </c>
      <c r="H690" s="179">
        <f t="shared" si="428"/>
        <v>-7.3973013184789406E-5</v>
      </c>
      <c r="I690" s="179">
        <f t="shared" si="428"/>
        <v>-3.0277741853099594E-4</v>
      </c>
      <c r="J690" s="179">
        <f t="shared" si="428"/>
        <v>-1.2251066151366991E-3</v>
      </c>
      <c r="K690" s="179">
        <f t="shared" si="428"/>
        <v>-5.4291344510654736E-3</v>
      </c>
      <c r="L690" s="179">
        <f t="shared" si="428"/>
        <v>-2.4355979723372397E-2</v>
      </c>
      <c r="M690" s="179">
        <f t="shared" si="428"/>
        <v>-9.1517323594809907E-2</v>
      </c>
      <c r="N690" s="179">
        <f t="shared" si="428"/>
        <v>-0.29234343827245507</v>
      </c>
      <c r="O690" s="179">
        <f t="shared" si="428"/>
        <v>-0.50772306060052486</v>
      </c>
      <c r="P690" s="179" t="e">
        <f t="shared" si="428"/>
        <v>#DIV/0!</v>
      </c>
      <c r="Q690" s="179">
        <f t="shared" si="428"/>
        <v>0.26161213431620589</v>
      </c>
      <c r="R690" s="179">
        <f t="shared" si="428"/>
        <v>0.61118184780918294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-9.9754815861542912E-7</v>
      </c>
      <c r="G691" s="179">
        <f t="shared" si="428"/>
        <v>-4.3289143886575096E-6</v>
      </c>
      <c r="H691" s="179">
        <f t="shared" si="428"/>
        <v>-1.8790717672499494E-5</v>
      </c>
      <c r="I691" s="179">
        <f t="shared" si="428"/>
        <v>-7.691724646759439E-5</v>
      </c>
      <c r="J691" s="179">
        <f t="shared" si="428"/>
        <v>-3.113142185607829E-4</v>
      </c>
      <c r="K691" s="179">
        <f t="shared" si="428"/>
        <v>-1.3817061835310986E-3</v>
      </c>
      <c r="L691" s="179">
        <f t="shared" si="428"/>
        <v>-6.2491006705303323E-3</v>
      </c>
      <c r="M691" s="179">
        <f t="shared" si="428"/>
        <v>-2.4301179129816303E-2</v>
      </c>
      <c r="N691" s="179">
        <f t="shared" si="428"/>
        <v>-9.1058371374362929E-2</v>
      </c>
      <c r="O691" s="179">
        <f t="shared" si="428"/>
        <v>-0.29438423951274434</v>
      </c>
      <c r="P691" s="179">
        <f t="shared" si="428"/>
        <v>-0.50243855258739301</v>
      </c>
      <c r="Q691" s="179" t="e">
        <f t="shared" si="428"/>
        <v>#DIV/0!</v>
      </c>
      <c r="R691" s="179">
        <f t="shared" si="428"/>
        <v>0.28563279821996745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-2.4153287892031181E-7</v>
      </c>
      <c r="G692" s="179">
        <f t="shared" si="428"/>
        <v>-1.0481459725006194E-6</v>
      </c>
      <c r="H692" s="179">
        <f t="shared" si="428"/>
        <v>-4.5497544697114221E-6</v>
      </c>
      <c r="I692" s="179">
        <f t="shared" si="428"/>
        <v>-1.8624130563374545E-5</v>
      </c>
      <c r="J692" s="179">
        <f t="shared" si="428"/>
        <v>-7.5384593149859709E-5</v>
      </c>
      <c r="K692" s="179">
        <f t="shared" si="428"/>
        <v>-3.3470468281186332E-4</v>
      </c>
      <c r="L692" s="179">
        <f t="shared" si="428"/>
        <v>-1.5167071185943515E-3</v>
      </c>
      <c r="M692" s="179">
        <f t="shared" si="428"/>
        <v>-5.9434460737234638E-3</v>
      </c>
      <c r="N692" s="179">
        <f t="shared" si="428"/>
        <v>-2.3048191690132187E-2</v>
      </c>
      <c r="O692" s="179">
        <f t="shared" si="428"/>
        <v>-8.7834083916665764E-2</v>
      </c>
      <c r="P692" s="179">
        <f t="shared" si="428"/>
        <v>-0.2686152558197476</v>
      </c>
      <c r="Q692" s="179">
        <f t="shared" si="428"/>
        <v>-0.48793783902489485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-3.8228047329557172E-9</v>
      </c>
      <c r="G693" s="179">
        <f t="shared" si="428"/>
        <v>-1.6589288052698833E-8</v>
      </c>
      <c r="H693" s="179">
        <f t="shared" si="428"/>
        <v>-7.2010281486533986E-8</v>
      </c>
      <c r="I693" s="179">
        <f t="shared" si="428"/>
        <v>-2.9477113499133758E-7</v>
      </c>
      <c r="J693" s="179">
        <f t="shared" si="428"/>
        <v>-1.1931670419277336E-6</v>
      </c>
      <c r="K693" s="179">
        <f t="shared" si="428"/>
        <v>-5.298221423615454E-6</v>
      </c>
      <c r="L693" s="179">
        <f t="shared" si="428"/>
        <v>-2.4022623307725598E-5</v>
      </c>
      <c r="M693" s="179">
        <f t="shared" si="428"/>
        <v>-9.4341594703260131E-5</v>
      </c>
      <c r="N693" s="179">
        <f t="shared" si="428"/>
        <v>-3.6918551710618736E-4</v>
      </c>
      <c r="O693" s="179">
        <f t="shared" si="428"/>
        <v>-1.4663533582274662E-3</v>
      </c>
      <c r="P693" s="179">
        <f t="shared" si="428"/>
        <v>-5.2959931618277315E-3</v>
      </c>
      <c r="Q693" s="179">
        <f t="shared" si="428"/>
        <v>-1.7055227921058656E-2</v>
      </c>
      <c r="R693" s="179">
        <f t="shared" si="428"/>
        <v>-6.024977393541979E-2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-9.048058549828221E-13</v>
      </c>
      <c r="G694" s="179">
        <f t="shared" si="428"/>
        <v>-3.9264587327535927E-12</v>
      </c>
      <c r="H694" s="179">
        <f t="shared" si="428"/>
        <v>-1.7043854060673254E-11</v>
      </c>
      <c r="I694" s="179">
        <f t="shared" si="428"/>
        <v>-6.9768323995636464E-11</v>
      </c>
      <c r="J694" s="179">
        <f t="shared" si="428"/>
        <v>-2.8240653336223148E-10</v>
      </c>
      <c r="K694" s="179">
        <f t="shared" si="428"/>
        <v>-1.254019757583026E-9</v>
      </c>
      <c r="L694" s="179">
        <f t="shared" si="428"/>
        <v>-5.6858918186485237E-9</v>
      </c>
      <c r="M694" s="179">
        <f t="shared" si="428"/>
        <v>-2.2330349506813317E-8</v>
      </c>
      <c r="N694" s="179">
        <f t="shared" si="428"/>
        <v>-8.7396102660158656E-8</v>
      </c>
      <c r="O694" s="179">
        <f t="shared" si="428"/>
        <v>-3.4730468584968463E-7</v>
      </c>
      <c r="P694" s="179">
        <f t="shared" si="428"/>
        <v>-1.2565178595714911E-6</v>
      </c>
      <c r="Q694" s="179">
        <f t="shared" si="428"/>
        <v>-4.0656765634664421E-6</v>
      </c>
      <c r="R694" s="179">
        <f t="shared" si="428"/>
        <v>-1.4638035595275416E-5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0.32354971718873954</v>
      </c>
      <c r="F807" s="179">
        <f t="shared" si="503"/>
        <v>0.53664569230016623</v>
      </c>
      <c r="G807" s="179">
        <f t="shared" si="503"/>
        <v>0.58029296313453727</v>
      </c>
      <c r="H807" s="179">
        <f t="shared" si="503"/>
        <v>0.50842222210220955</v>
      </c>
      <c r="I807" s="179">
        <f t="shared" si="503"/>
        <v>0.51611362358683444</v>
      </c>
      <c r="J807" s="179">
        <f t="shared" si="503"/>
        <v>0.53664648803458248</v>
      </c>
      <c r="K807" s="179">
        <f t="shared" si="503"/>
        <v>0.52506015642975457</v>
      </c>
      <c r="L807" s="179">
        <f t="shared" si="503"/>
        <v>0.507282862594711</v>
      </c>
      <c r="M807" s="179">
        <f t="shared" si="503"/>
        <v>0.51040889379990273</v>
      </c>
      <c r="N807" s="179">
        <f t="shared" si="503"/>
        <v>0.51379048692080587</v>
      </c>
      <c r="O807" s="179">
        <f t="shared" si="503"/>
        <v>0.51481995737846964</v>
      </c>
      <c r="P807" s="179">
        <f t="shared" si="503"/>
        <v>0.53139834033387845</v>
      </c>
      <c r="Q807" s="179">
        <f t="shared" si="503"/>
        <v>0.57175885546196215</v>
      </c>
      <c r="R807" s="179">
        <f t="shared" si="503"/>
        <v>0.60834941050937319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0.12846370830946027</v>
      </c>
      <c r="F808" s="179">
        <f t="shared" si="503"/>
        <v>0.2600144527066654</v>
      </c>
      <c r="G808" s="179">
        <f t="shared" si="503"/>
        <v>0.42375285028216181</v>
      </c>
      <c r="H808" s="179">
        <f t="shared" si="503"/>
        <v>0.46026538804545991</v>
      </c>
      <c r="I808" s="179">
        <f t="shared" si="503"/>
        <v>0.41130316164067465</v>
      </c>
      <c r="J808" s="179">
        <f t="shared" si="503"/>
        <v>0.42177324828302537</v>
      </c>
      <c r="K808" s="179">
        <f t="shared" si="503"/>
        <v>0.42495498870205822</v>
      </c>
      <c r="L808" s="179">
        <f t="shared" si="503"/>
        <v>0.41474305462310079</v>
      </c>
      <c r="M808" s="179">
        <f t="shared" si="503"/>
        <v>0.41839498336649328</v>
      </c>
      <c r="N808" s="179">
        <f t="shared" si="503"/>
        <v>0.4214496485986558</v>
      </c>
      <c r="O808" s="179">
        <f t="shared" si="503"/>
        <v>0.42236563051414205</v>
      </c>
      <c r="P808" s="179">
        <f t="shared" si="503"/>
        <v>0.43598515179239228</v>
      </c>
      <c r="Q808" s="179">
        <f t="shared" si="503"/>
        <v>0.46910386200332232</v>
      </c>
      <c r="R808" s="179">
        <f t="shared" si="503"/>
        <v>0.49912629874560038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2.1863279949026579E-2</v>
      </c>
      <c r="F809" s="179">
        <f t="shared" si="503"/>
        <v>4.5598018329542127E-2</v>
      </c>
      <c r="G809" s="179">
        <f t="shared" si="503"/>
        <v>9.1292751645751236E-2</v>
      </c>
      <c r="H809" s="179">
        <f t="shared" si="503"/>
        <v>0.14697064049490172</v>
      </c>
      <c r="I809" s="179">
        <f t="shared" si="503"/>
        <v>0.15930715908637796</v>
      </c>
      <c r="J809" s="179">
        <f t="shared" si="503"/>
        <v>0.14475853141611017</v>
      </c>
      <c r="K809" s="179">
        <f t="shared" si="503"/>
        <v>0.14445516333910591</v>
      </c>
      <c r="L809" s="179">
        <f t="shared" si="503"/>
        <v>0.14474406597374898</v>
      </c>
      <c r="M809" s="179">
        <f t="shared" si="503"/>
        <v>0.14737162639783025</v>
      </c>
      <c r="N809" s="179">
        <f t="shared" si="503"/>
        <v>0.14882304856096942</v>
      </c>
      <c r="O809" s="179">
        <f t="shared" si="503"/>
        <v>0.14924300342099858</v>
      </c>
      <c r="P809" s="179">
        <f t="shared" si="503"/>
        <v>0.15408034620505504</v>
      </c>
      <c r="Q809" s="179">
        <f t="shared" si="503"/>
        <v>0.16579147822079307</v>
      </c>
      <c r="R809" s="179">
        <f t="shared" si="503"/>
        <v>0.17640401006336487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5.135912748164626E-3</v>
      </c>
      <c r="F810" s="179">
        <f t="shared" si="506"/>
        <v>1.0538327478643115E-2</v>
      </c>
      <c r="G810" s="179">
        <f t="shared" si="506"/>
        <v>2.1908505279498135E-2</v>
      </c>
      <c r="H810" s="179">
        <f t="shared" si="506"/>
        <v>4.4163996951184323E-2</v>
      </c>
      <c r="I810" s="179">
        <f t="shared" si="506"/>
        <v>7.0151256805177836E-2</v>
      </c>
      <c r="J810" s="179">
        <f t="shared" si="506"/>
        <v>7.7452973840435035E-2</v>
      </c>
      <c r="K810" s="179">
        <f t="shared" si="506"/>
        <v>6.8860887157892472E-2</v>
      </c>
      <c r="L810" s="179">
        <f t="shared" si="506"/>
        <v>6.8154102842309397E-2</v>
      </c>
      <c r="M810" s="179">
        <f t="shared" si="506"/>
        <v>7.1047004403154979E-2</v>
      </c>
      <c r="N810" s="179">
        <f t="shared" si="506"/>
        <v>7.2423135615216017E-2</v>
      </c>
      <c r="O810" s="179">
        <f t="shared" si="506"/>
        <v>7.2814322255004796E-2</v>
      </c>
      <c r="P810" s="179">
        <f t="shared" si="506"/>
        <v>7.5223316124569187E-2</v>
      </c>
      <c r="Q810" s="179">
        <f t="shared" si="506"/>
        <v>8.0954076930485994E-2</v>
      </c>
      <c r="R810" s="179">
        <f t="shared" si="506"/>
        <v>8.6139906831538909E-2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1.3217561866319233E-3</v>
      </c>
      <c r="F811" s="179">
        <f t="shared" si="506"/>
        <v>2.6636903900230046E-3</v>
      </c>
      <c r="G811" s="179">
        <f t="shared" si="506"/>
        <v>5.4525255695212372E-3</v>
      </c>
      <c r="H811" s="179">
        <f t="shared" si="506"/>
        <v>1.1481713233944656E-2</v>
      </c>
      <c r="I811" s="179">
        <f t="shared" si="506"/>
        <v>2.2796597664141108E-2</v>
      </c>
      <c r="J811" s="179">
        <f t="shared" si="506"/>
        <v>3.6799650084535458E-2</v>
      </c>
      <c r="K811" s="179">
        <f t="shared" si="506"/>
        <v>3.9320590473036127E-2</v>
      </c>
      <c r="L811" s="179">
        <f t="shared" si="506"/>
        <v>3.5249668318441729E-2</v>
      </c>
      <c r="M811" s="179">
        <f t="shared" si="506"/>
        <v>3.6040525809923181E-2</v>
      </c>
      <c r="N811" s="179">
        <f t="shared" si="506"/>
        <v>3.7628479089209188E-2</v>
      </c>
      <c r="O811" s="179">
        <f t="shared" si="506"/>
        <v>3.8191406256926852E-2</v>
      </c>
      <c r="P811" s="179">
        <f t="shared" si="506"/>
        <v>3.9555860554300097E-2</v>
      </c>
      <c r="Q811" s="179">
        <f t="shared" si="506"/>
        <v>4.2597214134417673E-2</v>
      </c>
      <c r="R811" s="179">
        <f t="shared" si="506"/>
        <v>4.5334048850011611E-2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4.5119931098261813E-4</v>
      </c>
      <c r="F812" s="179">
        <f t="shared" si="506"/>
        <v>8.9874457196395714E-4</v>
      </c>
      <c r="G812" s="179">
        <f t="shared" si="506"/>
        <v>1.8060638116709044E-3</v>
      </c>
      <c r="H812" s="179">
        <f t="shared" si="506"/>
        <v>3.7466180360515625E-3</v>
      </c>
      <c r="I812" s="179">
        <f t="shared" si="506"/>
        <v>7.7854736734407678E-3</v>
      </c>
      <c r="J812" s="179">
        <f t="shared" si="506"/>
        <v>1.5735135245438743E-2</v>
      </c>
      <c r="K812" s="179">
        <f t="shared" si="506"/>
        <v>2.4743037586707092E-2</v>
      </c>
      <c r="L812" s="179">
        <f t="shared" si="506"/>
        <v>2.6151430916957989E-2</v>
      </c>
      <c r="M812" s="179">
        <f t="shared" si="506"/>
        <v>2.4447899867870927E-2</v>
      </c>
      <c r="N812" s="179">
        <f t="shared" si="506"/>
        <v>2.5044300754170353E-2</v>
      </c>
      <c r="O812" s="179">
        <f t="shared" si="506"/>
        <v>2.6047643763653951E-2</v>
      </c>
      <c r="P812" s="179">
        <f t="shared" si="506"/>
        <v>2.7233196443372701E-2</v>
      </c>
      <c r="Q812" s="179">
        <f t="shared" si="506"/>
        <v>2.9402707439858847E-2</v>
      </c>
      <c r="R812" s="179">
        <f t="shared" si="506"/>
        <v>3.1314126840750009E-2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1.6816231941060831E-4</v>
      </c>
      <c r="F813" s="179">
        <f t="shared" si="506"/>
        <v>3.3278716560558136E-4</v>
      </c>
      <c r="G813" s="179">
        <f t="shared" si="506"/>
        <v>6.6068170713187203E-4</v>
      </c>
      <c r="H813" s="179">
        <f t="shared" si="506"/>
        <v>1.3444671256764003E-3</v>
      </c>
      <c r="I813" s="179">
        <f t="shared" si="506"/>
        <v>2.7548448700904552E-3</v>
      </c>
      <c r="J813" s="179">
        <f t="shared" si="506"/>
        <v>5.8374488312279522E-3</v>
      </c>
      <c r="K813" s="179">
        <f t="shared" si="506"/>
        <v>1.1720528415902152E-2</v>
      </c>
      <c r="L813" s="179">
        <f t="shared" si="506"/>
        <v>1.8036229374925546E-2</v>
      </c>
      <c r="M813" s="179">
        <f t="shared" si="506"/>
        <v>1.9716828879007543E-2</v>
      </c>
      <c r="N813" s="179">
        <f t="shared" si="506"/>
        <v>1.8421501618472329E-2</v>
      </c>
      <c r="O813" s="179">
        <f t="shared" si="506"/>
        <v>1.8816214419180268E-2</v>
      </c>
      <c r="P813" s="179">
        <f t="shared" si="506"/>
        <v>2.0154159001990104E-2</v>
      </c>
      <c r="Q813" s="179">
        <f t="shared" si="506"/>
        <v>2.1968750584713523E-2</v>
      </c>
      <c r="R813" s="179">
        <f t="shared" si="506"/>
        <v>2.3462910273610731E-2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1.1764058642352814E-4</v>
      </c>
      <c r="F814" s="179">
        <f t="shared" si="509"/>
        <v>2.3200885110815915E-4</v>
      </c>
      <c r="G814" s="179">
        <f t="shared" si="509"/>
        <v>4.5747572148734073E-4</v>
      </c>
      <c r="H814" s="179">
        <f t="shared" si="509"/>
        <v>9.1909233478752142E-4</v>
      </c>
      <c r="I814" s="179">
        <f t="shared" si="509"/>
        <v>1.8479803468448137E-3</v>
      </c>
      <c r="J814" s="179">
        <f t="shared" si="509"/>
        <v>3.864392815764194E-3</v>
      </c>
      <c r="K814" s="179">
        <f t="shared" si="509"/>
        <v>8.1857819389384474E-3</v>
      </c>
      <c r="L814" s="179">
        <f t="shared" si="509"/>
        <v>1.6373561773623004E-2</v>
      </c>
      <c r="M814" s="179">
        <f t="shared" si="509"/>
        <v>2.5413124501260362E-2</v>
      </c>
      <c r="N814" s="179">
        <f t="shared" si="509"/>
        <v>2.7849822601929173E-2</v>
      </c>
      <c r="O814" s="179">
        <f t="shared" si="509"/>
        <v>2.5891460532066337E-2</v>
      </c>
      <c r="P814" s="179">
        <f t="shared" si="509"/>
        <v>2.7176800306180034E-2</v>
      </c>
      <c r="Q814" s="179">
        <f t="shared" si="509"/>
        <v>3.039026090807799E-2</v>
      </c>
      <c r="R814" s="179">
        <f t="shared" si="509"/>
        <v>3.2804322506504002E-2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3.6704860754630725E-5</v>
      </c>
      <c r="F815" s="179">
        <f t="shared" si="509"/>
        <v>7.2261452448087911E-5</v>
      </c>
      <c r="G815" s="179">
        <f t="shared" si="509"/>
        <v>1.4197311464966486E-4</v>
      </c>
      <c r="H815" s="179">
        <f t="shared" si="509"/>
        <v>2.8317342305013459E-4</v>
      </c>
      <c r="I815" s="179">
        <f t="shared" si="509"/>
        <v>5.6217453210472771E-4</v>
      </c>
      <c r="J815" s="179">
        <f t="shared" si="509"/>
        <v>1.1539734527767612E-3</v>
      </c>
      <c r="K815" s="179">
        <f t="shared" si="509"/>
        <v>2.4071866355539189E-3</v>
      </c>
      <c r="L815" s="179">
        <f t="shared" si="509"/>
        <v>5.1298826746243309E-3</v>
      </c>
      <c r="M815" s="179">
        <f t="shared" si="509"/>
        <v>1.023811133861055E-2</v>
      </c>
      <c r="N815" s="179">
        <f t="shared" si="509"/>
        <v>1.5958911029987526E-2</v>
      </c>
      <c r="O815" s="179">
        <f t="shared" si="509"/>
        <v>1.7440029664120137E-2</v>
      </c>
      <c r="P815" s="179">
        <f t="shared" si="509"/>
        <v>1.6559883677118772E-2</v>
      </c>
      <c r="Q815" s="179">
        <f t="shared" si="509"/>
        <v>1.8143568098311979E-2</v>
      </c>
      <c r="R815" s="179">
        <f t="shared" si="509"/>
        <v>2.0201367669807086E-2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2.0905246797344423E-5</v>
      </c>
      <c r="F816" s="179">
        <f t="shared" si="509"/>
        <v>4.1119848080450719E-5</v>
      </c>
      <c r="G816" s="179">
        <f t="shared" si="509"/>
        <v>8.0639530228234554E-5</v>
      </c>
      <c r="H816" s="179">
        <f t="shared" si="509"/>
        <v>1.6022494844391373E-4</v>
      </c>
      <c r="I816" s="179">
        <f t="shared" si="509"/>
        <v>3.1580668204275226E-4</v>
      </c>
      <c r="J816" s="179">
        <f t="shared" si="509"/>
        <v>6.4016414949551355E-4</v>
      </c>
      <c r="K816" s="179">
        <f t="shared" si="509"/>
        <v>1.3067625185236033E-3</v>
      </c>
      <c r="L816" s="179">
        <f t="shared" si="509"/>
        <v>2.7417620888378477E-3</v>
      </c>
      <c r="M816" s="179">
        <f t="shared" si="509"/>
        <v>5.8443225502053811E-3</v>
      </c>
      <c r="N816" s="179">
        <f t="shared" si="509"/>
        <v>1.1678876657248901E-2</v>
      </c>
      <c r="O816" s="179">
        <f t="shared" si="509"/>
        <v>1.8219589511318961E-2</v>
      </c>
      <c r="P816" s="179">
        <f t="shared" si="509"/>
        <v>2.0521579549694711E-2</v>
      </c>
      <c r="Q816" s="179">
        <f t="shared" si="509"/>
        <v>1.9915314431700123E-2</v>
      </c>
      <c r="R816" s="179">
        <f t="shared" si="509"/>
        <v>2.1929047411629606E-2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1.1640751134240485E-5</v>
      </c>
      <c r="F817" s="179">
        <f t="shared" si="509"/>
        <v>2.2886749769116917E-5</v>
      </c>
      <c r="G817" s="179">
        <f t="shared" si="509"/>
        <v>4.4841193610173175E-5</v>
      </c>
      <c r="H817" s="179">
        <f t="shared" si="509"/>
        <v>8.8922353605443144E-5</v>
      </c>
      <c r="I817" s="179">
        <f t="shared" si="509"/>
        <v>1.7460565492789204E-4</v>
      </c>
      <c r="J817" s="179">
        <f t="shared" si="509"/>
        <v>3.5144415280573727E-4</v>
      </c>
      <c r="K817" s="179">
        <f t="shared" si="509"/>
        <v>7.0701589669198994E-4</v>
      </c>
      <c r="L817" s="179">
        <f t="shared" si="509"/>
        <v>1.448454589362927E-3</v>
      </c>
      <c r="M817" s="179">
        <f t="shared" si="509"/>
        <v>3.0565785083520366E-3</v>
      </c>
      <c r="N817" s="179">
        <f t="shared" si="509"/>
        <v>6.5109209826952428E-3</v>
      </c>
      <c r="O817" s="179">
        <f t="shared" si="509"/>
        <v>1.3001004952982681E-2</v>
      </c>
      <c r="P817" s="179">
        <f t="shared" si="509"/>
        <v>2.06869282620816E-2</v>
      </c>
      <c r="Q817" s="179">
        <f t="shared" si="509"/>
        <v>2.44043728038396E-2</v>
      </c>
      <c r="R817" s="179">
        <f t="shared" si="509"/>
        <v>2.2983962506554136E-2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0.69575783298017169</v>
      </c>
      <c r="F934" s="179">
        <f t="shared" si="605"/>
        <v>0.71308655519779696</v>
      </c>
      <c r="G934" s="179" t="e">
        <f t="shared" si="605"/>
        <v>#DIV/0!</v>
      </c>
      <c r="H934" s="179">
        <f t="shared" si="605"/>
        <v>0.51502755060206806</v>
      </c>
      <c r="I934" s="179">
        <f t="shared" si="605"/>
        <v>0.45436257242286676</v>
      </c>
      <c r="J934" s="179">
        <f t="shared" si="605"/>
        <v>0.42226342447860421</v>
      </c>
      <c r="K934" s="179">
        <f t="shared" si="605"/>
        <v>0.40325421488223656</v>
      </c>
      <c r="L934" s="179">
        <f t="shared" si="605"/>
        <v>0.39413583940728752</v>
      </c>
      <c r="M934" s="179">
        <f t="shared" si="605"/>
        <v>0.39052422910355944</v>
      </c>
      <c r="N934" s="179">
        <f t="shared" si="605"/>
        <v>0.38866078072756305</v>
      </c>
      <c r="O934" s="179">
        <f t="shared" si="605"/>
        <v>0.38768514452589836</v>
      </c>
      <c r="P934" s="179">
        <f t="shared" si="605"/>
        <v>0.38724140907681137</v>
      </c>
      <c r="Q934" s="179">
        <f t="shared" si="605"/>
        <v>0.38702880175968346</v>
      </c>
      <c r="R934" s="179">
        <f t="shared" si="605"/>
        <v>0.3868817876304303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0.54028991063720577</v>
      </c>
      <c r="F935" s="179">
        <f t="shared" si="605"/>
        <v>0.53714011472138512</v>
      </c>
      <c r="G935" s="179">
        <f t="shared" si="605"/>
        <v>0.55358938858335704</v>
      </c>
      <c r="H935" s="179" t="e">
        <f t="shared" si="605"/>
        <v>#DIV/0!</v>
      </c>
      <c r="I935" s="179">
        <f t="shared" si="605"/>
        <v>0.41721481797041005</v>
      </c>
      <c r="J935" s="179">
        <f t="shared" si="605"/>
        <v>0.37207200099959159</v>
      </c>
      <c r="K935" s="179">
        <f t="shared" si="605"/>
        <v>0.34343982377050708</v>
      </c>
      <c r="L935" s="179">
        <f t="shared" si="605"/>
        <v>0.32922518028000275</v>
      </c>
      <c r="M935" s="179">
        <f t="shared" si="605"/>
        <v>0.32348701337715624</v>
      </c>
      <c r="N935" s="179">
        <f t="shared" si="605"/>
        <v>0.32047938178309099</v>
      </c>
      <c r="O935" s="179">
        <f t="shared" si="605"/>
        <v>0.31889152983958396</v>
      </c>
      <c r="P935" s="179">
        <f t="shared" si="605"/>
        <v>0.3181666659640125</v>
      </c>
      <c r="Q935" s="179">
        <f t="shared" si="605"/>
        <v>0.31781864869423965</v>
      </c>
      <c r="R935" s="179">
        <f t="shared" si="605"/>
        <v>0.31757765669279636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0.1879502354289779</v>
      </c>
      <c r="F936" s="179">
        <f t="shared" si="605"/>
        <v>0.17997212411255292</v>
      </c>
      <c r="G936" s="179">
        <f t="shared" si="605"/>
        <v>0.18154007401142366</v>
      </c>
      <c r="H936" s="179">
        <f t="shared" si="605"/>
        <v>0.1876681635279632</v>
      </c>
      <c r="I936" s="179" t="e">
        <f t="shared" si="605"/>
        <v>#DIV/0!</v>
      </c>
      <c r="J936" s="179">
        <f t="shared" si="605"/>
        <v>0.14652440342717868</v>
      </c>
      <c r="K936" s="179">
        <f t="shared" si="605"/>
        <v>0.12918645165523732</v>
      </c>
      <c r="L936" s="179">
        <f t="shared" si="605"/>
        <v>0.12013516233321712</v>
      </c>
      <c r="M936" s="179">
        <f t="shared" si="605"/>
        <v>0.11637211400797717</v>
      </c>
      <c r="N936" s="179">
        <f t="shared" si="605"/>
        <v>0.11434351707108215</v>
      </c>
      <c r="O936" s="179">
        <f t="shared" si="605"/>
        <v>0.11325585377305868</v>
      </c>
      <c r="P936" s="179">
        <f t="shared" si="605"/>
        <v>0.11275583657433849</v>
      </c>
      <c r="Q936" s="179">
        <f t="shared" si="605"/>
        <v>0.11251482696723639</v>
      </c>
      <c r="R936" s="179">
        <f t="shared" si="605"/>
        <v>0.11234747372950006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9.1389105279233898E-2</v>
      </c>
      <c r="F937" s="179">
        <f t="shared" si="608"/>
        <v>8.643061304136905E-2</v>
      </c>
      <c r="G937" s="179">
        <f t="shared" si="608"/>
        <v>8.4020701752225355E-2</v>
      </c>
      <c r="H937" s="179">
        <f t="shared" si="608"/>
        <v>8.562323319196781E-2</v>
      </c>
      <c r="I937" s="179">
        <f t="shared" si="608"/>
        <v>8.9232930885922962E-2</v>
      </c>
      <c r="J937" s="179" t="e">
        <f t="shared" si="608"/>
        <v>#DIV/0!</v>
      </c>
      <c r="K937" s="179">
        <f t="shared" si="608"/>
        <v>6.9621191281067099E-2</v>
      </c>
      <c r="L937" s="179">
        <f t="shared" si="608"/>
        <v>6.2033870673951039E-2</v>
      </c>
      <c r="M937" s="179">
        <f t="shared" si="608"/>
        <v>5.8739058527073375E-2</v>
      </c>
      <c r="N937" s="179">
        <f t="shared" si="608"/>
        <v>5.6873031817119904E-2</v>
      </c>
      <c r="O937" s="179">
        <f t="shared" si="608"/>
        <v>5.5843129234459006E-2</v>
      </c>
      <c r="P937" s="179">
        <f t="shared" si="608"/>
        <v>5.5363196888816732E-2</v>
      </c>
      <c r="Q937" s="179">
        <f t="shared" si="608"/>
        <v>5.5130057262284336E-2</v>
      </c>
      <c r="R937" s="179">
        <f t="shared" si="608"/>
        <v>5.4967266576998013E-2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4.8047949907417342E-2</v>
      </c>
      <c r="F938" s="179">
        <f t="shared" si="608"/>
        <v>4.5293278714941772E-2</v>
      </c>
      <c r="G938" s="179">
        <f t="shared" si="608"/>
        <v>4.349678745412542E-2</v>
      </c>
      <c r="H938" s="179">
        <f t="shared" si="608"/>
        <v>4.2754934325484391E-2</v>
      </c>
      <c r="I938" s="179">
        <f t="shared" si="608"/>
        <v>4.4028103457416715E-2</v>
      </c>
      <c r="J938" s="179">
        <f t="shared" si="608"/>
        <v>4.6705920067582563E-2</v>
      </c>
      <c r="K938" s="179" t="e">
        <f t="shared" si="608"/>
        <v>#DIV/0!</v>
      </c>
      <c r="L938" s="179">
        <f t="shared" si="608"/>
        <v>3.5594677621413134E-2</v>
      </c>
      <c r="M938" s="179">
        <f t="shared" si="608"/>
        <v>3.2725396205436595E-2</v>
      </c>
      <c r="N938" s="179">
        <f t="shared" si="608"/>
        <v>3.0963174373521758E-2</v>
      </c>
      <c r="O938" s="179">
        <f t="shared" si="608"/>
        <v>2.9940624997693906E-2</v>
      </c>
      <c r="P938" s="179">
        <f t="shared" si="608"/>
        <v>2.945220319228796E-2</v>
      </c>
      <c r="Q938" s="179">
        <f t="shared" si="608"/>
        <v>2.9211376571651102E-2</v>
      </c>
      <c r="R938" s="179">
        <f t="shared" si="608"/>
        <v>2.9041370766064483E-2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3.3187847881174605E-2</v>
      </c>
      <c r="F939" s="179">
        <f t="shared" si="608"/>
        <v>3.1259401805990565E-2</v>
      </c>
      <c r="G939" s="179">
        <f t="shared" si="608"/>
        <v>2.9923003800831443E-2</v>
      </c>
      <c r="H939" s="179">
        <f t="shared" si="608"/>
        <v>2.9053915644184011E-2</v>
      </c>
      <c r="I939" s="179">
        <f t="shared" si="608"/>
        <v>2.8911888016016053E-2</v>
      </c>
      <c r="J939" s="179">
        <f t="shared" si="608"/>
        <v>3.0282304311372032E-2</v>
      </c>
      <c r="K939" s="179">
        <f t="shared" si="608"/>
        <v>3.0819906300224485E-2</v>
      </c>
      <c r="L939" s="179" t="e">
        <f t="shared" si="608"/>
        <v>#DIV/0!</v>
      </c>
      <c r="M939" s="179">
        <f t="shared" si="608"/>
        <v>2.4691454424975213E-2</v>
      </c>
      <c r="N939" s="179">
        <f t="shared" si="608"/>
        <v>2.2674113075053466E-2</v>
      </c>
      <c r="O939" s="179">
        <f t="shared" si="608"/>
        <v>2.1402822534849996E-2</v>
      </c>
      <c r="P939" s="179">
        <f t="shared" si="608"/>
        <v>2.0769773776379518E-2</v>
      </c>
      <c r="Q939" s="179">
        <f t="shared" si="608"/>
        <v>2.0448988769077976E-2</v>
      </c>
      <c r="R939" s="179">
        <f t="shared" si="608"/>
        <v>2.0217699515046719E-2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2.4889213510756149E-2</v>
      </c>
      <c r="F940" s="179">
        <f t="shared" si="608"/>
        <v>2.3438142718046364E-2</v>
      </c>
      <c r="G940" s="179">
        <f t="shared" si="608"/>
        <v>2.2417838933363098E-2</v>
      </c>
      <c r="H940" s="179">
        <f t="shared" si="608"/>
        <v>2.1695824824610091E-2</v>
      </c>
      <c r="I940" s="179">
        <f t="shared" si="608"/>
        <v>2.1336834654056218E-2</v>
      </c>
      <c r="J940" s="179">
        <f t="shared" si="608"/>
        <v>2.1589543791444302E-2</v>
      </c>
      <c r="K940" s="179">
        <f t="shared" si="608"/>
        <v>2.1876951614196543E-2</v>
      </c>
      <c r="L940" s="179">
        <f t="shared" si="608"/>
        <v>2.2001234115010346E-2</v>
      </c>
      <c r="M940" s="179" t="e">
        <f t="shared" si="608"/>
        <v>#DIV/0!</v>
      </c>
      <c r="N940" s="179">
        <f t="shared" si="608"/>
        <v>1.8608913075356417E-2</v>
      </c>
      <c r="O940" s="179">
        <f t="shared" si="608"/>
        <v>1.7020194670687959E-2</v>
      </c>
      <c r="P940" s="179">
        <f t="shared" si="608"/>
        <v>1.6175078729211926E-2</v>
      </c>
      <c r="Q940" s="179">
        <f t="shared" si="608"/>
        <v>1.5726324376726112E-2</v>
      </c>
      <c r="R940" s="179">
        <f t="shared" si="608"/>
        <v>1.5389651745705377E-2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3.4931642650625233E-2</v>
      </c>
      <c r="F941" s="179">
        <f t="shared" si="611"/>
        <v>3.2893389587898669E-2</v>
      </c>
      <c r="G941" s="179">
        <f t="shared" si="611"/>
        <v>3.1455054076211741E-2</v>
      </c>
      <c r="H941" s="179">
        <f t="shared" si="611"/>
        <v>3.0416816925517204E-2</v>
      </c>
      <c r="I941" s="179">
        <f t="shared" si="611"/>
        <v>2.9819675974558424E-2</v>
      </c>
      <c r="J941" s="179">
        <f t="shared" si="611"/>
        <v>2.9815931648063163E-2</v>
      </c>
      <c r="K941" s="179">
        <f t="shared" si="611"/>
        <v>2.9230265106989846E-2</v>
      </c>
      <c r="L941" s="179">
        <f t="shared" si="611"/>
        <v>2.9500012752488848E-2</v>
      </c>
      <c r="M941" s="179">
        <f t="shared" si="611"/>
        <v>3.1091464998337509E-2</v>
      </c>
      <c r="N941" s="179" t="e">
        <f t="shared" si="611"/>
        <v>#DIV/0!</v>
      </c>
      <c r="O941" s="179">
        <f t="shared" si="611"/>
        <v>2.6156531873750805E-2</v>
      </c>
      <c r="P941" s="179">
        <f t="shared" si="611"/>
        <v>2.4222765214405178E-2</v>
      </c>
      <c r="Q941" s="179">
        <f t="shared" si="611"/>
        <v>2.3114040272152799E-2</v>
      </c>
      <c r="R941" s="179">
        <f t="shared" si="611"/>
        <v>2.2220476034204396E-2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2.1832184961985916E-2</v>
      </c>
      <c r="F942" s="179">
        <f t="shared" si="611"/>
        <v>2.0558017011619599E-2</v>
      </c>
      <c r="G942" s="179">
        <f t="shared" si="611"/>
        <v>1.9658067758000136E-2</v>
      </c>
      <c r="H942" s="179">
        <f t="shared" si="611"/>
        <v>1.9005272386390652E-2</v>
      </c>
      <c r="I942" s="179">
        <f t="shared" si="611"/>
        <v>1.8617321805385806E-2</v>
      </c>
      <c r="J942" s="179">
        <f t="shared" si="611"/>
        <v>1.8555987273515224E-2</v>
      </c>
      <c r="K942" s="179">
        <f t="shared" si="611"/>
        <v>1.7975810630356106E-2</v>
      </c>
      <c r="L942" s="179">
        <f t="shared" si="611"/>
        <v>1.7586980527368463E-2</v>
      </c>
      <c r="M942" s="179">
        <f t="shared" si="611"/>
        <v>1.8540102426819152E-2</v>
      </c>
      <c r="N942" s="179">
        <f t="shared" si="611"/>
        <v>1.9594308675582209E-2</v>
      </c>
      <c r="O942" s="179" t="e">
        <f t="shared" si="611"/>
        <v>#DIV/0!</v>
      </c>
      <c r="P942" s="179">
        <f t="shared" si="611"/>
        <v>1.674656640000859E-2</v>
      </c>
      <c r="Q942" s="179">
        <f t="shared" si="611"/>
        <v>1.5643811901400059E-2</v>
      </c>
      <c r="R942" s="179">
        <f t="shared" si="611"/>
        <v>1.4632052878466783E-2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2.4888664723603068E-2</v>
      </c>
      <c r="F943" s="179">
        <f t="shared" si="611"/>
        <v>2.3436039219430688E-2</v>
      </c>
      <c r="G943" s="179">
        <f t="shared" si="611"/>
        <v>2.2409815013808797E-2</v>
      </c>
      <c r="H943" s="179">
        <f t="shared" si="611"/>
        <v>2.1664516989938657E-2</v>
      </c>
      <c r="I943" s="179">
        <f t="shared" si="611"/>
        <v>2.1218042680009878E-2</v>
      </c>
      <c r="J943" s="179">
        <f t="shared" si="611"/>
        <v>2.1131122152375992E-2</v>
      </c>
      <c r="K943" s="179">
        <f t="shared" si="611"/>
        <v>2.0404760529469414E-2</v>
      </c>
      <c r="L943" s="179">
        <f t="shared" si="611"/>
        <v>1.9727568417870874E-2</v>
      </c>
      <c r="M943" s="179">
        <f t="shared" si="611"/>
        <v>2.0154614376105506E-2</v>
      </c>
      <c r="N943" s="179">
        <f t="shared" si="611"/>
        <v>2.1278347877748734E-2</v>
      </c>
      <c r="O943" s="179">
        <f t="shared" si="611"/>
        <v>2.2394071025489279E-2</v>
      </c>
      <c r="P943" s="179" t="e">
        <f t="shared" si="611"/>
        <v>#DIV/0!</v>
      </c>
      <c r="Q943" s="179">
        <f t="shared" si="611"/>
        <v>2.021041713809351E-2</v>
      </c>
      <c r="R943" s="179">
        <f t="shared" si="611"/>
        <v>1.8261470119566449E-2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2.7508516985875687E-2</v>
      </c>
      <c r="F944" s="179">
        <f t="shared" si="611"/>
        <v>2.5902963184699555E-2</v>
      </c>
      <c r="G944" s="179">
        <f t="shared" si="611"/>
        <v>2.4768637856966043E-2</v>
      </c>
      <c r="H944" s="179">
        <f t="shared" si="611"/>
        <v>2.3944581943068109E-2</v>
      </c>
      <c r="I944" s="179">
        <f t="shared" si="611"/>
        <v>2.3449952413902606E-2</v>
      </c>
      <c r="J944" s="179">
        <f t="shared" si="611"/>
        <v>2.3349198669018665E-2</v>
      </c>
      <c r="K944" s="179">
        <f t="shared" si="611"/>
        <v>2.2528285320943902E-2</v>
      </c>
      <c r="L944" s="179">
        <f t="shared" si="611"/>
        <v>2.1710486756248263E-2</v>
      </c>
      <c r="M944" s="179">
        <f t="shared" si="611"/>
        <v>2.1920769157329059E-2</v>
      </c>
      <c r="N944" s="179">
        <f t="shared" si="611"/>
        <v>2.2425875076985576E-2</v>
      </c>
      <c r="O944" s="179">
        <f t="shared" si="611"/>
        <v>2.3584521532850677E-2</v>
      </c>
      <c r="P944" s="179">
        <f t="shared" si="611"/>
        <v>2.5785126419427849E-2</v>
      </c>
      <c r="Q944" s="179" t="e">
        <f t="shared" si="611"/>
        <v>#DIV/0!</v>
      </c>
      <c r="R944" s="179">
        <f t="shared" si="611"/>
        <v>2.3263760466211657E-2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0.15759091026878635</v>
      </c>
      <c r="F1058" s="199">
        <f t="array" ref="F1058">IF(F33=MAX(IF(ISNUMBER($E$33:$DT$33),$E$33:$DT$33)),0,SUM(IF($D$805:$D$924&gt;=F33+1,IF($D$805:$D$924&lt;=MAX(IF(ISNUMBER($E$33:$DT$33),$E$33:$DT$33)),F$805:F$924))))</f>
        <v>6.0399844837183601E-2</v>
      </c>
      <c r="G1058" s="199">
        <f t="array" ref="G1058">IF(G33=MAX(IF(ISNUMBER($E$33:$DT$33),$E$33:$DT$33)),0,SUM(IF($D$805:$D$924&gt;=G33+1,IF($D$805:$D$924&lt;=MAX(IF(ISNUMBER($E$33:$DT$33),$E$33:$DT$33)),G$805:G$924))))</f>
        <v>3.055270592779756E-2</v>
      </c>
      <c r="H1058" s="199">
        <f t="array" ref="H1058">IF(H33=MAX(IF(ISNUMBER($E$33:$DT$33),$E$33:$DT$33)),0,SUM(IF($D$805:$D$924&gt;=H33+1,IF($D$805:$D$924&lt;=MAX(IF(ISNUMBER($E$33:$DT$33),$E$33:$DT$33)),H$805:H$924))))</f>
        <v>1.802421145555963E-2</v>
      </c>
      <c r="I1058" s="199">
        <f t="array" ref="I1058">IF(I33=MAX(IF(ISNUMBER($E$33:$DT$33),$E$33:$DT$33)),0,SUM(IF($D$805:$D$924&gt;=I33+1,IF($D$805:$D$924&lt;=MAX(IF(ISNUMBER($E$33:$DT$33),$E$33:$DT$33)),I$805:I$924))))</f>
        <v>1.3440885759451409E-2</v>
      </c>
      <c r="J1058" s="199">
        <f t="array" ref="J1058">IF(J33=MAX(IF(ISNUMBER($E$33:$DT$33),$E$33:$DT$33)),0,SUM(IF($D$805:$D$924&gt;=J33+1,IF($D$805:$D$924&lt;=MAX(IF(ISNUMBER($E$33:$DT$33),$E$33:$DT$33)),J$805:J$924))))</f>
        <v>1.1847423402070159E-2</v>
      </c>
      <c r="K1058" s="199">
        <f t="array" ref="K1058">IF(K33=MAX(IF(ISNUMBER($E$33:$DT$33),$E$33:$DT$33)),0,SUM(IF($D$805:$D$924&gt;=K33+1,IF($D$805:$D$924&lt;=MAX(IF(ISNUMBER($E$33:$DT$33),$E$33:$DT$33)),K$805:K$924))))</f>
        <v>1.260674698970796E-2</v>
      </c>
      <c r="L1058" s="199">
        <f t="array" ref="L1058">IF(L33=MAX(IF(ISNUMBER($E$33:$DT$33),$E$33:$DT$33)),0,SUM(IF($D$805:$D$924&gt;=L33+1,IF($D$805:$D$924&lt;=MAX(IF(ISNUMBER($E$33:$DT$33),$E$33:$DT$33)),L$805:L$924))))</f>
        <v>9.320099352825106E-3</v>
      </c>
      <c r="M1058" s="199">
        <f t="array" ref="M1058">IF(M33=MAX(IF(ISNUMBER($E$33:$DT$33),$E$33:$DT$33)),0,SUM(IF($D$805:$D$924&gt;=M33+1,IF($D$805:$D$924&lt;=MAX(IF(ISNUMBER($E$33:$DT$33),$E$33:$DT$33)),M$805:M$924))))</f>
        <v>8.9009010585574186E-3</v>
      </c>
      <c r="N1058" s="199">
        <f t="array" ref="N1058">IF(N33=MAX(IF(ISNUMBER($E$33:$DT$33),$E$33:$DT$33)),0,SUM(IF($D$805:$D$924&gt;=N33+1,IF($D$805:$D$924&lt;=MAX(IF(ISNUMBER($E$33:$DT$33),$E$33:$DT$33)),N$805:N$924))))</f>
        <v>6.5109209826952428E-3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0.42226342447860421</v>
      </c>
      <c r="K1065" s="199">
        <f t="array" ref="K1065">IF(K32=MIN($E$12:$DT$12),0,SUM(IF($D$932:$D$1051&gt;=MIN($E$12:$DT$12),IF($D$932:$D$1051&lt;=K32-1,K$932:K$1051))))</f>
        <v>0.74669403865274364</v>
      </c>
      <c r="L1065" s="199">
        <f t="array" ref="L1065">IF(L32=MIN($E$12:$DT$12),0,SUM(IF($D$932:$D$1051&gt;=MIN($E$12:$DT$12),IF($D$932:$D$1051&lt;=L32-1,L$932:L$1051))))</f>
        <v>0.84349618202050736</v>
      </c>
      <c r="M1065" s="199">
        <f t="array" ref="M1065">IF(M32=MIN($E$12:$DT$12),0,SUM(IF($D$932:$D$1051&gt;=MIN($E$12:$DT$12),IF($D$932:$D$1051&lt;=M32-1,M$932:M$1051))))</f>
        <v>0.88912241501576628</v>
      </c>
      <c r="N1065" s="199">
        <f t="array" ref="N1065">IF(N32=MIN($E$12:$DT$12),0,SUM(IF($D$932:$D$1051&gt;=MIN($E$12:$DT$12),IF($D$932:$D$1051&lt;=N32-1,N$932:N$1051))))</f>
        <v>0.91131988577237788</v>
      </c>
      <c r="O1065" s="199">
        <f t="array" ref="O1065">IF(O32=MIN($E$12:$DT$12),0,SUM(IF($D$932:$D$1051&gt;=MIN($E$12:$DT$12),IF($D$932:$D$1051&lt;=O32-1,O$932:O$1051))))</f>
        <v>0.92701910490554396</v>
      </c>
      <c r="P1065" s="199">
        <f t="array" ref="P1065">IF(P32=MIN($E$12:$DT$12),0,SUM(IF($D$932:$D$1051&gt;=MIN($E$12:$DT$12),IF($D$932:$D$1051&lt;=P32-1,P$932:P$1051))))</f>
        <v>0.93992416420185854</v>
      </c>
      <c r="Q1065" s="199">
        <f t="array" ref="Q1065">IF(Q32=MIN($E$12:$DT$12),0,SUM(IF($D$932:$D$1051&gt;=MIN($E$12:$DT$12),IF($D$932:$D$1051&lt;=Q32-1,Q$932:Q$1051))))</f>
        <v>0.96099306467305179</v>
      </c>
      <c r="R1065" s="199">
        <f t="array" ref="R1065">IF(R32=MIN($E$12:$DT$12),0,SUM(IF($D$932:$D$1051&gt;=MIN($E$12:$DT$12),IF($D$932:$D$1051&lt;=R32-1,R$932:R$1051))))</f>
        <v>0.97327543556921248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0.6444851977993189</v>
      </c>
      <c r="F1072" s="199">
        <f t="array" ref="F1072">(F$545)*SUM(IF($E$12:$DT$12&gt;=F32,IF($E$12:$DT$12&lt;=F33,$E$15:$DT$15)))</f>
        <v>1.1047815378919348</v>
      </c>
      <c r="G1072" s="199">
        <f t="array" ref="G1072">(G$545)*SUM(IF($E$12:$DT$12&gt;=G32,IF($E$12:$DT$12&lt;=G33,$E$15:$DT$15)))</f>
        <v>1.2246697697588642</v>
      </c>
      <c r="H1072" s="199">
        <f t="array" ref="H1072">(H$545)*SUM(IF($E$12:$DT$12&gt;=H32,IF($E$12:$DT$12&lt;=H33,$E$15:$DT$15)))</f>
        <v>1.2633543764352675</v>
      </c>
      <c r="I1072" s="199">
        <f t="array" ref="I1072">(I$545)*SUM(IF($E$12:$DT$12&gt;=I32,IF($E$12:$DT$12&lt;=I33,$E$15:$DT$15)))</f>
        <v>1.2781794025762192</v>
      </c>
      <c r="J1072" s="199">
        <f t="array" ref="J1072">(J$545)*SUM(IF($E$12:$DT$12&gt;=J32,IF($E$12:$DT$12&lt;=J33,$E$15:$DT$15)))</f>
        <v>0.75377678847581275</v>
      </c>
      <c r="K1072" s="199">
        <f t="array" ref="K1072">(K$545)*SUM(IF($E$12:$DT$12&gt;=K32,IF($E$12:$DT$12&lt;=K33,$E$15:$DT$15)))</f>
        <v>0.31456472378428901</v>
      </c>
      <c r="L1072" s="199">
        <f t="array" ref="L1072">(L$545)*SUM(IF($E$12:$DT$12&gt;=L32,IF($E$12:$DT$12&lt;=L33,$E$15:$DT$15)))</f>
        <v>0.1830600164187059</v>
      </c>
      <c r="M1072" s="199">
        <f t="array" ref="M1072">(M$545)*SUM(IF($E$12:$DT$12&gt;=M32,IF($E$12:$DT$12&lt;=M33,$E$15:$DT$15)))</f>
        <v>0.12902416090999672</v>
      </c>
      <c r="N1072" s="199">
        <f t="array" ref="N1072">(N$545)*SUM(IF($E$12:$DT$12&gt;=N32,IF($E$12:$DT$12&lt;=N33,$E$15:$DT$15)))</f>
        <v>0.11139929040771669</v>
      </c>
      <c r="O1072" s="199">
        <f t="array" ref="O1072">(O$545)*SUM(IF($E$12:$DT$12&gt;=O32,IF($E$12:$DT$12&lt;=O33,$E$15:$DT$15)))</f>
        <v>0.10708178213769763</v>
      </c>
      <c r="P1072" s="199">
        <f t="array" ref="P1072">(P$545)*SUM(IF($E$12:$DT$12&gt;=P32,IF($E$12:$DT$12&lt;=P33,$E$15:$DT$15)))</f>
        <v>9.0006927849538218E-2</v>
      </c>
      <c r="Q1072" s="199">
        <f t="array" ref="Q1072">(Q$545)*SUM(IF($E$12:$DT$12&gt;=Q32,IF($E$12:$DT$12&lt;=Q33,$E$15:$DT$15)))</f>
        <v>6.5853069470678288E-2</v>
      </c>
      <c r="R1072" s="199">
        <f t="array" ref="R1072">(R$545)*SUM(IF($E$12:$DT$12&gt;=R32,IF($E$12:$DT$12&lt;=R33,$E$15:$DT$15)))</f>
        <v>4.9459317761545357E-2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0.80207610806810525</v>
      </c>
      <c r="F1079" s="199">
        <f t="shared" si="705"/>
        <v>1.1651813827291184</v>
      </c>
      <c r="G1079" s="199">
        <f t="shared" si="705"/>
        <v>1.2552224756866617</v>
      </c>
      <c r="H1079" s="199">
        <f t="shared" si="705"/>
        <v>1.281378587890827</v>
      </c>
      <c r="I1079" s="199">
        <f t="shared" si="705"/>
        <v>1.2916202883356707</v>
      </c>
      <c r="J1079" s="199">
        <f t="shared" si="705"/>
        <v>1.1878876363564872</v>
      </c>
      <c r="K1079" s="199">
        <f t="shared" si="705"/>
        <v>1.0738655094267406</v>
      </c>
      <c r="L1079" s="199">
        <f t="shared" si="705"/>
        <v>1.0358762977920384</v>
      </c>
      <c r="M1079" s="199">
        <f t="shared" si="705"/>
        <v>1.0270474769843205</v>
      </c>
      <c r="N1079" s="199">
        <f t="shared" si="705"/>
        <v>1.0292300971627899</v>
      </c>
      <c r="O1079" s="199">
        <f t="shared" si="705"/>
        <v>1.0341008870432415</v>
      </c>
      <c r="P1079" s="199">
        <f t="shared" si="705"/>
        <v>1.0299310920513967</v>
      </c>
      <c r="Q1079" s="199">
        <f t="shared" si="705"/>
        <v>1.02684613414373</v>
      </c>
      <c r="R1079" s="199">
        <f t="shared" si="705"/>
        <v>1.0227347533307578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1.2916202883356707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0.22577865257245278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5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7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3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2.8284271247461898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0.89965941839140684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0.10034058160859313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2.464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2.8284271247461898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2.8284271247461898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2.464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2.464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2.2592108122901675E-2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2021-10-07T07:12:16Z</dcterms:modified>
</cp:coreProperties>
</file>