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vorspü\"/>
    </mc:Choice>
  </mc:AlternateContent>
  <bookViews>
    <workbookView xWindow="0" yWindow="0" windowWidth="23040" windowHeight="9192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C35" i="13" l="1"/>
  <c r="K34" i="13" l="1"/>
  <c r="J29" i="14"/>
  <c r="I31" i="14" l="1"/>
  <c r="J30" i="14"/>
  <c r="C26" i="14"/>
  <c r="C25" i="14"/>
  <c r="I26" i="14" s="1"/>
  <c r="C24" i="14"/>
  <c r="C23" i="14"/>
  <c r="C22" i="14"/>
  <c r="I23" i="14" s="1"/>
  <c r="C21" i="14"/>
  <c r="C20" i="14"/>
  <c r="C19" i="14"/>
  <c r="C18" i="14"/>
  <c r="C17" i="14"/>
  <c r="I18" i="14" s="1"/>
  <c r="C16" i="14"/>
  <c r="C15" i="14"/>
  <c r="C14" i="14"/>
  <c r="I15" i="14" s="1"/>
  <c r="C13" i="14"/>
  <c r="I13" i="14" s="1"/>
  <c r="C12" i="14"/>
  <c r="C11" i="14"/>
  <c r="I17" i="14" l="1"/>
  <c r="I25" i="14"/>
  <c r="I12" i="14"/>
  <c r="I20" i="14"/>
  <c r="I22" i="14"/>
  <c r="I14" i="14"/>
  <c r="I24" i="14"/>
  <c r="I16" i="14"/>
  <c r="I19" i="14"/>
  <c r="I21" i="14"/>
  <c r="K35" i="13" l="1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C26" i="2" l="1"/>
  <c r="K32" i="13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D7" i="14" s="1"/>
  <c r="C6" i="2"/>
  <c r="D6" i="14" s="1"/>
  <c r="C5" i="2"/>
  <c r="D5" i="14" s="1"/>
  <c r="C4" i="2"/>
  <c r="D4" i="14" s="1"/>
  <c r="C3" i="2"/>
  <c r="D3" i="14" s="1"/>
  <c r="D115" i="13"/>
  <c r="K111" i="13"/>
  <c r="C101" i="13"/>
  <c r="D93" i="13"/>
  <c r="K89" i="13"/>
  <c r="C79" i="13"/>
  <c r="C22" i="13"/>
  <c r="C23" i="2" s="1"/>
  <c r="D23" i="14" s="1"/>
  <c r="C20" i="13"/>
  <c r="C19" i="13"/>
  <c r="C18" i="13"/>
  <c r="C17" i="13"/>
  <c r="C16" i="13"/>
  <c r="C15" i="13"/>
  <c r="C14" i="13"/>
  <c r="D26" i="2" l="1"/>
  <c r="D26" i="14"/>
  <c r="C9" i="13"/>
  <c r="C9" i="2" s="1"/>
  <c r="D9" i="14" s="1"/>
  <c r="K45" i="13"/>
  <c r="C11" i="13"/>
  <c r="C12" i="2" s="1"/>
  <c r="D12" i="14" s="1"/>
  <c r="C12" i="13"/>
  <c r="C13" i="2" s="1"/>
  <c r="D13" i="14" s="1"/>
  <c r="C13" i="13"/>
  <c r="C14" i="2" s="1"/>
  <c r="D14" i="14" s="1"/>
  <c r="K112" i="13"/>
  <c r="C22" i="2"/>
  <c r="D22" i="14" s="1"/>
  <c r="C11" i="2"/>
  <c r="D11" i="14" s="1"/>
  <c r="C19" i="2"/>
  <c r="D19" i="14" s="1"/>
  <c r="C16" i="2"/>
  <c r="D16" i="14" s="1"/>
  <c r="C20" i="2"/>
  <c r="D20" i="14" s="1"/>
  <c r="C17" i="2"/>
  <c r="D17" i="14" s="1"/>
  <c r="C18" i="2"/>
  <c r="D18" i="14" s="1"/>
  <c r="C21" i="2"/>
  <c r="D21" i="14" s="1"/>
  <c r="K90" i="13"/>
  <c r="C15" i="2"/>
  <c r="D15" i="14" s="1"/>
  <c r="F3" i="6"/>
  <c r="A16" i="6"/>
  <c r="K46" i="13" l="1"/>
  <c r="E48" i="13"/>
  <c r="E26" i="14"/>
  <c r="C25" i="2"/>
  <c r="C24" i="2"/>
  <c r="D24" i="14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E18" i="6" s="1"/>
  <c r="A3" i="6"/>
  <c r="D3" i="6" s="1"/>
  <c r="D25" i="2" l="1"/>
  <c r="D24" i="2" s="1"/>
  <c r="D25" i="14"/>
  <c r="E25" i="14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AV14" i="11"/>
  <c r="AU14" i="11"/>
  <c r="AT14" i="11"/>
  <c r="AS14" i="1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DS80" i="11" l="1"/>
  <c r="DS332" i="11" s="1"/>
  <c r="DS84" i="11"/>
  <c r="DS336" i="11" s="1"/>
  <c r="G25" i="14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23" i="2" l="1"/>
  <c r="D22" i="2" s="1"/>
  <c r="D21" i="2" l="1"/>
  <c r="D20" i="2" s="1"/>
  <c r="D19" i="2" s="1"/>
  <c r="D18" i="2" s="1"/>
  <c r="D17" i="2" s="1"/>
  <c r="D16" i="2" s="1"/>
  <c r="D15" i="2" s="1"/>
  <c r="D14" i="2" s="1"/>
  <c r="D13" i="2" s="1"/>
  <c r="D12" i="2" s="1"/>
  <c r="D11" i="2" l="1"/>
  <c r="C8" i="2"/>
  <c r="D8" i="14" s="1"/>
  <c r="E26" i="2" l="1"/>
  <c r="F26" i="2" s="1"/>
  <c r="E24" i="2"/>
  <c r="E25" i="2"/>
  <c r="E23" i="2"/>
  <c r="E11" i="2"/>
  <c r="E12" i="2"/>
  <c r="E22" i="2"/>
  <c r="E16" i="2"/>
  <c r="E14" i="2"/>
  <c r="E13" i="2"/>
  <c r="G20" i="10" s="1"/>
  <c r="E15" i="2"/>
  <c r="E17" i="2"/>
  <c r="E18" i="2"/>
  <c r="E19" i="2"/>
  <c r="E21" i="2"/>
  <c r="E20" i="2"/>
  <c r="F25" i="2" l="1"/>
  <c r="F24" i="2" s="1"/>
  <c r="L20" i="10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F23" i="2" l="1"/>
  <c r="B15" i="6" s="1"/>
  <c r="C16" i="6" s="1"/>
  <c r="F16" i="6" s="1"/>
  <c r="A6" i="5"/>
  <c r="F22" i="2" l="1"/>
  <c r="B14" i="6" s="1"/>
  <c r="C15" i="6" s="1"/>
  <c r="F15" i="6" s="1"/>
  <c r="A7" i="5"/>
  <c r="F21" i="2" l="1"/>
  <c r="B13" i="6" s="1"/>
  <c r="C14" i="6" s="1"/>
  <c r="F14" i="6" s="1"/>
  <c r="A8" i="5"/>
  <c r="F20" i="2" l="1"/>
  <c r="B12" i="6" s="1"/>
  <c r="C13" i="6" s="1"/>
  <c r="F13" i="6" s="1"/>
  <c r="A9" i="5"/>
  <c r="F19" i="2" l="1"/>
  <c r="B11" i="6" s="1"/>
  <c r="C12" i="6" s="1"/>
  <c r="F12" i="6" s="1"/>
  <c r="A10" i="5"/>
  <c r="F18" i="2" l="1"/>
  <c r="B10" i="6" s="1"/>
  <c r="C11" i="6" s="1"/>
  <c r="F11" i="6" s="1"/>
  <c r="A11" i="5"/>
  <c r="F17" i="2" l="1"/>
  <c r="B9" i="6" s="1"/>
  <c r="C10" i="6" s="1"/>
  <c r="F10" i="6" s="1"/>
  <c r="A12" i="5"/>
  <c r="F16" i="2" l="1"/>
  <c r="B8" i="6" s="1"/>
  <c r="C9" i="6" s="1"/>
  <c r="F9" i="6" s="1"/>
  <c r="A13" i="5"/>
  <c r="F15" i="2" l="1"/>
  <c r="B7" i="6" s="1"/>
  <c r="C8" i="6" s="1"/>
  <c r="F8" i="6" s="1"/>
  <c r="A14" i="5"/>
  <c r="F14" i="2" l="1"/>
  <c r="B6" i="6" s="1"/>
  <c r="C7" i="6" s="1"/>
  <c r="F7" i="6" s="1"/>
  <c r="A15" i="5"/>
  <c r="F13" i="2" l="1"/>
  <c r="B5" i="6" s="1"/>
  <c r="A16" i="5"/>
  <c r="C6" i="6" l="1"/>
  <c r="F6" i="6" s="1"/>
  <c r="F12" i="2"/>
  <c r="B4" i="6" s="1"/>
  <c r="C5" i="6" s="1"/>
  <c r="F5" i="6" s="1"/>
  <c r="A17" i="5"/>
  <c r="A18" i="5" l="1"/>
  <c r="F11" i="2"/>
  <c r="B3" i="6" s="1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33" i="2" l="1"/>
  <c r="C48" i="2"/>
  <c r="C34" i="2"/>
  <c r="C50" i="2"/>
  <c r="C51" i="2"/>
  <c r="C47" i="2"/>
  <c r="C31" i="2"/>
  <c r="C35" i="2"/>
  <c r="C30" i="2"/>
  <c r="N11" i="14" s="1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839" i="1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832" i="1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861" i="1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826" i="11" s="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604" i="11"/>
  <c r="BS572" i="11"/>
  <c r="BS825" i="11" s="1"/>
  <c r="BS663" i="11"/>
  <c r="BS916" i="11" s="1"/>
  <c r="BS631" i="11"/>
  <c r="BS884" i="11" s="1"/>
  <c r="BS599" i="11"/>
  <c r="BS852" i="11" s="1"/>
  <c r="BS567" i="1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889" i="11"/>
  <c r="BS857" i="11"/>
  <c r="BS820" i="1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917" i="1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81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808" i="11" s="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806" i="1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813" i="11" s="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567" i="1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852" i="11"/>
  <c r="DA820" i="1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810" i="1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834" i="1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826" i="1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847" i="1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843" i="1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888" i="1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  <c r="N13" i="14" l="1"/>
  <c r="N15" i="14" s="1"/>
</calcChain>
</file>

<file path=xl/sharedStrings.xml><?xml version="1.0" encoding="utf-8"?>
<sst xmlns="http://schemas.openxmlformats.org/spreadsheetml/2006/main" count="399" uniqueCount="229">
  <si>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</si>
  <si>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</si>
  <si>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</si>
  <si>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</si>
  <si>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</si>
  <si>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</si>
  <si>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</si>
  <si>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</si>
  <si>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</si>
  <si>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</si>
  <si>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</si>
  <si>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</si>
  <si>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</si>
  <si>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</si>
  <si>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</si>
  <si>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</si>
  <si>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</si>
  <si>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</si>
  <si>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</si>
  <si>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</si>
  <si>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</si>
  <si>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</si>
  <si>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</si>
  <si>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</si>
  <si>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</si>
  <si>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</si>
  <si>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</si>
  <si>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</si>
  <si>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</si>
  <si>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</si>
  <si>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</si>
  <si>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</si>
  <si>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</si>
  <si>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</si>
  <si>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</si>
  <si>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</si>
  <si>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</si>
  <si>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</si>
  <si>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</si>
  <si>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</si>
  <si>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</si>
  <si>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</si>
  <si>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</si>
  <si>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</si>
  <si>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</si>
  <si>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</si>
  <si>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</si>
  <si>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</si>
  <si>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</si>
  <si>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</si>
  <si>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</si>
  <si>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</si>
  <si>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</si>
  <si>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</si>
  <si>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</si>
  <si>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</si>
  <si>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</si>
  <si>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</si>
  <si>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</si>
  <si>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</si>
  <si>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</si>
  <si>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</si>
  <si>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</si>
  <si>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</si>
  <si>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</si>
  <si>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</si>
  <si>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</si>
  <si>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</si>
  <si>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</si>
  <si>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</si>
  <si>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</si>
  <si>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</si>
  <si>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</si>
  <si>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</si>
  <si>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</si>
  <si>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</si>
  <si>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</si>
  <si>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</si>
  <si>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</si>
  <si>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</si>
  <si>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</si>
  <si>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</si>
  <si>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</si>
  <si>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</si>
  <si>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</si>
  <si>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</si>
  <si>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</si>
  <si>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</si>
  <si>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</si>
  <si>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</si>
  <si>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</si>
  <si>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</si>
  <si>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</si>
  <si>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</si>
  <si>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</si>
  <si>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</si>
  <si>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</si>
  <si>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</si>
  <si>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</si>
  <si>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</si>
  <si>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</si>
  <si>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</si>
  <si>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</si>
  <si>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</si>
  <si>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</si>
  <si>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</si>
  <si>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</si>
  <si>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</si>
  <si>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</si>
  <si>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</si>
  <si>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</si>
  <si>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</si>
  <si>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</si>
  <si>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</si>
  <si>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</si>
  <si>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</si>
  <si>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</si>
  <si>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</si>
  <si>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</si>
  <si>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</si>
  <si>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</si>
  <si>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</si>
  <si>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</si>
  <si>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</si>
  <si>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</si>
  <si>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</si>
  <si>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</si>
  <si>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</si>
  <si>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</si>
  <si>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</si>
  <si>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</si>
  <si>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</si>
  <si>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</si>
  <si>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</si>
  <si>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</si>
  <si>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</si>
  <si>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</si>
  <si>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</si>
  <si>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</si>
  <si>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</si>
  <si>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</si>
  <si>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</si>
  <si>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</si>
  <si>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</si>
  <si>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</si>
  <si>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</si>
  <si>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</si>
  <si>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</si>
  <si>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</si>
  <si>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</si>
  <si>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</si>
  <si>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</si>
  <si>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</si>
  <si>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</si>
  <si>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</si>
  <si>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</si>
  <si>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</si>
  <si>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</si>
  <si>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</si>
  <si>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</si>
  <si>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</si>
  <si>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</si>
  <si>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</si>
  <si>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</si>
  <si>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</si>
  <si>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</si>
  <si>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</si>
  <si>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</si>
  <si>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</si>
  <si>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</si>
  <si>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</si>
  <si>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</si>
  <si>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</si>
  <si>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</si>
  <si>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</si>
  <si>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</si>
  <si>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</si>
  <si>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</si>
  <si>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</si>
  <si>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</si>
  <si>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</si>
  <si>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</si>
  <si>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</si>
  <si>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</si>
  <si>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</si>
  <si>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</si>
  <si>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</si>
  <si>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</si>
  <si>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</si>
  <si>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</si>
  <si>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</si>
  <si>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</si>
  <si>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</si>
  <si>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</si>
  <si>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</si>
  <si>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</si>
  <si>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</si>
  <si>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</si>
  <si>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</si>
  <si>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</si>
  <si>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</si>
  <si>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</si>
  <si>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</si>
  <si>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</si>
  <si>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</si>
  <si>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</si>
  <si>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</si>
  <si>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</si>
  <si>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</si>
  <si>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</si>
  <si>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</si>
  <si>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</si>
  <si>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</si>
  <si>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</si>
  <si>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</si>
  <si>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</si>
  <si>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</si>
  <si>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</si>
  <si>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</si>
  <si>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</si>
  <si>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</si>
  <si>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</si>
  <si>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</si>
  <si>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</si>
  <si>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24.02.21</t>
  </si>
  <si>
    <t xml:space="preserve">Z1 SP OS </t>
  </si>
  <si>
    <t>Vor Spülung:</t>
  </si>
  <si>
    <t>20.09.2021</t>
  </si>
  <si>
    <t>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</si>
</sst>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5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6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4">
    <xf numFmtId="0" fontId="0" fillId="0" borderId="0"/>
    <xf numFmtId="9" fontId="6" fillId="0" borderId="0" applyFont="0" applyFill="0" applyBorder="0" applyAlignment="0" applyProtection="0"/>
    <xf numFmtId="0" fontId="8" fillId="0" borderId="0"/>
    <xf numFmtId="0" fontId="6" fillId="0" borderId="0"/>
    <xf numFmtId="0" fontId="5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4" fillId="0" borderId="0"/>
    <xf numFmtId="0" fontId="3" fillId="0" borderId="0"/>
    <xf numFmtId="0" fontId="2" fillId="0" borderId="0"/>
    <xf numFmtId="0" fontId="2" fillId="0" borderId="0"/>
    <xf numFmtId="0" fontId="2" fillId="0" borderId="0"/>
  </cellStyleXfs>
  <cellXfs count="483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2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8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8" fillId="5" borderId="16" xfId="0" applyFont="1" applyFill="1" applyBorder="1" applyAlignment="1">
      <alignment horizontal="center"/>
    </xf>
    <xf numFmtId="0" fontId="8" fillId="5" borderId="17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7" fillId="5" borderId="22" xfId="0" applyFont="1" applyFill="1" applyBorder="1" applyAlignment="1">
      <alignment horizontal="center"/>
    </xf>
    <xf numFmtId="0" fontId="14" fillId="10" borderId="43" xfId="0" applyFont="1" applyFill="1" applyBorder="1" applyAlignment="1">
      <alignment horizontal="center"/>
    </xf>
    <xf numFmtId="0" fontId="14" fillId="8" borderId="43" xfId="0" applyFont="1" applyFill="1" applyBorder="1" applyAlignment="1">
      <alignment horizontal="center"/>
    </xf>
    <xf numFmtId="0" fontId="18" fillId="10" borderId="43" xfId="0" applyFont="1" applyFill="1" applyBorder="1" applyAlignment="1">
      <alignment horizontal="center"/>
    </xf>
    <xf numFmtId="0" fontId="18" fillId="8" borderId="43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17" fillId="0" borderId="0" xfId="0" applyFont="1" applyAlignment="1">
      <alignment horizontal="left"/>
    </xf>
    <xf numFmtId="0" fontId="8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21" fillId="0" borderId="0" xfId="0" applyFont="1"/>
    <xf numFmtId="0" fontId="22" fillId="0" borderId="22" xfId="0" applyFont="1" applyBorder="1" applyAlignment="1">
      <alignment horizontal="center"/>
    </xf>
    <xf numFmtId="0" fontId="22" fillId="0" borderId="0" xfId="0" applyFont="1"/>
    <xf numFmtId="0" fontId="22" fillId="0" borderId="0" xfId="0" applyFont="1" applyAlignment="1">
      <alignment horizontal="center"/>
    </xf>
    <xf numFmtId="0" fontId="0" fillId="0" borderId="0" xfId="0" applyAlignment="1"/>
    <xf numFmtId="0" fontId="23" fillId="0" borderId="0" xfId="2" applyFont="1"/>
    <xf numFmtId="0" fontId="8" fillId="0" borderId="0" xfId="2"/>
    <xf numFmtId="0" fontId="23" fillId="0" borderId="0" xfId="2" applyFont="1" applyAlignment="1">
      <alignment horizontal="center"/>
    </xf>
    <xf numFmtId="0" fontId="15" fillId="0" borderId="0" xfId="2" applyFont="1" applyAlignment="1">
      <alignment horizontal="center"/>
    </xf>
    <xf numFmtId="0" fontId="24" fillId="0" borderId="0" xfId="2" applyFont="1" applyAlignment="1">
      <alignment horizontal="center"/>
    </xf>
    <xf numFmtId="0" fontId="11" fillId="0" borderId="0" xfId="2" applyFont="1"/>
    <xf numFmtId="0" fontId="10" fillId="0" borderId="0" xfId="2" applyFont="1"/>
    <xf numFmtId="0" fontId="8" fillId="0" borderId="0" xfId="2" applyFont="1"/>
    <xf numFmtId="0" fontId="25" fillId="0" borderId="0" xfId="2" applyFont="1" applyBorder="1"/>
    <xf numFmtId="2" fontId="26" fillId="0" borderId="0" xfId="2" applyNumberFormat="1" applyFont="1" applyBorder="1"/>
    <xf numFmtId="0" fontId="26" fillId="0" borderId="0" xfId="2" applyFont="1"/>
    <xf numFmtId="0" fontId="11" fillId="0" borderId="0" xfId="2" applyFont="1" applyBorder="1"/>
    <xf numFmtId="2" fontId="26" fillId="0" borderId="0" xfId="2" applyNumberFormat="1" applyFont="1"/>
    <xf numFmtId="0" fontId="7" fillId="0" borderId="43" xfId="2" applyFont="1" applyBorder="1"/>
    <xf numFmtId="0" fontId="25" fillId="0" borderId="43" xfId="2" applyFont="1" applyBorder="1"/>
    <xf numFmtId="0" fontId="25" fillId="0" borderId="43" xfId="2" applyFont="1" applyBorder="1" applyAlignment="1">
      <alignment horizontal="center"/>
    </xf>
    <xf numFmtId="0" fontId="25" fillId="0" borderId="0" xfId="2" applyFont="1" applyBorder="1" applyAlignment="1">
      <alignment horizontal="center"/>
    </xf>
    <xf numFmtId="2" fontId="11" fillId="0" borderId="0" xfId="2" applyNumberFormat="1" applyFont="1"/>
    <xf numFmtId="0" fontId="27" fillId="0" borderId="0" xfId="2" applyFont="1" applyBorder="1"/>
    <xf numFmtId="0" fontId="28" fillId="0" borderId="0" xfId="2" applyFont="1"/>
    <xf numFmtId="0" fontId="10" fillId="0" borderId="0" xfId="2" applyFont="1" applyAlignment="1">
      <alignment horizontal="center"/>
    </xf>
    <xf numFmtId="0" fontId="11" fillId="12" borderId="34" xfId="2" applyFont="1" applyFill="1" applyBorder="1"/>
    <xf numFmtId="0" fontId="11" fillId="12" borderId="29" xfId="2" applyFont="1" applyFill="1" applyBorder="1"/>
    <xf numFmtId="0" fontId="11" fillId="12" borderId="21" xfId="2" applyFont="1" applyFill="1" applyBorder="1"/>
    <xf numFmtId="2" fontId="10" fillId="13" borderId="6" xfId="2" applyNumberFormat="1" applyFont="1" applyFill="1" applyBorder="1" applyAlignment="1">
      <alignment horizontal="center"/>
    </xf>
    <xf numFmtId="165" fontId="10" fillId="0" borderId="6" xfId="2" applyNumberFormat="1" applyFont="1" applyFill="1" applyBorder="1" applyAlignment="1">
      <alignment horizontal="center"/>
    </xf>
    <xf numFmtId="0" fontId="11" fillId="12" borderId="46" xfId="2" applyFont="1" applyFill="1" applyBorder="1"/>
    <xf numFmtId="0" fontId="11" fillId="12" borderId="38" xfId="2" applyFont="1" applyFill="1" applyBorder="1"/>
    <xf numFmtId="0" fontId="10" fillId="12" borderId="46" xfId="2" applyFont="1" applyFill="1" applyBorder="1" applyAlignment="1">
      <alignment horizontal="center"/>
    </xf>
    <xf numFmtId="0" fontId="10" fillId="12" borderId="38" xfId="2" applyFont="1" applyFill="1" applyBorder="1" applyAlignment="1">
      <alignment horizontal="center"/>
    </xf>
    <xf numFmtId="0" fontId="10" fillId="12" borderId="47" xfId="2" applyFont="1" applyFill="1" applyBorder="1" applyAlignment="1">
      <alignment horizontal="center"/>
    </xf>
    <xf numFmtId="0" fontId="11" fillId="12" borderId="48" xfId="2" applyFont="1" applyFill="1" applyBorder="1"/>
    <xf numFmtId="0" fontId="11" fillId="12" borderId="0" xfId="2" applyFont="1" applyFill="1" applyBorder="1"/>
    <xf numFmtId="1" fontId="28" fillId="13" borderId="46" xfId="2" applyNumberFormat="1" applyFont="1" applyFill="1" applyBorder="1" applyAlignment="1">
      <alignment horizontal="center"/>
    </xf>
    <xf numFmtId="1" fontId="28" fillId="13" borderId="38" xfId="2" applyNumberFormat="1" applyFont="1" applyFill="1" applyBorder="1" applyAlignment="1">
      <alignment horizontal="center"/>
    </xf>
    <xf numFmtId="167" fontId="28" fillId="13" borderId="38" xfId="2" applyNumberFormat="1" applyFont="1" applyFill="1" applyBorder="1" applyAlignment="1">
      <alignment horizontal="center"/>
    </xf>
    <xf numFmtId="2" fontId="28" fillId="13" borderId="38" xfId="2" applyNumberFormat="1" applyFont="1" applyFill="1" applyBorder="1" applyAlignment="1">
      <alignment horizontal="center"/>
    </xf>
    <xf numFmtId="2" fontId="10" fillId="13" borderId="38" xfId="2" applyNumberFormat="1" applyFont="1" applyFill="1" applyBorder="1"/>
    <xf numFmtId="0" fontId="10" fillId="13" borderId="38" xfId="2" applyFont="1" applyFill="1" applyBorder="1"/>
    <xf numFmtId="0" fontId="10" fillId="13" borderId="47" xfId="2" applyFont="1" applyFill="1" applyBorder="1"/>
    <xf numFmtId="0" fontId="11" fillId="12" borderId="49" xfId="2" applyFont="1" applyFill="1" applyBorder="1"/>
    <xf numFmtId="0" fontId="11" fillId="12" borderId="43" xfId="2" applyFont="1" applyFill="1" applyBorder="1"/>
    <xf numFmtId="2" fontId="10" fillId="13" borderId="49" xfId="2" applyNumberFormat="1" applyFont="1" applyFill="1" applyBorder="1" applyAlignment="1">
      <alignment horizontal="center"/>
    </xf>
    <xf numFmtId="2" fontId="10" fillId="13" borderId="43" xfId="2" applyNumberFormat="1" applyFont="1" applyFill="1" applyBorder="1" applyAlignment="1">
      <alignment horizontal="center"/>
    </xf>
    <xf numFmtId="2" fontId="10" fillId="13" borderId="43" xfId="2" applyNumberFormat="1" applyFont="1" applyFill="1" applyBorder="1"/>
    <xf numFmtId="0" fontId="10" fillId="13" borderId="43" xfId="2" applyFont="1" applyFill="1" applyBorder="1"/>
    <xf numFmtId="0" fontId="10" fillId="13" borderId="50" xfId="2" applyFont="1" applyFill="1" applyBorder="1"/>
    <xf numFmtId="0" fontId="10" fillId="0" borderId="0" xfId="2" applyFont="1" applyFill="1" applyBorder="1"/>
    <xf numFmtId="2" fontId="29" fillId="0" borderId="0" xfId="2" applyNumberFormat="1" applyFont="1" applyFill="1" applyBorder="1" applyAlignment="1">
      <alignment horizontal="center"/>
    </xf>
    <xf numFmtId="170" fontId="10" fillId="0" borderId="0" xfId="2" applyNumberFormat="1" applyFont="1" applyFill="1" applyBorder="1"/>
    <xf numFmtId="167" fontId="8" fillId="0" borderId="0" xfId="2" applyNumberFormat="1"/>
    <xf numFmtId="0" fontId="8" fillId="0" borderId="0" xfId="2" quotePrefix="1"/>
    <xf numFmtId="0" fontId="30" fillId="0" borderId="0" xfId="2" applyFont="1"/>
    <xf numFmtId="0" fontId="31" fillId="0" borderId="0" xfId="2" applyFont="1"/>
    <xf numFmtId="0" fontId="28" fillId="0" borderId="0" xfId="2" applyFont="1" applyAlignment="1">
      <alignment horizontal="left"/>
    </xf>
    <xf numFmtId="0" fontId="33" fillId="0" borderId="0" xfId="2" applyFont="1" applyAlignment="1">
      <alignment horizontal="left"/>
    </xf>
    <xf numFmtId="0" fontId="34" fillId="0" borderId="0" xfId="2" applyFont="1" applyAlignment="1">
      <alignment horizontal="center"/>
    </xf>
    <xf numFmtId="0" fontId="34" fillId="0" borderId="0" xfId="2" applyFont="1"/>
    <xf numFmtId="2" fontId="10" fillId="0" borderId="0" xfId="2" applyNumberFormat="1" applyFont="1" applyAlignment="1">
      <alignment horizontal="center"/>
    </xf>
    <xf numFmtId="0" fontId="37" fillId="0" borderId="0" xfId="2" applyFont="1"/>
    <xf numFmtId="1" fontId="37" fillId="0" borderId="0" xfId="2" applyNumberFormat="1" applyFont="1" applyAlignment="1">
      <alignment horizontal="center"/>
    </xf>
    <xf numFmtId="2" fontId="37" fillId="0" borderId="0" xfId="2" applyNumberFormat="1" applyFont="1" applyAlignment="1">
      <alignment horizontal="center"/>
    </xf>
    <xf numFmtId="171" fontId="37" fillId="0" borderId="0" xfId="2" applyNumberFormat="1" applyFont="1" applyAlignment="1">
      <alignment horizontal="center"/>
    </xf>
    <xf numFmtId="0" fontId="7" fillId="0" borderId="0" xfId="2" applyFont="1"/>
    <xf numFmtId="0" fontId="11" fillId="12" borderId="34" xfId="2" applyFont="1" applyFill="1" applyBorder="1" applyAlignment="1">
      <alignment horizontal="left"/>
    </xf>
    <xf numFmtId="0" fontId="10" fillId="12" borderId="29" xfId="2" applyFont="1" applyFill="1" applyBorder="1" applyAlignment="1">
      <alignment horizontal="center"/>
    </xf>
    <xf numFmtId="0" fontId="10" fillId="12" borderId="21" xfId="2" applyFont="1" applyFill="1" applyBorder="1"/>
    <xf numFmtId="0" fontId="10" fillId="12" borderId="48" xfId="2" applyFont="1" applyFill="1" applyBorder="1"/>
    <xf numFmtId="0" fontId="10" fillId="12" borderId="0" xfId="2" applyFont="1" applyFill="1" applyBorder="1"/>
    <xf numFmtId="0" fontId="10" fillId="0" borderId="46" xfId="2" applyFont="1" applyFill="1" applyBorder="1" applyAlignment="1">
      <alignment horizontal="center"/>
    </xf>
    <xf numFmtId="0" fontId="10" fillId="0" borderId="38" xfId="2" applyFont="1" applyFill="1" applyBorder="1" applyAlignment="1">
      <alignment horizontal="center"/>
    </xf>
    <xf numFmtId="0" fontId="10" fillId="0" borderId="47" xfId="2" applyFont="1" applyFill="1" applyBorder="1" applyAlignment="1">
      <alignment horizontal="center"/>
    </xf>
    <xf numFmtId="0" fontId="10" fillId="0" borderId="48" xfId="2" applyNumberFormat="1" applyFont="1" applyFill="1" applyBorder="1" applyAlignment="1">
      <alignment horizontal="center"/>
    </xf>
    <xf numFmtId="0" fontId="10" fillId="0" borderId="0" xfId="2" applyNumberFormat="1" applyFont="1" applyFill="1" applyBorder="1" applyAlignment="1">
      <alignment horizontal="center"/>
    </xf>
    <xf numFmtId="0" fontId="10" fillId="0" borderId="36" xfId="2" applyNumberFormat="1" applyFont="1" applyFill="1" applyBorder="1" applyAlignment="1">
      <alignment horizontal="center"/>
    </xf>
    <xf numFmtId="170" fontId="10" fillId="0" borderId="0" xfId="2" applyNumberFormat="1" applyFont="1"/>
    <xf numFmtId="2" fontId="10" fillId="0" borderId="48" xfId="2" applyNumberFormat="1" applyFont="1" applyFill="1" applyBorder="1" applyAlignment="1">
      <alignment horizontal="center"/>
    </xf>
    <xf numFmtId="2" fontId="10" fillId="0" borderId="0" xfId="2" applyNumberFormat="1" applyFont="1" applyFill="1" applyBorder="1" applyAlignment="1">
      <alignment horizontal="center"/>
    </xf>
    <xf numFmtId="2" fontId="10" fillId="0" borderId="36" xfId="2" applyNumberFormat="1" applyFont="1" applyFill="1" applyBorder="1" applyAlignment="1">
      <alignment horizontal="center"/>
    </xf>
    <xf numFmtId="2" fontId="29" fillId="0" borderId="49" xfId="2" applyNumberFormat="1" applyFont="1" applyFill="1" applyBorder="1" applyAlignment="1">
      <alignment horizontal="center"/>
    </xf>
    <xf numFmtId="2" fontId="29" fillId="0" borderId="43" xfId="2" applyNumberFormat="1" applyFont="1" applyFill="1" applyBorder="1" applyAlignment="1">
      <alignment horizontal="center"/>
    </xf>
    <xf numFmtId="2" fontId="10" fillId="0" borderId="43" xfId="2" applyNumberFormat="1" applyFont="1" applyFill="1" applyBorder="1" applyAlignment="1">
      <alignment horizontal="center"/>
    </xf>
    <xf numFmtId="2" fontId="29" fillId="0" borderId="50" xfId="2" applyNumberFormat="1" applyFont="1" applyFill="1" applyBorder="1" applyAlignment="1">
      <alignment horizontal="center"/>
    </xf>
    <xf numFmtId="0" fontId="28" fillId="12" borderId="46" xfId="2" applyFont="1" applyFill="1" applyBorder="1"/>
    <xf numFmtId="0" fontId="28" fillId="12" borderId="38" xfId="2" applyFont="1" applyFill="1" applyBorder="1"/>
    <xf numFmtId="0" fontId="28" fillId="12" borderId="47" xfId="2" applyFont="1" applyFill="1" applyBorder="1"/>
    <xf numFmtId="0" fontId="28" fillId="12" borderId="0" xfId="2" applyFont="1" applyFill="1" applyBorder="1"/>
    <xf numFmtId="2" fontId="29" fillId="12" borderId="0" xfId="2" applyNumberFormat="1" applyFont="1" applyFill="1" applyBorder="1" applyAlignment="1">
      <alignment horizontal="center"/>
    </xf>
    <xf numFmtId="2" fontId="10" fillId="12" borderId="0" xfId="2" applyNumberFormat="1" applyFont="1" applyFill="1" applyBorder="1" applyAlignment="1">
      <alignment horizontal="center"/>
    </xf>
    <xf numFmtId="2" fontId="29" fillId="12" borderId="36" xfId="2" applyNumberFormat="1" applyFont="1" applyFill="1" applyBorder="1" applyAlignment="1">
      <alignment horizontal="center"/>
    </xf>
    <xf numFmtId="0" fontId="10" fillId="12" borderId="49" xfId="2" applyFont="1" applyFill="1" applyBorder="1"/>
    <xf numFmtId="0" fontId="10" fillId="12" borderId="43" xfId="2" applyFont="1" applyFill="1" applyBorder="1"/>
    <xf numFmtId="0" fontId="10" fillId="12" borderId="50" xfId="2" applyFont="1" applyFill="1" applyBorder="1"/>
    <xf numFmtId="2" fontId="29" fillId="12" borderId="43" xfId="2" applyNumberFormat="1" applyFont="1" applyFill="1" applyBorder="1" applyAlignment="1">
      <alignment horizontal="center"/>
    </xf>
    <xf numFmtId="2" fontId="10" fillId="12" borderId="43" xfId="2" applyNumberFormat="1" applyFont="1" applyFill="1" applyBorder="1" applyAlignment="1">
      <alignment horizontal="center"/>
    </xf>
    <xf numFmtId="2" fontId="29" fillId="12" borderId="50" xfId="2" applyNumberFormat="1" applyFont="1" applyFill="1" applyBorder="1" applyAlignment="1">
      <alignment horizontal="center"/>
    </xf>
    <xf numFmtId="2" fontId="10" fillId="0" borderId="0" xfId="2" applyNumberFormat="1" applyFont="1" applyFill="1" applyBorder="1"/>
    <xf numFmtId="2" fontId="29" fillId="12" borderId="29" xfId="2" applyNumberFormat="1" applyFont="1" applyFill="1" applyBorder="1" applyAlignment="1">
      <alignment horizontal="center"/>
    </xf>
    <xf numFmtId="0" fontId="10" fillId="12" borderId="29" xfId="2" applyFont="1" applyFill="1" applyBorder="1"/>
    <xf numFmtId="2" fontId="10" fillId="12" borderId="21" xfId="2" applyNumberFormat="1" applyFont="1" applyFill="1" applyBorder="1"/>
    <xf numFmtId="2" fontId="10" fillId="0" borderId="46" xfId="2" applyNumberFormat="1" applyFont="1" applyFill="1" applyBorder="1" applyAlignment="1">
      <alignment horizontal="center"/>
    </xf>
    <xf numFmtId="2" fontId="29" fillId="0" borderId="38" xfId="2" applyNumberFormat="1" applyFont="1" applyFill="1" applyBorder="1" applyAlignment="1">
      <alignment horizontal="center"/>
    </xf>
    <xf numFmtId="2" fontId="29" fillId="0" borderId="47" xfId="2" applyNumberFormat="1" applyFont="1" applyFill="1" applyBorder="1" applyAlignment="1">
      <alignment horizontal="center"/>
    </xf>
    <xf numFmtId="2" fontId="10" fillId="12" borderId="36" xfId="2" applyNumberFormat="1" applyFont="1" applyFill="1" applyBorder="1"/>
    <xf numFmtId="2" fontId="29" fillId="0" borderId="48" xfId="2" applyNumberFormat="1" applyFont="1" applyFill="1" applyBorder="1" applyAlignment="1">
      <alignment horizontal="center"/>
    </xf>
    <xf numFmtId="2" fontId="29" fillId="0" borderId="36" xfId="2" applyNumberFormat="1" applyFont="1" applyFill="1" applyBorder="1" applyAlignment="1">
      <alignment horizontal="center"/>
    </xf>
    <xf numFmtId="0" fontId="10" fillId="12" borderId="48" xfId="2" quotePrefix="1" applyFont="1" applyFill="1" applyBorder="1"/>
    <xf numFmtId="0" fontId="10" fillId="12" borderId="49" xfId="2" quotePrefix="1" applyFont="1" applyFill="1" applyBorder="1"/>
    <xf numFmtId="2" fontId="10" fillId="12" borderId="50" xfId="2" applyNumberFormat="1" applyFont="1" applyFill="1" applyBorder="1"/>
    <xf numFmtId="0" fontId="10" fillId="12" borderId="38" xfId="2" applyFont="1" applyFill="1" applyBorder="1"/>
    <xf numFmtId="0" fontId="10" fillId="12" borderId="47" xfId="2" applyFont="1" applyFill="1" applyBorder="1"/>
    <xf numFmtId="2" fontId="29" fillId="12" borderId="38" xfId="2" applyNumberFormat="1" applyFont="1" applyFill="1" applyBorder="1" applyAlignment="1">
      <alignment horizontal="center"/>
    </xf>
    <xf numFmtId="2" fontId="10" fillId="12" borderId="38" xfId="2" applyNumberFormat="1" applyFont="1" applyFill="1" applyBorder="1" applyAlignment="1">
      <alignment horizontal="center"/>
    </xf>
    <xf numFmtId="2" fontId="29" fillId="12" borderId="47" xfId="2" applyNumberFormat="1" applyFont="1" applyFill="1" applyBorder="1" applyAlignment="1">
      <alignment horizontal="center"/>
    </xf>
    <xf numFmtId="0" fontId="10" fillId="12" borderId="36" xfId="2" applyFont="1" applyFill="1" applyBorder="1"/>
    <xf numFmtId="2" fontId="40" fillId="12" borderId="43" xfId="2" applyNumberFormat="1" applyFont="1" applyFill="1" applyBorder="1" applyAlignment="1">
      <alignment horizontal="left"/>
    </xf>
    <xf numFmtId="0" fontId="7" fillId="0" borderId="0" xfId="2" applyFont="1" applyFill="1" applyBorder="1"/>
    <xf numFmtId="166" fontId="41" fillId="0" borderId="0" xfId="2" applyNumberFormat="1" applyFont="1"/>
    <xf numFmtId="0" fontId="10" fillId="12" borderId="34" xfId="2" applyFont="1" applyFill="1" applyBorder="1"/>
    <xf numFmtId="0" fontId="42" fillId="12" borderId="48" xfId="2" applyFont="1" applyFill="1" applyBorder="1"/>
    <xf numFmtId="1" fontId="10" fillId="0" borderId="46" xfId="2" applyNumberFormat="1" applyFont="1" applyFill="1" applyBorder="1" applyAlignment="1">
      <alignment horizontal="center"/>
    </xf>
    <xf numFmtId="1" fontId="10" fillId="0" borderId="38" xfId="2" applyNumberFormat="1" applyFont="1" applyFill="1" applyBorder="1" applyAlignment="1">
      <alignment horizontal="center"/>
    </xf>
    <xf numFmtId="1" fontId="10" fillId="0" borderId="47" xfId="2" applyNumberFormat="1" applyFont="1" applyFill="1" applyBorder="1" applyAlignment="1">
      <alignment horizontal="center"/>
    </xf>
    <xf numFmtId="2" fontId="42" fillId="12" borderId="49" xfId="2" applyNumberFormat="1" applyFont="1" applyFill="1" applyBorder="1" applyAlignment="1">
      <alignment horizontal="left"/>
    </xf>
    <xf numFmtId="1" fontId="10" fillId="0" borderId="49" xfId="2" applyNumberFormat="1" applyFont="1" applyBorder="1" applyAlignment="1">
      <alignment horizontal="center"/>
    </xf>
    <xf numFmtId="1" fontId="10" fillId="0" borderId="43" xfId="2" applyNumberFormat="1" applyFont="1" applyBorder="1" applyAlignment="1">
      <alignment horizontal="center"/>
    </xf>
    <xf numFmtId="1" fontId="10" fillId="0" borderId="50" xfId="2" applyNumberFormat="1" applyFont="1" applyFill="1" applyBorder="1" applyAlignment="1">
      <alignment horizontal="center"/>
    </xf>
    <xf numFmtId="0" fontId="10" fillId="12" borderId="46" xfId="2" applyFont="1" applyFill="1" applyBorder="1"/>
    <xf numFmtId="0" fontId="28" fillId="0" borderId="0" xfId="2" applyFont="1" applyFill="1" applyBorder="1"/>
    <xf numFmtId="1" fontId="10" fillId="0" borderId="0" xfId="2" applyNumberFormat="1" applyFont="1" applyFill="1" applyBorder="1" applyAlignment="1">
      <alignment horizontal="center"/>
    </xf>
    <xf numFmtId="167" fontId="10" fillId="0" borderId="46" xfId="2" applyNumberFormat="1" applyFont="1" applyFill="1" applyBorder="1" applyAlignment="1">
      <alignment horizontal="center"/>
    </xf>
    <xf numFmtId="167" fontId="10" fillId="0" borderId="38" xfId="2" applyNumberFormat="1" applyFont="1" applyFill="1" applyBorder="1" applyAlignment="1">
      <alignment horizontal="center"/>
    </xf>
    <xf numFmtId="167" fontId="10" fillId="0" borderId="47" xfId="2" applyNumberFormat="1" applyFont="1" applyFill="1" applyBorder="1" applyAlignment="1">
      <alignment horizontal="center"/>
    </xf>
    <xf numFmtId="167" fontId="10" fillId="0" borderId="48" xfId="2" applyNumberFormat="1" applyFont="1" applyBorder="1" applyAlignment="1">
      <alignment horizontal="center"/>
    </xf>
    <xf numFmtId="167" fontId="10" fillId="0" borderId="0" xfId="2" applyNumberFormat="1" applyFont="1" applyBorder="1" applyAlignment="1">
      <alignment horizontal="center"/>
    </xf>
    <xf numFmtId="167" fontId="10" fillId="0" borderId="0" xfId="2" applyNumberFormat="1" applyFont="1" applyFill="1" applyBorder="1" applyAlignment="1">
      <alignment horizontal="center"/>
    </xf>
    <xf numFmtId="167" fontId="10" fillId="0" borderId="36" xfId="2" applyNumberFormat="1" applyFont="1" applyFill="1" applyBorder="1" applyAlignment="1">
      <alignment horizontal="center"/>
    </xf>
    <xf numFmtId="167" fontId="10" fillId="0" borderId="49" xfId="2" applyNumberFormat="1" applyFont="1" applyBorder="1" applyAlignment="1">
      <alignment horizontal="center"/>
    </xf>
    <xf numFmtId="167" fontId="10" fillId="0" borderId="43" xfId="2" applyNumberFormat="1" applyFont="1" applyBorder="1" applyAlignment="1">
      <alignment horizontal="center"/>
    </xf>
    <xf numFmtId="167" fontId="10" fillId="0" borderId="50" xfId="2" applyNumberFormat="1" applyFont="1" applyFill="1" applyBorder="1" applyAlignment="1">
      <alignment horizontal="center"/>
    </xf>
    <xf numFmtId="0" fontId="10" fillId="0" borderId="0" xfId="2" applyFont="1" applyBorder="1"/>
    <xf numFmtId="0" fontId="10" fillId="0" borderId="0" xfId="2" applyFont="1" applyBorder="1" applyAlignment="1">
      <alignment horizontal="center"/>
    </xf>
    <xf numFmtId="2" fontId="10" fillId="0" borderId="0" xfId="2" applyNumberFormat="1" applyFont="1"/>
    <xf numFmtId="0" fontId="28" fillId="12" borderId="23" xfId="2" applyFont="1" applyFill="1" applyBorder="1"/>
    <xf numFmtId="2" fontId="40" fillId="12" borderId="49" xfId="2" applyNumberFormat="1" applyFont="1" applyFill="1" applyBorder="1" applyAlignment="1">
      <alignment horizontal="left"/>
    </xf>
    <xf numFmtId="0" fontId="10" fillId="0" borderId="0" xfId="2" applyFont="1" applyFill="1"/>
    <xf numFmtId="2" fontId="13" fillId="0" borderId="0" xfId="2" quotePrefix="1" applyNumberFormat="1" applyFont="1" applyFill="1" applyBorder="1" applyAlignment="1">
      <alignment horizontal="right"/>
    </xf>
    <xf numFmtId="1" fontId="13" fillId="0" borderId="0" xfId="2" applyNumberFormat="1" applyFont="1" applyFill="1" applyBorder="1" applyAlignment="1">
      <alignment horizontal="center"/>
    </xf>
    <xf numFmtId="167" fontId="10" fillId="0" borderId="48" xfId="2" applyNumberFormat="1" applyFont="1" applyFill="1" applyBorder="1" applyAlignment="1">
      <alignment horizontal="center"/>
    </xf>
    <xf numFmtId="167" fontId="10" fillId="0" borderId="49" xfId="2" applyNumberFormat="1" applyFont="1" applyFill="1" applyBorder="1" applyAlignment="1">
      <alignment horizontal="center"/>
    </xf>
    <xf numFmtId="167" fontId="10" fillId="0" borderId="43" xfId="2" applyNumberFormat="1" applyFont="1" applyFill="1" applyBorder="1" applyAlignment="1">
      <alignment horizontal="center"/>
    </xf>
    <xf numFmtId="166" fontId="10" fillId="0" borderId="0" xfId="2" applyNumberFormat="1" applyFont="1" applyAlignment="1">
      <alignment horizontal="left"/>
    </xf>
    <xf numFmtId="172" fontId="10" fillId="0" borderId="0" xfId="2" applyNumberFormat="1" applyFont="1"/>
    <xf numFmtId="167" fontId="10" fillId="0" borderId="0" xfId="2" applyNumberFormat="1" applyFont="1" applyBorder="1"/>
    <xf numFmtId="167" fontId="10" fillId="0" borderId="34" xfId="2" applyNumberFormat="1" applyFont="1" applyFill="1" applyBorder="1" applyAlignment="1">
      <alignment horizontal="center"/>
    </xf>
    <xf numFmtId="167" fontId="10" fillId="0" borderId="29" xfId="2" applyNumberFormat="1" applyFont="1" applyFill="1" applyBorder="1" applyAlignment="1">
      <alignment horizontal="center"/>
    </xf>
    <xf numFmtId="167" fontId="10" fillId="0" borderId="21" xfId="2" applyNumberFormat="1" applyFont="1" applyFill="1" applyBorder="1" applyAlignment="1">
      <alignment horizontal="center"/>
    </xf>
    <xf numFmtId="169" fontId="10" fillId="0" borderId="0" xfId="2" applyNumberFormat="1" applyFont="1"/>
    <xf numFmtId="171" fontId="10" fillId="0" borderId="0" xfId="2" applyNumberFormat="1" applyFont="1"/>
    <xf numFmtId="167" fontId="10" fillId="12" borderId="38" xfId="2" applyNumberFormat="1" applyFont="1" applyFill="1" applyBorder="1" applyAlignment="1">
      <alignment horizontal="center"/>
    </xf>
    <xf numFmtId="167" fontId="10" fillId="13" borderId="23" xfId="2" applyNumberFormat="1" applyFont="1" applyFill="1" applyBorder="1"/>
    <xf numFmtId="167" fontId="10" fillId="12" borderId="0" xfId="2" applyNumberFormat="1" applyFont="1" applyFill="1" applyBorder="1" applyAlignment="1">
      <alignment horizontal="center"/>
    </xf>
    <xf numFmtId="2" fontId="10" fillId="13" borderId="37" xfId="2" applyNumberFormat="1" applyFont="1" applyFill="1" applyBorder="1"/>
    <xf numFmtId="0" fontId="10" fillId="13" borderId="37" xfId="2" applyFont="1" applyFill="1" applyBorder="1"/>
    <xf numFmtId="167" fontId="10" fillId="12" borderId="43" xfId="2" applyNumberFormat="1" applyFont="1" applyFill="1" applyBorder="1" applyAlignment="1">
      <alignment horizontal="center"/>
    </xf>
    <xf numFmtId="2" fontId="10" fillId="13" borderId="39" xfId="2" applyNumberFormat="1" applyFont="1" applyFill="1" applyBorder="1"/>
    <xf numFmtId="167" fontId="10" fillId="12" borderId="29" xfId="2" applyNumberFormat="1" applyFont="1" applyFill="1" applyBorder="1" applyAlignment="1">
      <alignment horizontal="center"/>
    </xf>
    <xf numFmtId="2" fontId="10" fillId="13" borderId="6" xfId="2" applyNumberFormat="1" applyFont="1" applyFill="1" applyBorder="1"/>
    <xf numFmtId="0" fontId="47" fillId="14" borderId="46" xfId="2" applyFont="1" applyFill="1" applyBorder="1"/>
    <xf numFmtId="0" fontId="47" fillId="14" borderId="47" xfId="2" applyFont="1" applyFill="1" applyBorder="1"/>
    <xf numFmtId="2" fontId="47" fillId="14" borderId="48" xfId="2" applyNumberFormat="1" applyFont="1" applyFill="1" applyBorder="1"/>
    <xf numFmtId="0" fontId="47" fillId="14" borderId="36" xfId="2" applyFont="1" applyFill="1" applyBorder="1"/>
    <xf numFmtId="2" fontId="47" fillId="14" borderId="49" xfId="2" applyNumberFormat="1" applyFont="1" applyFill="1" applyBorder="1"/>
    <xf numFmtId="0" fontId="47" fillId="14" borderId="50" xfId="2" applyFont="1" applyFill="1" applyBorder="1"/>
    <xf numFmtId="166" fontId="10" fillId="0" borderId="0" xfId="2" applyNumberFormat="1" applyFont="1" applyAlignment="1">
      <alignment horizontal="center"/>
    </xf>
    <xf numFmtId="169" fontId="28" fillId="13" borderId="38" xfId="2" applyNumberFormat="1" applyFont="1" applyFill="1" applyBorder="1" applyAlignment="1">
      <alignment horizontal="center"/>
    </xf>
    <xf numFmtId="165" fontId="28" fillId="13" borderId="38" xfId="2" applyNumberFormat="1" applyFont="1" applyFill="1" applyBorder="1" applyAlignment="1">
      <alignment horizontal="center"/>
    </xf>
    <xf numFmtId="166" fontId="28" fillId="13" borderId="38" xfId="2" applyNumberFormat="1" applyFont="1" applyFill="1" applyBorder="1" applyAlignment="1">
      <alignment horizontal="center"/>
    </xf>
    <xf numFmtId="2" fontId="8" fillId="0" borderId="0" xfId="2" applyNumberFormat="1"/>
    <xf numFmtId="0" fontId="8" fillId="0" borderId="0" xfId="2" applyFill="1"/>
    <xf numFmtId="0" fontId="8" fillId="5" borderId="18" xfId="0" applyFont="1" applyFill="1" applyBorder="1" applyAlignment="1">
      <alignment horizontal="center"/>
    </xf>
    <xf numFmtId="0" fontId="8" fillId="0" borderId="20" xfId="0" applyFont="1" applyFill="1" applyBorder="1"/>
    <xf numFmtId="0" fontId="8" fillId="9" borderId="4" xfId="0" applyFont="1" applyFill="1" applyBorder="1" applyAlignment="1">
      <alignment horizontal="center" vertical="center"/>
    </xf>
    <xf numFmtId="0" fontId="8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8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8" fillId="10" borderId="16" xfId="0" applyFont="1" applyFill="1" applyBorder="1" applyAlignment="1">
      <alignment horizontal="center" wrapText="1"/>
    </xf>
    <xf numFmtId="0" fontId="8" fillId="11" borderId="27" xfId="0" applyFont="1" applyFill="1" applyBorder="1" applyAlignment="1">
      <alignment horizontal="center" wrapText="1"/>
    </xf>
    <xf numFmtId="0" fontId="8" fillId="10" borderId="27" xfId="0" applyFont="1" applyFill="1" applyBorder="1" applyAlignment="1">
      <alignment horizontal="center" wrapText="1"/>
    </xf>
    <xf numFmtId="0" fontId="8" fillId="11" borderId="7" xfId="0" applyFont="1" applyFill="1" applyBorder="1" applyAlignment="1">
      <alignment horizontal="center" wrapText="1"/>
    </xf>
    <xf numFmtId="0" fontId="22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8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173" fontId="0" fillId="11" borderId="14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6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10" fillId="0" borderId="0" xfId="3" applyFont="1" applyFill="1" applyBorder="1"/>
    <xf numFmtId="0" fontId="10" fillId="0" borderId="0" xfId="3" applyFont="1" applyFill="1" applyBorder="1" applyAlignment="1">
      <alignment horizontal="center"/>
    </xf>
    <xf numFmtId="0" fontId="11" fillId="0" borderId="0" xfId="3" applyFont="1" applyFill="1" applyBorder="1" applyAlignment="1">
      <alignment horizontal="center"/>
    </xf>
    <xf numFmtId="0" fontId="10" fillId="0" borderId="0" xfId="3" applyFont="1" applyFill="1" applyBorder="1" applyAlignment="1">
      <alignment horizontal="right"/>
    </xf>
    <xf numFmtId="0" fontId="7" fillId="0" borderId="16" xfId="3" applyFont="1" applyBorder="1" applyAlignment="1">
      <alignment horizontal="center"/>
    </xf>
    <xf numFmtId="0" fontId="7" fillId="0" borderId="7" xfId="3" applyFont="1" applyBorder="1" applyAlignment="1">
      <alignment horizontal="center"/>
    </xf>
    <xf numFmtId="0" fontId="7" fillId="0" borderId="15" xfId="3" applyFont="1" applyBorder="1" applyAlignment="1">
      <alignment horizontal="center"/>
    </xf>
    <xf numFmtId="0" fontId="7" fillId="0" borderId="8" xfId="3" applyFont="1" applyBorder="1" applyAlignment="1">
      <alignment horizontal="center"/>
    </xf>
    <xf numFmtId="165" fontId="10" fillId="0" borderId="0" xfId="3" applyNumberFormat="1" applyFont="1" applyFill="1" applyBorder="1" applyAlignment="1">
      <alignment horizontal="center"/>
    </xf>
    <xf numFmtId="167" fontId="10" fillId="0" borderId="0" xfId="3" applyNumberFormat="1" applyFont="1" applyFill="1" applyBorder="1" applyAlignment="1">
      <alignment horizontal="center"/>
    </xf>
    <xf numFmtId="0" fontId="6" fillId="2" borderId="16" xfId="3" applyFont="1" applyFill="1" applyBorder="1" applyAlignment="1">
      <alignment horizontal="right"/>
    </xf>
    <xf numFmtId="0" fontId="6" fillId="2" borderId="24" xfId="3" applyFont="1" applyFill="1" applyBorder="1" applyAlignment="1">
      <alignment horizontal="right"/>
    </xf>
    <xf numFmtId="0" fontId="9" fillId="2" borderId="17" xfId="3" applyFont="1" applyFill="1" applyBorder="1" applyAlignment="1">
      <alignment horizontal="right"/>
    </xf>
    <xf numFmtId="0" fontId="6" fillId="2" borderId="17" xfId="3" applyFont="1" applyFill="1" applyBorder="1" applyAlignment="1">
      <alignment horizontal="right"/>
    </xf>
    <xf numFmtId="14" fontId="6" fillId="2" borderId="14" xfId="3" applyNumberFormat="1" applyFill="1" applyBorder="1" applyAlignment="1">
      <alignment horizontal="center"/>
    </xf>
    <xf numFmtId="0" fontId="6" fillId="2" borderId="18" xfId="3" applyFont="1" applyFill="1" applyBorder="1" applyAlignment="1">
      <alignment horizontal="right"/>
    </xf>
    <xf numFmtId="165" fontId="6" fillId="2" borderId="19" xfId="3" applyNumberFormat="1" applyFont="1" applyFill="1" applyBorder="1" applyAlignment="1">
      <alignment horizontal="center"/>
    </xf>
    <xf numFmtId="165" fontId="10" fillId="7" borderId="1" xfId="3" applyNumberFormat="1" applyFont="1" applyFill="1" applyBorder="1" applyAlignment="1">
      <alignment horizontal="center"/>
    </xf>
    <xf numFmtId="165" fontId="10" fillId="6" borderId="26" xfId="3" applyNumberFormat="1" applyFont="1" applyFill="1" applyBorder="1" applyAlignment="1">
      <alignment horizontal="center"/>
    </xf>
    <xf numFmtId="165" fontId="10" fillId="7" borderId="4" xfId="3" applyNumberFormat="1" applyFont="1" applyFill="1" applyBorder="1" applyAlignment="1">
      <alignment horizontal="center"/>
    </xf>
    <xf numFmtId="165" fontId="10" fillId="7" borderId="26" xfId="3" applyNumberFormat="1" applyFont="1" applyFill="1" applyBorder="1" applyAlignment="1">
      <alignment horizontal="center"/>
    </xf>
    <xf numFmtId="165" fontId="10" fillId="6" borderId="3" xfId="3" applyNumberFormat="1" applyFont="1" applyFill="1" applyBorder="1" applyAlignment="1">
      <alignment horizontal="center"/>
    </xf>
    <xf numFmtId="165" fontId="10" fillId="6" borderId="4" xfId="3" applyNumberFormat="1" applyFont="1" applyFill="1" applyBorder="1" applyAlignment="1">
      <alignment horizontal="center"/>
    </xf>
    <xf numFmtId="167" fontId="11" fillId="0" borderId="0" xfId="3" applyNumberFormat="1" applyFont="1" applyFill="1" applyBorder="1" applyAlignment="1">
      <alignment horizontal="center"/>
    </xf>
    <xf numFmtId="165" fontId="10" fillId="0" borderId="0" xfId="3" applyNumberFormat="1" applyFont="1" applyFill="1" applyBorder="1"/>
    <xf numFmtId="9" fontId="10" fillId="0" borderId="0" xfId="1" applyFont="1" applyFill="1" applyBorder="1"/>
    <xf numFmtId="165" fontId="10" fillId="5" borderId="25" xfId="3" applyNumberFormat="1" applyFont="1" applyFill="1" applyBorder="1" applyAlignment="1">
      <alignment horizontal="center"/>
    </xf>
    <xf numFmtId="165" fontId="10" fillId="5" borderId="4" xfId="3" applyNumberFormat="1" applyFont="1" applyFill="1" applyBorder="1" applyAlignment="1">
      <alignment horizontal="center"/>
    </xf>
    <xf numFmtId="165" fontId="10" fillId="5" borderId="5" xfId="3" applyNumberFormat="1" applyFont="1" applyFill="1" applyBorder="1" applyAlignment="1">
      <alignment horizontal="center"/>
    </xf>
    <xf numFmtId="166" fontId="10" fillId="5" borderId="26" xfId="3" applyNumberFormat="1" applyFont="1" applyFill="1" applyBorder="1" applyAlignment="1">
      <alignment horizontal="center"/>
    </xf>
    <xf numFmtId="169" fontId="10" fillId="5" borderId="26" xfId="3" applyNumberFormat="1" applyFont="1" applyFill="1" applyBorder="1" applyAlignment="1">
      <alignment horizontal="center"/>
    </xf>
    <xf numFmtId="165" fontId="10" fillId="0" borderId="0" xfId="3" applyNumberFormat="1" applyFont="1" applyBorder="1" applyAlignment="1">
      <alignment horizontal="center"/>
    </xf>
    <xf numFmtId="0" fontId="11" fillId="0" borderId="0" xfId="3" applyFont="1" applyFill="1" applyBorder="1"/>
    <xf numFmtId="14" fontId="10" fillId="0" borderId="0" xfId="3" applyNumberFormat="1" applyFont="1" applyFill="1" applyBorder="1" applyAlignment="1">
      <alignment horizontal="center"/>
    </xf>
    <xf numFmtId="165" fontId="10" fillId="0" borderId="6" xfId="3" applyNumberFormat="1" applyFont="1" applyFill="1" applyBorder="1" applyAlignment="1">
      <alignment horizontal="center"/>
    </xf>
    <xf numFmtId="167" fontId="10" fillId="3" borderId="6" xfId="3" applyNumberFormat="1" applyFont="1" applyFill="1" applyBorder="1" applyAlignment="1">
      <alignment horizontal="center"/>
    </xf>
    <xf numFmtId="167" fontId="10" fillId="4" borderId="6" xfId="3" applyNumberFormat="1" applyFont="1" applyFill="1" applyBorder="1" applyAlignment="1">
      <alignment horizontal="center"/>
    </xf>
    <xf numFmtId="165" fontId="10" fillId="2" borderId="6" xfId="3" applyNumberFormat="1" applyFont="1" applyFill="1" applyBorder="1" applyAlignment="1">
      <alignment horizontal="center"/>
    </xf>
    <xf numFmtId="0" fontId="11" fillId="0" borderId="20" xfId="3" applyFont="1" applyFill="1" applyBorder="1" applyAlignment="1">
      <alignment horizontal="center"/>
    </xf>
    <xf numFmtId="165" fontId="10" fillId="0" borderId="21" xfId="3" applyNumberFormat="1" applyFont="1" applyFill="1" applyBorder="1" applyAlignment="1">
      <alignment horizontal="center"/>
    </xf>
    <xf numFmtId="14" fontId="10" fillId="0" borderId="20" xfId="3" applyNumberFormat="1" applyFont="1" applyFill="1" applyBorder="1" applyAlignment="1">
      <alignment horizontal="center"/>
    </xf>
    <xf numFmtId="0" fontId="10" fillId="0" borderId="22" xfId="3" applyFont="1" applyFill="1" applyBorder="1" applyAlignment="1">
      <alignment horizontal="center"/>
    </xf>
    <xf numFmtId="0" fontId="10" fillId="3" borderId="6" xfId="3" applyFont="1" applyFill="1" applyBorder="1" applyAlignment="1">
      <alignment horizontal="center"/>
    </xf>
    <xf numFmtId="0" fontId="10" fillId="16" borderId="0" xfId="3" applyFont="1" applyFill="1" applyBorder="1"/>
    <xf numFmtId="0" fontId="10" fillId="0" borderId="20" xfId="3" applyFont="1" applyFill="1" applyBorder="1"/>
    <xf numFmtId="0" fontId="10" fillId="0" borderId="44" xfId="3" applyFont="1" applyFill="1" applyBorder="1"/>
    <xf numFmtId="0" fontId="10" fillId="15" borderId="23" xfId="3" applyFont="1" applyFill="1" applyBorder="1"/>
    <xf numFmtId="10" fontId="10" fillId="0" borderId="0" xfId="3" applyNumberFormat="1" applyFont="1" applyFill="1" applyBorder="1"/>
    <xf numFmtId="2" fontId="5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3" fillId="0" borderId="0" xfId="10"/>
    <xf numFmtId="0" fontId="3" fillId="0" borderId="53" xfId="10" applyBorder="1"/>
    <xf numFmtId="0" fontId="3" fillId="0" borderId="0" xfId="10" applyBorder="1"/>
    <xf numFmtId="0" fontId="6" fillId="2" borderId="54" xfId="3" applyFont="1" applyFill="1" applyBorder="1" applyAlignment="1">
      <alignment horizontal="right"/>
    </xf>
    <xf numFmtId="168" fontId="6" fillId="2" borderId="19" xfId="3" applyNumberFormat="1" applyFont="1" applyFill="1" applyBorder="1" applyAlignment="1">
      <alignment horizontal="center"/>
    </xf>
    <xf numFmtId="0" fontId="6" fillId="0" borderId="0" xfId="3"/>
    <xf numFmtId="0" fontId="7" fillId="5" borderId="1" xfId="3" applyFont="1" applyFill="1" applyBorder="1" applyAlignment="1">
      <alignment horizontal="center"/>
    </xf>
    <xf numFmtId="0" fontId="7" fillId="5" borderId="12" xfId="3" applyFont="1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0" fontId="7" fillId="5" borderId="22" xfId="3" applyFont="1" applyFill="1" applyBorder="1" applyAlignment="1">
      <alignment horizontal="center"/>
    </xf>
    <xf numFmtId="0" fontId="7" fillId="5" borderId="30" xfId="3" applyFont="1" applyFill="1" applyBorder="1" applyAlignment="1">
      <alignment horizontal="center"/>
    </xf>
    <xf numFmtId="0" fontId="6" fillId="5" borderId="16" xfId="3" applyFill="1" applyBorder="1" applyAlignment="1">
      <alignment horizontal="center"/>
    </xf>
    <xf numFmtId="0" fontId="6" fillId="5" borderId="33" xfId="3" applyFill="1" applyBorder="1" applyAlignment="1">
      <alignment horizontal="center"/>
    </xf>
    <xf numFmtId="14" fontId="6" fillId="0" borderId="0" xfId="3" applyNumberFormat="1" applyFill="1" applyBorder="1" applyAlignment="1">
      <alignment horizontal="center"/>
    </xf>
    <xf numFmtId="0" fontId="6" fillId="5" borderId="17" xfId="3" applyFill="1" applyBorder="1" applyAlignment="1">
      <alignment horizontal="center"/>
    </xf>
    <xf numFmtId="0" fontId="6" fillId="5" borderId="29" xfId="3" applyFill="1" applyBorder="1" applyAlignment="1">
      <alignment horizontal="center"/>
    </xf>
    <xf numFmtId="168" fontId="6" fillId="0" borderId="0" xfId="3" applyNumberFormat="1" applyFill="1" applyBorder="1" applyAlignment="1">
      <alignment horizontal="center"/>
    </xf>
    <xf numFmtId="0" fontId="6" fillId="0" borderId="0" xfId="3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164" fontId="6" fillId="0" borderId="0" xfId="3" applyNumberFormat="1" applyFill="1" applyBorder="1" applyAlignment="1">
      <alignment horizontal="center"/>
    </xf>
    <xf numFmtId="0" fontId="6" fillId="5" borderId="18" xfId="3" applyFill="1" applyBorder="1" applyAlignment="1">
      <alignment horizontal="center"/>
    </xf>
    <xf numFmtId="0" fontId="6" fillId="5" borderId="38" xfId="3" applyFill="1" applyBorder="1" applyAlignment="1">
      <alignment horizontal="center"/>
    </xf>
    <xf numFmtId="0" fontId="6" fillId="0" borderId="44" xfId="3" applyBorder="1"/>
    <xf numFmtId="0" fontId="6" fillId="0" borderId="44" xfId="3" applyBorder="1" applyAlignment="1">
      <alignment horizontal="center"/>
    </xf>
    <xf numFmtId="0" fontId="6" fillId="0" borderId="45" xfId="3" applyBorder="1" applyAlignment="1">
      <alignment horizontal="center"/>
    </xf>
    <xf numFmtId="0" fontId="6" fillId="10" borderId="55" xfId="3" applyFill="1" applyBorder="1" applyAlignment="1">
      <alignment horizontal="center" wrapText="1"/>
    </xf>
    <xf numFmtId="0" fontId="6" fillId="11" borderId="56" xfId="3" applyFill="1" applyBorder="1" applyAlignment="1">
      <alignment horizontal="center" wrapText="1"/>
    </xf>
    <xf numFmtId="0" fontId="6" fillId="10" borderId="56" xfId="3" applyFill="1" applyBorder="1" applyAlignment="1">
      <alignment horizontal="center" wrapText="1"/>
    </xf>
    <xf numFmtId="0" fontId="6" fillId="11" borderId="57" xfId="3" applyFill="1" applyBorder="1" applyAlignment="1">
      <alignment horizontal="center" wrapText="1"/>
    </xf>
    <xf numFmtId="0" fontId="6" fillId="0" borderId="0" xfId="3" applyFill="1" applyBorder="1" applyAlignment="1">
      <alignment horizontal="center" wrapText="1"/>
    </xf>
    <xf numFmtId="0" fontId="6" fillId="0" borderId="0" xfId="3" applyFill="1" applyAlignment="1">
      <alignment wrapText="1"/>
    </xf>
    <xf numFmtId="167" fontId="6" fillId="8" borderId="32" xfId="3" applyNumberFormat="1" applyFill="1" applyBorder="1" applyAlignment="1">
      <alignment horizontal="center"/>
    </xf>
    <xf numFmtId="167" fontId="6" fillId="8" borderId="9" xfId="3" applyNumberFormat="1" applyFill="1" applyBorder="1" applyAlignment="1">
      <alignment horizontal="center"/>
    </xf>
    <xf numFmtId="167" fontId="6" fillId="10" borderId="50" xfId="3" applyNumberFormat="1" applyFill="1" applyBorder="1" applyAlignment="1">
      <alignment horizontal="center" vertical="center"/>
    </xf>
    <xf numFmtId="167" fontId="6" fillId="11" borderId="39" xfId="3" applyNumberFormat="1" applyFill="1" applyBorder="1" applyAlignment="1">
      <alignment horizontal="center" vertical="center"/>
    </xf>
    <xf numFmtId="10" fontId="6" fillId="10" borderId="39" xfId="1" applyNumberFormat="1" applyFill="1" applyBorder="1" applyAlignment="1">
      <alignment horizontal="center" vertical="center"/>
    </xf>
    <xf numFmtId="10" fontId="6" fillId="11" borderId="51" xfId="1" applyNumberFormat="1" applyFill="1" applyBorder="1" applyAlignment="1">
      <alignment horizontal="center" vertical="center"/>
    </xf>
    <xf numFmtId="2" fontId="6" fillId="0" borderId="0" xfId="3" applyNumberFormat="1" applyFill="1" applyBorder="1" applyAlignment="1">
      <alignment horizontal="center" vertical="center"/>
    </xf>
    <xf numFmtId="166" fontId="6" fillId="0" borderId="0" xfId="3" applyNumberFormat="1"/>
    <xf numFmtId="167" fontId="6" fillId="8" borderId="58" xfId="3" applyNumberFormat="1" applyFill="1" applyBorder="1" applyAlignment="1">
      <alignment horizontal="center"/>
    </xf>
    <xf numFmtId="167" fontId="6" fillId="8" borderId="59" xfId="3" applyNumberFormat="1" applyFill="1" applyBorder="1" applyAlignment="1">
      <alignment horizontal="center"/>
    </xf>
    <xf numFmtId="167" fontId="6" fillId="11" borderId="6" xfId="3" applyNumberFormat="1" applyFill="1" applyBorder="1" applyAlignment="1">
      <alignment horizontal="center" vertical="center"/>
    </xf>
    <xf numFmtId="10" fontId="6" fillId="11" borderId="14" xfId="1" applyNumberFormat="1" applyFill="1" applyBorder="1" applyAlignment="1">
      <alignment horizontal="center" vertical="center"/>
    </xf>
    <xf numFmtId="167" fontId="6" fillId="9" borderId="58" xfId="3" applyNumberFormat="1" applyFill="1" applyBorder="1" applyAlignment="1">
      <alignment horizontal="center"/>
    </xf>
    <xf numFmtId="167" fontId="6" fillId="9" borderId="59" xfId="3" applyNumberFormat="1" applyFill="1" applyBorder="1" applyAlignment="1">
      <alignment horizontal="center"/>
    </xf>
    <xf numFmtId="165" fontId="6" fillId="8" borderId="58" xfId="3" applyNumberFormat="1" applyFill="1" applyBorder="1" applyAlignment="1">
      <alignment horizontal="center"/>
    </xf>
    <xf numFmtId="165" fontId="6" fillId="8" borderId="59" xfId="3" applyNumberFormat="1" applyFill="1" applyBorder="1" applyAlignment="1">
      <alignment horizontal="center"/>
    </xf>
    <xf numFmtId="0" fontId="6" fillId="9" borderId="58" xfId="3" applyFill="1" applyBorder="1" applyAlignment="1">
      <alignment horizontal="center" vertical="center"/>
    </xf>
    <xf numFmtId="165" fontId="6" fillId="9" borderId="58" xfId="3" applyNumberFormat="1" applyFill="1" applyBorder="1" applyAlignment="1">
      <alignment horizontal="center"/>
    </xf>
    <xf numFmtId="165" fontId="6" fillId="9" borderId="59" xfId="3" applyNumberFormat="1" applyFill="1" applyBorder="1" applyAlignment="1">
      <alignment horizontal="center"/>
    </xf>
    <xf numFmtId="166" fontId="6" fillId="9" borderId="58" xfId="3" applyNumberFormat="1" applyFill="1" applyBorder="1" applyAlignment="1">
      <alignment horizontal="center"/>
    </xf>
    <xf numFmtId="166" fontId="6" fillId="9" borderId="10" xfId="3" applyNumberFormat="1" applyFill="1" applyBorder="1" applyAlignment="1">
      <alignment horizontal="center"/>
    </xf>
    <xf numFmtId="0" fontId="6" fillId="8" borderId="61" xfId="3" applyFill="1" applyBorder="1" applyAlignment="1">
      <alignment horizontal="center" vertical="center"/>
    </xf>
    <xf numFmtId="169" fontId="6" fillId="8" borderId="61" xfId="3" applyNumberFormat="1" applyFill="1" applyBorder="1" applyAlignment="1">
      <alignment horizontal="center"/>
    </xf>
    <xf numFmtId="169" fontId="6" fillId="8" borderId="62" xfId="3" applyNumberFormat="1" applyFill="1" applyBorder="1" applyAlignment="1">
      <alignment horizontal="center"/>
    </xf>
    <xf numFmtId="167" fontId="6" fillId="10" borderId="63" xfId="3" applyNumberFormat="1" applyFill="1" applyBorder="1" applyAlignment="1">
      <alignment horizontal="center" vertical="center"/>
    </xf>
    <xf numFmtId="167" fontId="6" fillId="11" borderId="28" xfId="3" applyNumberFormat="1" applyFill="1" applyBorder="1" applyAlignment="1">
      <alignment horizontal="center" vertical="center"/>
    </xf>
    <xf numFmtId="10" fontId="6" fillId="10" borderId="64" xfId="1" applyNumberFormat="1" applyFill="1" applyBorder="1" applyAlignment="1">
      <alignment horizontal="center" vertical="center"/>
    </xf>
    <xf numFmtId="10" fontId="6" fillId="11" borderId="8" xfId="1" applyNumberFormat="1" applyFill="1" applyBorder="1" applyAlignment="1">
      <alignment horizontal="center" vertical="center"/>
    </xf>
    <xf numFmtId="0" fontId="6" fillId="0" borderId="0" xfId="3" applyFill="1"/>
    <xf numFmtId="0" fontId="6" fillId="17" borderId="0" xfId="3" applyFill="1" applyAlignment="1">
      <alignment wrapText="1"/>
    </xf>
    <xf numFmtId="166" fontId="14" fillId="0" borderId="0" xfId="3" applyNumberFormat="1" applyFont="1"/>
    <xf numFmtId="2" fontId="6" fillId="0" borderId="0" xfId="3" applyNumberFormat="1"/>
    <xf numFmtId="2" fontId="14" fillId="0" borderId="0" xfId="3" applyNumberFormat="1" applyFont="1"/>
    <xf numFmtId="10" fontId="6" fillId="0" borderId="0" xfId="3" applyNumberFormat="1"/>
    <xf numFmtId="0" fontId="14" fillId="0" borderId="0" xfId="3" applyFont="1"/>
    <xf numFmtId="11" fontId="14" fillId="0" borderId="0" xfId="3" applyNumberFormat="1" applyFont="1"/>
    <xf numFmtId="0" fontId="9" fillId="17" borderId="0" xfId="3" applyFont="1" applyFill="1"/>
    <xf numFmtId="49" fontId="6" fillId="0" borderId="0" xfId="3" applyNumberFormat="1"/>
    <xf numFmtId="0" fontId="9" fillId="0" borderId="0" xfId="3" applyFont="1" applyAlignment="1">
      <alignment horizontal="center" vertical="center"/>
    </xf>
    <xf numFmtId="0" fontId="6" fillId="0" borderId="0" xfId="3" applyNumberFormat="1"/>
    <xf numFmtId="0" fontId="48" fillId="0" borderId="0" xfId="3" applyFont="1"/>
    <xf numFmtId="173" fontId="10" fillId="0" borderId="0" xfId="1" applyNumberFormat="1" applyFont="1" applyFill="1" applyBorder="1"/>
    <xf numFmtId="14" fontId="6" fillId="18" borderId="14" xfId="3" applyNumberFormat="1" applyFill="1" applyBorder="1" applyAlignment="1">
      <alignment horizontal="center"/>
    </xf>
    <xf numFmtId="167" fontId="10" fillId="3" borderId="6" xfId="3" applyNumberFormat="1" applyFont="1" applyFill="1" applyBorder="1" applyAlignment="1">
      <alignment horizontal="center"/>
    </xf>
    <xf numFmtId="167" fontId="10" fillId="4" borderId="6" xfId="3" applyNumberFormat="1" applyFont="1" applyFill="1" applyBorder="1" applyAlignment="1">
      <alignment horizontal="center"/>
    </xf>
    <xf numFmtId="0" fontId="10" fillId="3" borderId="6" xfId="3" applyFont="1" applyFill="1" applyBorder="1" applyAlignment="1">
      <alignment horizontal="center"/>
    </xf>
    <xf numFmtId="14" fontId="9" fillId="2" borderId="14" xfId="3" applyNumberFormat="1" applyFont="1" applyFill="1" applyBorder="1" applyAlignment="1">
      <alignment horizontal="center"/>
    </xf>
    <xf numFmtId="0" fontId="10" fillId="16" borderId="20" xfId="3" applyFont="1" applyFill="1" applyBorder="1"/>
    <xf numFmtId="0" fontId="10" fillId="16" borderId="44" xfId="3" applyFont="1" applyFill="1" applyBorder="1"/>
    <xf numFmtId="165" fontId="10" fillId="0" borderId="6" xfId="3" applyNumberFormat="1" applyFont="1" applyFill="1" applyBorder="1"/>
    <xf numFmtId="49" fontId="6" fillId="2" borderId="19" xfId="3" applyNumberFormat="1" applyFont="1" applyFill="1" applyBorder="1" applyAlignment="1">
      <alignment horizontal="center"/>
    </xf>
    <xf numFmtId="0" fontId="10" fillId="7" borderId="5" xfId="3" applyFont="1" applyFill="1" applyBorder="1" applyAlignment="1">
      <alignment horizontal="center" textRotation="90" wrapText="1"/>
    </xf>
    <xf numFmtId="0" fontId="10" fillId="7" borderId="2" xfId="3" applyFont="1" applyFill="1" applyBorder="1" applyAlignment="1">
      <alignment horizontal="center" textRotation="90" wrapText="1"/>
    </xf>
    <xf numFmtId="0" fontId="10" fillId="7" borderId="22" xfId="3" applyFont="1" applyFill="1" applyBorder="1" applyAlignment="1">
      <alignment horizontal="center" textRotation="90" wrapText="1"/>
    </xf>
    <xf numFmtId="0" fontId="10" fillId="6" borderId="2" xfId="3" applyFont="1" applyFill="1" applyBorder="1" applyAlignment="1">
      <alignment horizontal="center" textRotation="90" wrapText="1"/>
    </xf>
    <xf numFmtId="0" fontId="10" fillId="6" borderId="22" xfId="3" applyFont="1" applyFill="1" applyBorder="1" applyAlignment="1">
      <alignment horizontal="center" textRotation="90" wrapText="1"/>
    </xf>
    <xf numFmtId="0" fontId="10" fillId="5" borderId="25" xfId="3" applyFont="1" applyFill="1" applyBorder="1" applyAlignment="1">
      <alignment horizontal="center" textRotation="90" wrapText="1"/>
    </xf>
    <xf numFmtId="0" fontId="10" fillId="5" borderId="4" xfId="3" applyFont="1" applyFill="1" applyBorder="1" applyAlignment="1">
      <alignment horizontal="center" textRotation="90" wrapText="1"/>
    </xf>
    <xf numFmtId="0" fontId="10" fillId="5" borderId="5" xfId="3" applyFont="1" applyFill="1" applyBorder="1" applyAlignment="1">
      <alignment horizontal="center" textRotation="90" wrapText="1"/>
    </xf>
    <xf numFmtId="0" fontId="10" fillId="5" borderId="26" xfId="3" applyFont="1" applyFill="1" applyBorder="1" applyAlignment="1">
      <alignment horizontal="center" textRotation="90" wrapText="1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2" fontId="8" fillId="15" borderId="6" xfId="0" applyNumberFormat="1" applyFont="1" applyFill="1" applyBorder="1" applyAlignment="1">
      <alignment horizontal="center" vertical="center"/>
    </xf>
    <xf numFmtId="2" fontId="8" fillId="15" borderId="14" xfId="0" applyNumberFormat="1" applyFont="1" applyFill="1" applyBorder="1" applyAlignment="1">
      <alignment horizontal="center" vertical="center"/>
    </xf>
    <xf numFmtId="0" fontId="8" fillId="15" borderId="17" xfId="0" applyFont="1" applyFill="1" applyBorder="1" applyAlignment="1">
      <alignment horizontal="center" vertical="center"/>
    </xf>
    <xf numFmtId="0" fontId="8" fillId="15" borderId="6" xfId="0" applyFont="1" applyFill="1" applyBorder="1" applyAlignment="1">
      <alignment horizontal="center" vertical="center"/>
    </xf>
    <xf numFmtId="0" fontId="8" fillId="8" borderId="17" xfId="0" applyFont="1" applyFill="1" applyBorder="1" applyAlignment="1">
      <alignment horizontal="center" vertical="center"/>
    </xf>
    <xf numFmtId="0" fontId="8" fillId="8" borderId="6" xfId="0" applyFont="1" applyFill="1" applyBorder="1" applyAlignment="1">
      <alignment horizontal="center" vertical="center"/>
    </xf>
    <xf numFmtId="0" fontId="8" fillId="15" borderId="15" xfId="0" applyFont="1" applyFill="1" applyBorder="1" applyAlignment="1">
      <alignment horizontal="center" vertical="center"/>
    </xf>
    <xf numFmtId="0" fontId="8" fillId="15" borderId="28" xfId="0" applyFont="1" applyFill="1" applyBorder="1" applyAlignment="1">
      <alignment horizontal="center" vertical="center"/>
    </xf>
    <xf numFmtId="2" fontId="8" fillId="8" borderId="6" xfId="0" applyNumberFormat="1" applyFont="1" applyFill="1" applyBorder="1" applyAlignment="1">
      <alignment horizontal="center" vertical="center"/>
    </xf>
    <xf numFmtId="2" fontId="8" fillId="8" borderId="14" xfId="0" applyNumberFormat="1" applyFont="1" applyFill="1" applyBorder="1" applyAlignment="1">
      <alignment horizontal="center" vertical="center"/>
    </xf>
    <xf numFmtId="2" fontId="6" fillId="15" borderId="28" xfId="0" applyNumberFormat="1" applyFont="1" applyFill="1" applyBorder="1" applyAlignment="1">
      <alignment horizontal="center" vertical="center"/>
    </xf>
    <xf numFmtId="2" fontId="6" fillId="15" borderId="8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0" fontId="8" fillId="11" borderId="17" xfId="0" applyFont="1" applyFill="1" applyBorder="1" applyAlignment="1">
      <alignment horizontal="center" vertical="center"/>
    </xf>
    <xf numFmtId="0" fontId="8" fillId="11" borderId="6" xfId="0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11" borderId="16" xfId="0" applyFont="1" applyFill="1" applyBorder="1" applyAlignment="1">
      <alignment horizontal="center" vertical="center"/>
    </xf>
    <xf numFmtId="0" fontId="8" fillId="11" borderId="27" xfId="0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8" fillId="8" borderId="5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8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7" fillId="5" borderId="12" xfId="0" applyFont="1" applyFill="1" applyBorder="1" applyAlignment="1">
      <alignment horizontal="center"/>
    </xf>
    <xf numFmtId="0" fontId="7" fillId="5" borderId="40" xfId="0" applyFont="1" applyFill="1" applyBorder="1" applyAlignment="1">
      <alignment horizontal="center"/>
    </xf>
    <xf numFmtId="0" fontId="7" fillId="5" borderId="41" xfId="0" applyFont="1" applyFill="1" applyBorder="1" applyAlignment="1">
      <alignment horizontal="center"/>
    </xf>
    <xf numFmtId="0" fontId="7" fillId="5" borderId="30" xfId="0" applyFont="1" applyFill="1" applyBorder="1" applyAlignment="1">
      <alignment horizontal="center"/>
    </xf>
    <xf numFmtId="0" fontId="7" fillId="5" borderId="31" xfId="0" applyFont="1" applyFill="1" applyBorder="1" applyAlignment="1">
      <alignment horizontal="center"/>
    </xf>
    <xf numFmtId="0" fontId="7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9" fillId="5" borderId="29" xfId="0" applyFont="1" applyFill="1" applyBorder="1" applyAlignment="1">
      <alignment horizontal="center"/>
    </xf>
    <xf numFmtId="0" fontId="9" fillId="5" borderId="10" xfId="0" applyFont="1" applyFill="1" applyBorder="1" applyAlignment="1">
      <alignment horizontal="center"/>
    </xf>
    <xf numFmtId="0" fontId="8" fillId="5" borderId="38" xfId="0" applyFont="1" applyFill="1" applyBorder="1" applyAlignment="1">
      <alignment horizontal="center"/>
    </xf>
    <xf numFmtId="0" fontId="8" fillId="5" borderId="11" xfId="0" applyFont="1" applyFill="1" applyBorder="1" applyAlignment="1">
      <alignment horizontal="center"/>
    </xf>
    <xf numFmtId="14" fontId="6" fillId="5" borderId="33" xfId="3" applyNumberFormat="1" applyFill="1" applyBorder="1" applyAlignment="1">
      <alignment horizontal="center"/>
    </xf>
    <xf numFmtId="14" fontId="6" fillId="5" borderId="9" xfId="3" applyNumberFormat="1" applyFill="1" applyBorder="1" applyAlignment="1">
      <alignment horizontal="center"/>
    </xf>
    <xf numFmtId="0" fontId="7" fillId="5" borderId="12" xfId="3" applyFont="1" applyFill="1" applyBorder="1" applyAlignment="1">
      <alignment horizontal="center"/>
    </xf>
    <xf numFmtId="0" fontId="7" fillId="5" borderId="40" xfId="3" applyFont="1" applyFill="1" applyBorder="1" applyAlignment="1">
      <alignment horizontal="center"/>
    </xf>
    <xf numFmtId="0" fontId="7" fillId="5" borderId="41" xfId="3" applyFont="1" applyFill="1" applyBorder="1" applyAlignment="1">
      <alignment horizontal="center"/>
    </xf>
    <xf numFmtId="0" fontId="7" fillId="5" borderId="30" xfId="3" applyFont="1" applyFill="1" applyBorder="1" applyAlignment="1">
      <alignment horizontal="center"/>
    </xf>
    <xf numFmtId="0" fontId="7" fillId="5" borderId="31" xfId="3" applyFont="1" applyFill="1" applyBorder="1" applyAlignment="1">
      <alignment horizontal="center"/>
    </xf>
    <xf numFmtId="0" fontId="7" fillId="5" borderId="42" xfId="3" applyFont="1" applyFill="1" applyBorder="1" applyAlignment="1">
      <alignment horizontal="center"/>
    </xf>
    <xf numFmtId="0" fontId="6" fillId="9" borderId="60" xfId="3" applyFill="1" applyBorder="1" applyAlignment="1">
      <alignment horizontal="center" vertical="center"/>
    </xf>
    <xf numFmtId="0" fontId="6" fillId="9" borderId="13" xfId="3" applyFill="1" applyBorder="1" applyAlignment="1">
      <alignment horizontal="center" vertical="center"/>
    </xf>
    <xf numFmtId="0" fontId="6" fillId="9" borderId="54" xfId="3" applyFill="1" applyBorder="1" applyAlignment="1">
      <alignment horizontal="center" vertical="center"/>
    </xf>
    <xf numFmtId="0" fontId="6" fillId="8" borderId="60" xfId="3" applyFill="1" applyBorder="1" applyAlignment="1">
      <alignment horizontal="center" vertical="center"/>
    </xf>
    <xf numFmtId="0" fontId="6" fillId="8" borderId="13" xfId="3" applyFill="1" applyBorder="1" applyAlignment="1">
      <alignment horizontal="center" vertical="center"/>
    </xf>
    <xf numFmtId="0" fontId="6" fillId="8" borderId="54" xfId="3" applyFill="1" applyBorder="1" applyAlignment="1">
      <alignment horizontal="center" vertical="center"/>
    </xf>
    <xf numFmtId="10" fontId="6" fillId="5" borderId="33" xfId="1" applyNumberFormat="1" applyFill="1" applyBorder="1" applyAlignment="1">
      <alignment horizontal="center"/>
    </xf>
    <xf numFmtId="10" fontId="6" fillId="5" borderId="9" xfId="1" applyNumberFormat="1" applyFill="1" applyBorder="1" applyAlignment="1">
      <alignment horizontal="center"/>
    </xf>
    <xf numFmtId="0" fontId="9" fillId="0" borderId="0" xfId="3" applyFont="1" applyAlignment="1">
      <alignment horizontal="center"/>
    </xf>
    <xf numFmtId="0" fontId="6" fillId="5" borderId="33" xfId="3" applyNumberFormat="1" applyFill="1" applyBorder="1" applyAlignment="1">
      <alignment horizontal="center"/>
    </xf>
    <xf numFmtId="0" fontId="6" fillId="5" borderId="9" xfId="3" applyNumberFormat="1" applyFill="1" applyBorder="1" applyAlignment="1">
      <alignment horizontal="center"/>
    </xf>
    <xf numFmtId="0" fontId="1" fillId="0" borderId="0" xfId="10" applyFont="1" applyBorder="1"/>
    <xf numFmtId="168" fontId="6" fillId="0" borderId="0" xfId="3" applyNumberFormat="1" applyFont="1" applyFill="1" applyBorder="1" applyAlignment="1">
      <alignment horizontal="center"/>
    </xf>
  </cellXfs>
  <cellStyles count="14">
    <cellStyle name="Normal" xfId="0" builtinId="0"/>
    <cellStyle name="Normal 2" xfId="7"/>
    <cellStyle name="Normal 3" xfId="4"/>
    <cellStyle name="Normal 3 2" xfId="11"/>
    <cellStyle name="Normal 4" xfId="9"/>
    <cellStyle name="Normal 4 2" xfId="12"/>
    <cellStyle name="Normal 5" xfId="10"/>
    <cellStyle name="Normal 5 2" xfId="13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Z1 SP OS 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4.7479086592810311E-2</c:v>
                </c:pt>
                <c:pt idx="2">
                  <c:v>0.35247569522948224</c:v>
                </c:pt>
                <c:pt idx="3">
                  <c:v>0.24508252317431609</c:v>
                </c:pt>
                <c:pt idx="4">
                  <c:v>0.11033235360614967</c:v>
                </c:pt>
                <c:pt idx="5">
                  <c:v>8.365362875876102E-2</c:v>
                </c:pt>
                <c:pt idx="6">
                  <c:v>5.448790413746326E-2</c:v>
                </c:pt>
                <c:pt idx="7">
                  <c:v>3.0522269952520914E-2</c:v>
                </c:pt>
                <c:pt idx="8">
                  <c:v>1.6730725751752204E-2</c:v>
                </c:pt>
                <c:pt idx="9">
                  <c:v>3.0070088175446531E-2</c:v>
                </c:pt>
                <c:pt idx="10">
                  <c:v>1.1304544426859598E-2</c:v>
                </c:pt>
                <c:pt idx="11">
                  <c:v>7.2349084331901426E-3</c:v>
                </c:pt>
                <c:pt idx="12">
                  <c:v>1.0626271761248021E-2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Z1 SP OS 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0.9525209134071897</c:v>
                </c:pt>
                <c:pt idx="3">
                  <c:v>0.60004521817770751</c:v>
                </c:pt>
                <c:pt idx="4">
                  <c:v>0.35496269500339139</c:v>
                </c:pt>
                <c:pt idx="5">
                  <c:v>0.24463034139724171</c:v>
                </c:pt>
                <c:pt idx="6">
                  <c:v>0.16097671263848068</c:v>
                </c:pt>
                <c:pt idx="7">
                  <c:v>0.10648880850101741</c:v>
                </c:pt>
                <c:pt idx="8">
                  <c:v>7.5966538548496498E-2</c:v>
                </c:pt>
                <c:pt idx="9">
                  <c:v>5.9235812796744294E-2</c:v>
                </c:pt>
                <c:pt idx="10">
                  <c:v>2.916572462129776E-2</c:v>
                </c:pt>
                <c:pt idx="11">
                  <c:v>1.7861180194438164E-2</c:v>
                </c:pt>
                <c:pt idx="12">
                  <c:v>1.0626271761248021E-2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4.7479086592810311E-2</c:v>
                </c:pt>
                <c:pt idx="2">
                  <c:v>0.35247569522948224</c:v>
                </c:pt>
                <c:pt idx="3">
                  <c:v>0.24508252317431609</c:v>
                </c:pt>
                <c:pt idx="4">
                  <c:v>0.11033235360614967</c:v>
                </c:pt>
                <c:pt idx="5">
                  <c:v>8.365362875876102E-2</c:v>
                </c:pt>
                <c:pt idx="6">
                  <c:v>5.448790413746326E-2</c:v>
                </c:pt>
                <c:pt idx="7">
                  <c:v>3.0522269952520914E-2</c:v>
                </c:pt>
                <c:pt idx="8">
                  <c:v>1.6730725751752204E-2</c:v>
                </c:pt>
                <c:pt idx="9">
                  <c:v>3.0070088175446531E-2</c:v>
                </c:pt>
                <c:pt idx="10">
                  <c:v>1.1304544426859598E-2</c:v>
                </c:pt>
                <c:pt idx="11">
                  <c:v>7.2349084331901426E-3</c:v>
                </c:pt>
                <c:pt idx="12">
                  <c:v>1.0626271761248021E-2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4.7479086592810311E-2</c:v>
                </c:pt>
                <c:pt idx="2">
                  <c:v>0.35247569522948224</c:v>
                </c:pt>
                <c:pt idx="3">
                  <c:v>0.24508252317431609</c:v>
                </c:pt>
                <c:pt idx="4">
                  <c:v>0.11033235360614967</c:v>
                </c:pt>
                <c:pt idx="5">
                  <c:v>8.365362875876102E-2</c:v>
                </c:pt>
                <c:pt idx="6">
                  <c:v>5.448790413746326E-2</c:v>
                </c:pt>
                <c:pt idx="7">
                  <c:v>3.0522269952520914E-2</c:v>
                </c:pt>
                <c:pt idx="8">
                  <c:v>1.6730725751752204E-2</c:v>
                </c:pt>
                <c:pt idx="9">
                  <c:v>3.0070088175446531E-2</c:v>
                </c:pt>
                <c:pt idx="10">
                  <c:v>1.1304544426859598E-2</c:v>
                </c:pt>
                <c:pt idx="11">
                  <c:v>7.2349084331901426E-3</c:v>
                </c:pt>
                <c:pt idx="12">
                  <c:v>1.0626271761248021E-2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4.7479086592810311E-2</c:v>
                </c:pt>
                <c:pt idx="2">
                  <c:v>0.35247569522948224</c:v>
                </c:pt>
                <c:pt idx="3">
                  <c:v>0.24508252317431609</c:v>
                </c:pt>
                <c:pt idx="4">
                  <c:v>0.11033235360614967</c:v>
                </c:pt>
                <c:pt idx="5">
                  <c:v>8.365362875876102E-2</c:v>
                </c:pt>
                <c:pt idx="6">
                  <c:v>5.448790413746326E-2</c:v>
                </c:pt>
                <c:pt idx="7">
                  <c:v>3.0522269952520914E-2</c:v>
                </c:pt>
                <c:pt idx="8">
                  <c:v>1.6730725751752204E-2</c:v>
                </c:pt>
                <c:pt idx="9">
                  <c:v>3.0070088175446531E-2</c:v>
                </c:pt>
                <c:pt idx="10">
                  <c:v>1.1304544426859598E-2</c:v>
                </c:pt>
                <c:pt idx="11">
                  <c:v>7.2349084331901426E-3</c:v>
                </c:pt>
                <c:pt idx="12">
                  <c:v>1.0626271761248021E-2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2.464</c:v>
                </c:pt>
                <c:pt idx="1">
                  <c:v>2.464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3.7735979909445695E-2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topLeftCell="B1" zoomScaleNormal="100" workbookViewId="0">
      <selection activeCell="D9" sqref="D9"/>
    </sheetView>
  </sheetViews>
  <sheetFormatPr defaultColWidth="9.109375" defaultRowHeight="10.199999999999999" x14ac:dyDescent="0.2"/>
  <cols>
    <col min="1" max="1" width="5.109375" style="255" customWidth="1"/>
    <col min="2" max="2" width="30.44140625" style="255" bestFit="1" customWidth="1"/>
    <col min="3" max="3" width="18.33203125" style="256" customWidth="1"/>
    <col min="4" max="8" width="15.6640625" style="255" customWidth="1"/>
    <col min="9" max="9" width="15.6640625" style="287" customWidth="1"/>
    <col min="10" max="10" width="15.6640625" style="255" customWidth="1"/>
    <col min="11" max="11" width="20.6640625" style="255" customWidth="1"/>
    <col min="12" max="16384" width="9.10937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3">
      <c r="B2" s="259" t="s">
        <v>2</v>
      </c>
      <c r="C2" s="260" t="s">
        <v>20</v>
      </c>
      <c r="D2" s="257"/>
      <c r="E2" s="305" t="s">
        <v>198</v>
      </c>
      <c r="F2" s="305"/>
      <c r="I2" s="257"/>
      <c r="K2" s="257"/>
    </row>
    <row r="3" spans="1:11" ht="17.25" customHeight="1" thickBot="1" x14ac:dyDescent="0.35">
      <c r="B3" s="261" t="s">
        <v>3</v>
      </c>
      <c r="C3" s="262" t="s">
        <v>5</v>
      </c>
      <c r="D3" s="263"/>
      <c r="E3" s="305" t="s">
        <v>199</v>
      </c>
      <c r="F3" s="305" t="s">
        <v>200</v>
      </c>
      <c r="I3" s="264"/>
      <c r="J3" s="264"/>
      <c r="K3" s="263"/>
    </row>
    <row r="4" spans="1:11" ht="17.25" customHeight="1" x14ac:dyDescent="0.3">
      <c r="B4" s="265" t="s">
        <v>1</v>
      </c>
      <c r="C4" s="386" t="s">
        <v>227</v>
      </c>
      <c r="D4" s="263"/>
      <c r="E4" s="305"/>
      <c r="F4" s="305"/>
      <c r="I4" s="264"/>
      <c r="J4" s="264"/>
      <c r="K4" s="263"/>
    </row>
    <row r="5" spans="1:11" ht="17.25" customHeight="1" x14ac:dyDescent="0.3">
      <c r="B5" s="266" t="s">
        <v>42</v>
      </c>
      <c r="C5" s="309"/>
      <c r="D5" s="263"/>
      <c r="E5" s="305"/>
      <c r="F5" s="305"/>
      <c r="I5" s="264"/>
      <c r="J5" s="264"/>
      <c r="K5" s="263"/>
    </row>
    <row r="6" spans="1:11" ht="17.25" customHeight="1" x14ac:dyDescent="0.3">
      <c r="B6" s="308" t="s">
        <v>201</v>
      </c>
      <c r="C6" s="378"/>
      <c r="D6" s="378"/>
      <c r="E6" s="307"/>
      <c r="F6" s="1"/>
      <c r="G6" s="1"/>
      <c r="I6" s="264"/>
      <c r="J6" s="264"/>
      <c r="K6" s="263"/>
    </row>
    <row r="7" spans="1:11" ht="17.25" customHeight="1" x14ac:dyDescent="0.3">
      <c r="B7" s="267" t="s">
        <v>187</v>
      </c>
      <c r="C7" s="382" t="s">
        <v>225</v>
      </c>
      <c r="D7" s="263"/>
      <c r="E7" s="481" t="s">
        <v>226</v>
      </c>
      <c r="F7" s="305"/>
      <c r="I7" s="264"/>
      <c r="J7" s="264"/>
      <c r="K7" s="263"/>
    </row>
    <row r="8" spans="1:11" ht="17.25" customHeight="1" x14ac:dyDescent="0.3">
      <c r="B8" s="268" t="s">
        <v>4</v>
      </c>
      <c r="C8" s="269" t="s">
        <v>228</v>
      </c>
      <c r="D8" s="263"/>
      <c r="E8" s="482" t="s">
        <v>224</v>
      </c>
      <c r="F8" s="305"/>
      <c r="I8" s="264"/>
      <c r="J8" s="264"/>
      <c r="K8" s="263"/>
    </row>
    <row r="9" spans="1:11" ht="17.25" customHeight="1" thickBot="1" x14ac:dyDescent="0.35">
      <c r="B9" s="270" t="s">
        <v>21</v>
      </c>
      <c r="C9" s="271">
        <f>C35+C57+C79+C101</f>
        <v>22140</v>
      </c>
      <c r="D9" s="263"/>
      <c r="E9" s="305"/>
      <c r="F9" s="305"/>
      <c r="I9" s="264"/>
      <c r="J9" s="264"/>
      <c r="K9" s="263"/>
    </row>
    <row r="10" spans="1:11" ht="17.25" customHeight="1" thickBot="1" x14ac:dyDescent="0.35">
      <c r="A10" s="387" t="s">
        <v>46</v>
      </c>
      <c r="B10" s="272">
        <v>250</v>
      </c>
      <c r="C10" s="273">
        <f>K32+K54+K76+K98</f>
        <v>0</v>
      </c>
      <c r="D10" s="263"/>
      <c r="E10" s="305"/>
      <c r="F10" s="305"/>
      <c r="I10" s="264"/>
      <c r="J10" s="264"/>
      <c r="K10" s="263"/>
    </row>
    <row r="11" spans="1:11" ht="17.25" customHeight="1" thickBot="1" x14ac:dyDescent="0.35">
      <c r="A11" s="388"/>
      <c r="B11" s="274">
        <v>125</v>
      </c>
      <c r="C11" s="273">
        <f t="shared" ref="C11:C22" si="0">K33+K55+K77+K99</f>
        <v>1050</v>
      </c>
      <c r="D11" s="263"/>
      <c r="E11" s="305"/>
      <c r="F11" s="305"/>
      <c r="I11" s="264"/>
      <c r="J11" s="264"/>
      <c r="K11" s="263"/>
    </row>
    <row r="12" spans="1:11" ht="17.25" customHeight="1" thickBot="1" x14ac:dyDescent="0.35">
      <c r="A12" s="388"/>
      <c r="B12" s="274">
        <v>63</v>
      </c>
      <c r="C12" s="273">
        <f t="shared" si="0"/>
        <v>7795</v>
      </c>
      <c r="D12" s="263"/>
      <c r="E12" s="305"/>
      <c r="F12" s="305"/>
      <c r="I12" s="264"/>
      <c r="J12" s="264"/>
      <c r="K12" s="263"/>
    </row>
    <row r="13" spans="1:11" ht="17.25" customHeight="1" thickBot="1" x14ac:dyDescent="0.35">
      <c r="A13" s="389"/>
      <c r="B13" s="275">
        <v>31.5</v>
      </c>
      <c r="C13" s="273">
        <f t="shared" si="0"/>
        <v>5420</v>
      </c>
      <c r="D13" s="263"/>
      <c r="E13" s="306"/>
      <c r="F13" s="306"/>
      <c r="I13" s="264"/>
      <c r="J13" s="264"/>
      <c r="K13" s="263"/>
    </row>
    <row r="14" spans="1:11" ht="17.25" customHeight="1" thickBot="1" x14ac:dyDescent="0.25">
      <c r="A14" s="390" t="s">
        <v>45</v>
      </c>
      <c r="B14" s="276">
        <v>16</v>
      </c>
      <c r="C14" s="273">
        <f t="shared" si="0"/>
        <v>2440</v>
      </c>
      <c r="D14" s="263"/>
      <c r="I14" s="256"/>
      <c r="J14" s="256"/>
      <c r="K14" s="263"/>
    </row>
    <row r="15" spans="1:11" ht="17.25" customHeight="1" thickBot="1" x14ac:dyDescent="0.25">
      <c r="A15" s="390"/>
      <c r="B15" s="277">
        <v>8</v>
      </c>
      <c r="C15" s="273">
        <f t="shared" si="0"/>
        <v>1850</v>
      </c>
      <c r="D15" s="263"/>
      <c r="I15" s="264"/>
      <c r="J15" s="264"/>
      <c r="K15" s="263"/>
    </row>
    <row r="16" spans="1:11" ht="17.25" customHeight="1" thickBot="1" x14ac:dyDescent="0.25">
      <c r="A16" s="390"/>
      <c r="B16" s="277">
        <v>4</v>
      </c>
      <c r="C16" s="273">
        <f t="shared" si="0"/>
        <v>1205</v>
      </c>
      <c r="D16" s="263"/>
      <c r="I16" s="264"/>
      <c r="J16" s="264"/>
      <c r="K16" s="263"/>
    </row>
    <row r="17" spans="1:11" ht="17.25" customHeight="1" thickBot="1" x14ac:dyDescent="0.25">
      <c r="A17" s="390"/>
      <c r="B17" s="277">
        <v>2</v>
      </c>
      <c r="C17" s="273">
        <f t="shared" si="0"/>
        <v>675</v>
      </c>
      <c r="D17" s="263"/>
      <c r="I17" s="264"/>
      <c r="J17" s="264"/>
      <c r="K17" s="263"/>
    </row>
    <row r="18" spans="1:11" ht="17.25" customHeight="1" thickBot="1" x14ac:dyDescent="0.25">
      <c r="A18" s="390"/>
      <c r="B18" s="277">
        <v>1</v>
      </c>
      <c r="C18" s="273">
        <f t="shared" si="0"/>
        <v>370</v>
      </c>
      <c r="I18" s="278"/>
      <c r="K18" s="279"/>
    </row>
    <row r="19" spans="1:11" ht="17.25" customHeight="1" thickBot="1" x14ac:dyDescent="0.25">
      <c r="A19" s="391"/>
      <c r="B19" s="273">
        <v>0.5</v>
      </c>
      <c r="C19" s="273">
        <f t="shared" si="0"/>
        <v>665</v>
      </c>
      <c r="I19" s="278"/>
      <c r="K19" s="280"/>
    </row>
    <row r="20" spans="1:11" ht="17.25" customHeight="1" thickBot="1" x14ac:dyDescent="0.25">
      <c r="A20" s="392" t="s">
        <v>44</v>
      </c>
      <c r="B20" s="281">
        <v>0.25</v>
      </c>
      <c r="C20" s="273">
        <f t="shared" si="0"/>
        <v>250</v>
      </c>
      <c r="I20" s="278"/>
    </row>
    <row r="21" spans="1:11" ht="17.25" customHeight="1" thickBot="1" x14ac:dyDescent="0.25">
      <c r="A21" s="393"/>
      <c r="B21" s="282">
        <v>0.125</v>
      </c>
      <c r="C21" s="273">
        <f t="shared" si="0"/>
        <v>160</v>
      </c>
      <c r="I21" s="278"/>
      <c r="K21" s="279"/>
    </row>
    <row r="22" spans="1:11" ht="17.25" customHeight="1" thickBot="1" x14ac:dyDescent="0.25">
      <c r="A22" s="393"/>
      <c r="B22" s="282">
        <v>6.3E-2</v>
      </c>
      <c r="C22" s="273">
        <f t="shared" si="0"/>
        <v>235</v>
      </c>
      <c r="I22" s="278"/>
      <c r="K22" s="279"/>
    </row>
    <row r="23" spans="1:11" ht="17.25" customHeight="1" thickBot="1" x14ac:dyDescent="0.25">
      <c r="A23" s="394"/>
      <c r="B23" s="283">
        <v>3.1E-2</v>
      </c>
      <c r="C23" s="273">
        <v>0</v>
      </c>
      <c r="I23" s="278"/>
      <c r="K23" s="279"/>
    </row>
    <row r="24" spans="1:11" ht="17.25" customHeight="1" thickBot="1" x14ac:dyDescent="0.25">
      <c r="A24" s="394"/>
      <c r="B24" s="284">
        <v>3.8999999999999998E-3</v>
      </c>
      <c r="C24" s="273">
        <v>0</v>
      </c>
      <c r="I24" s="278"/>
      <c r="K24" s="279"/>
    </row>
    <row r="25" spans="1:11" ht="17.25" customHeight="1" thickBot="1" x14ac:dyDescent="0.25">
      <c r="A25" s="395"/>
      <c r="B25" s="285">
        <v>6.0000000000000002E-5</v>
      </c>
      <c r="C25" s="273">
        <v>0</v>
      </c>
      <c r="I25" s="278"/>
      <c r="K25" s="279"/>
    </row>
    <row r="26" spans="1:11" ht="17.25" customHeight="1" x14ac:dyDescent="0.2">
      <c r="B26" s="263"/>
      <c r="C26" s="286"/>
      <c r="I26" s="278"/>
      <c r="K26" s="279"/>
    </row>
    <row r="27" spans="1:11" ht="17.25" customHeight="1" x14ac:dyDescent="0.2">
      <c r="C27" s="255"/>
      <c r="I27" s="278"/>
    </row>
    <row r="28" spans="1:11" ht="25.5" customHeight="1" x14ac:dyDescent="0.2">
      <c r="B28" s="263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8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8"/>
      <c r="D31" s="289">
        <v>250</v>
      </c>
      <c r="E31" s="381">
        <v>0</v>
      </c>
      <c r="F31" s="379">
        <v>0</v>
      </c>
      <c r="G31" s="379">
        <v>0</v>
      </c>
      <c r="H31" s="380">
        <v>0</v>
      </c>
      <c r="I31" s="380">
        <v>0</v>
      </c>
      <c r="J31" s="380">
        <v>0</v>
      </c>
      <c r="K31" s="292">
        <f>AVERAGE(H31:J31)-AVERAGE(E31:G31)</f>
        <v>0</v>
      </c>
    </row>
    <row r="32" spans="1:11" ht="10.8" thickBot="1" x14ac:dyDescent="0.25">
      <c r="B32" s="258" t="s">
        <v>25</v>
      </c>
      <c r="C32" s="288"/>
      <c r="D32" s="289">
        <v>125</v>
      </c>
      <c r="E32" s="381">
        <v>0</v>
      </c>
      <c r="F32" s="379">
        <v>0</v>
      </c>
      <c r="G32" s="379">
        <v>0</v>
      </c>
      <c r="H32" s="380">
        <v>0</v>
      </c>
      <c r="I32" s="380">
        <v>0</v>
      </c>
      <c r="J32" s="380">
        <v>0</v>
      </c>
      <c r="K32" s="292">
        <f t="shared" ref="K32:K33" si="1">AVERAGE(H32:J32)-AVERAGE(E32:G32)</f>
        <v>0</v>
      </c>
    </row>
    <row r="33" spans="2:11" ht="10.8" thickBot="1" x14ac:dyDescent="0.25">
      <c r="B33" s="258" t="s">
        <v>0</v>
      </c>
      <c r="C33" s="293"/>
      <c r="D33" s="294">
        <v>63</v>
      </c>
      <c r="E33" s="381">
        <v>1545</v>
      </c>
      <c r="F33" s="379">
        <v>1545</v>
      </c>
      <c r="G33" s="379">
        <v>1545</v>
      </c>
      <c r="H33" s="380">
        <v>2595</v>
      </c>
      <c r="I33" s="380">
        <v>2595</v>
      </c>
      <c r="J33" s="380">
        <v>2595</v>
      </c>
      <c r="K33" s="292">
        <f t="shared" si="1"/>
        <v>1050</v>
      </c>
    </row>
    <row r="34" spans="2:11" ht="10.8" thickBot="1" x14ac:dyDescent="0.25">
      <c r="B34" s="258" t="s">
        <v>26</v>
      </c>
      <c r="C34" s="295"/>
      <c r="D34" s="294">
        <v>31.5</v>
      </c>
      <c r="E34" s="381">
        <v>1715</v>
      </c>
      <c r="F34" s="379">
        <v>1715</v>
      </c>
      <c r="G34" s="379">
        <v>1715</v>
      </c>
      <c r="H34" s="380">
        <v>9510</v>
      </c>
      <c r="I34" s="380">
        <v>9510</v>
      </c>
      <c r="J34" s="380">
        <v>9510</v>
      </c>
      <c r="K34" s="292">
        <f>AVERAGE(H34:J34)-AVERAGE(E34:G34)</f>
        <v>7795</v>
      </c>
    </row>
    <row r="35" spans="2:11" ht="10.8" thickBot="1" x14ac:dyDescent="0.25">
      <c r="B35" s="258" t="s">
        <v>27</v>
      </c>
      <c r="C35" s="296">
        <f>D47-D45</f>
        <v>22140</v>
      </c>
      <c r="D35" s="294">
        <v>16</v>
      </c>
      <c r="E35" s="381">
        <v>1755</v>
      </c>
      <c r="F35" s="379">
        <v>1755</v>
      </c>
      <c r="G35" s="379">
        <v>1755</v>
      </c>
      <c r="H35" s="380">
        <v>7175</v>
      </c>
      <c r="I35" s="380">
        <v>7175</v>
      </c>
      <c r="J35" s="380">
        <v>7175</v>
      </c>
      <c r="K35" s="292">
        <f t="shared" ref="K35:K44" si="2">AVERAGE(H35:J35)-AVERAGE(E35:G35)</f>
        <v>5420</v>
      </c>
    </row>
    <row r="36" spans="2:11" x14ac:dyDescent="0.2">
      <c r="B36" s="258" t="s">
        <v>28</v>
      </c>
      <c r="C36" s="256" t="s">
        <v>29</v>
      </c>
      <c r="D36" s="289">
        <v>8</v>
      </c>
      <c r="E36" s="381">
        <v>1500</v>
      </c>
      <c r="F36" s="379">
        <v>1500</v>
      </c>
      <c r="G36" s="379">
        <v>1500</v>
      </c>
      <c r="H36" s="380">
        <v>3940</v>
      </c>
      <c r="I36" s="380">
        <v>3940</v>
      </c>
      <c r="J36" s="380">
        <v>3940</v>
      </c>
      <c r="K36" s="292">
        <f t="shared" si="2"/>
        <v>2440</v>
      </c>
    </row>
    <row r="37" spans="2:11" x14ac:dyDescent="0.2">
      <c r="D37" s="289">
        <v>4</v>
      </c>
      <c r="E37" s="381">
        <v>1560</v>
      </c>
      <c r="F37" s="379">
        <v>1560</v>
      </c>
      <c r="G37" s="379">
        <v>1560</v>
      </c>
      <c r="H37" s="380">
        <v>3410</v>
      </c>
      <c r="I37" s="380">
        <v>3410</v>
      </c>
      <c r="J37" s="380">
        <v>3410</v>
      </c>
      <c r="K37" s="292">
        <f t="shared" si="2"/>
        <v>1850</v>
      </c>
    </row>
    <row r="38" spans="2:11" x14ac:dyDescent="0.2">
      <c r="B38" s="258"/>
      <c r="C38" s="255"/>
      <c r="D38" s="289">
        <v>2</v>
      </c>
      <c r="E38" s="381">
        <v>1385</v>
      </c>
      <c r="F38" s="379">
        <v>1385</v>
      </c>
      <c r="G38" s="379">
        <v>1385</v>
      </c>
      <c r="H38" s="380">
        <v>2590</v>
      </c>
      <c r="I38" s="380">
        <v>2590</v>
      </c>
      <c r="J38" s="380">
        <v>2590</v>
      </c>
      <c r="K38" s="292">
        <f t="shared" si="2"/>
        <v>1205</v>
      </c>
    </row>
    <row r="39" spans="2:11" x14ac:dyDescent="0.2">
      <c r="C39" s="255"/>
      <c r="D39" s="289">
        <v>1</v>
      </c>
      <c r="E39" s="381">
        <v>1215</v>
      </c>
      <c r="F39" s="379">
        <v>1215</v>
      </c>
      <c r="G39" s="379">
        <v>1215</v>
      </c>
      <c r="H39" s="380">
        <v>1890</v>
      </c>
      <c r="I39" s="380">
        <v>1890</v>
      </c>
      <c r="J39" s="380">
        <v>1890</v>
      </c>
      <c r="K39" s="292">
        <f t="shared" si="2"/>
        <v>675</v>
      </c>
    </row>
    <row r="40" spans="2:11" x14ac:dyDescent="0.2">
      <c r="C40" s="255"/>
      <c r="D40" s="289">
        <v>0.5</v>
      </c>
      <c r="E40" s="381">
        <v>1045</v>
      </c>
      <c r="F40" s="379">
        <v>1045</v>
      </c>
      <c r="G40" s="379">
        <v>1045</v>
      </c>
      <c r="H40" s="380">
        <v>1415</v>
      </c>
      <c r="I40" s="380">
        <v>1415</v>
      </c>
      <c r="J40" s="380">
        <v>1415</v>
      </c>
      <c r="K40" s="292">
        <f t="shared" si="2"/>
        <v>370</v>
      </c>
    </row>
    <row r="41" spans="2:11" x14ac:dyDescent="0.2">
      <c r="C41" s="255"/>
      <c r="D41" s="289">
        <v>0.25</v>
      </c>
      <c r="E41" s="381">
        <v>985</v>
      </c>
      <c r="F41" s="379">
        <v>985</v>
      </c>
      <c r="G41" s="379">
        <v>985</v>
      </c>
      <c r="H41" s="380">
        <v>1650</v>
      </c>
      <c r="I41" s="380">
        <v>1650</v>
      </c>
      <c r="J41" s="380">
        <v>1650</v>
      </c>
      <c r="K41" s="292">
        <f t="shared" si="2"/>
        <v>665</v>
      </c>
    </row>
    <row r="42" spans="2:11" x14ac:dyDescent="0.2">
      <c r="C42" s="255"/>
      <c r="D42" s="289">
        <v>0.125</v>
      </c>
      <c r="E42" s="381">
        <v>950</v>
      </c>
      <c r="F42" s="379">
        <v>950</v>
      </c>
      <c r="G42" s="379">
        <v>950</v>
      </c>
      <c r="H42" s="380">
        <v>1200</v>
      </c>
      <c r="I42" s="380">
        <v>1200</v>
      </c>
      <c r="J42" s="380">
        <v>1200</v>
      </c>
      <c r="K42" s="292">
        <f t="shared" si="2"/>
        <v>250</v>
      </c>
    </row>
    <row r="43" spans="2:11" x14ac:dyDescent="0.2">
      <c r="C43" s="255"/>
      <c r="D43" s="289">
        <v>6.3E-2</v>
      </c>
      <c r="E43" s="381">
        <v>915</v>
      </c>
      <c r="F43" s="379">
        <v>915</v>
      </c>
      <c r="G43" s="379">
        <v>915</v>
      </c>
      <c r="H43" s="380">
        <v>1075</v>
      </c>
      <c r="I43" s="380">
        <v>1075</v>
      </c>
      <c r="J43" s="380">
        <v>1075</v>
      </c>
      <c r="K43" s="292">
        <f t="shared" si="2"/>
        <v>160</v>
      </c>
    </row>
    <row r="44" spans="2:11" ht="10.8" thickBot="1" x14ac:dyDescent="0.25">
      <c r="C44" s="255"/>
      <c r="D44" s="289" t="s">
        <v>196</v>
      </c>
      <c r="E44" s="381">
        <v>1690</v>
      </c>
      <c r="F44" s="381">
        <v>1690</v>
      </c>
      <c r="G44" s="381">
        <v>1690</v>
      </c>
      <c r="H44" s="380">
        <v>1925</v>
      </c>
      <c r="I44" s="380">
        <v>1925</v>
      </c>
      <c r="J44" s="380">
        <v>1925</v>
      </c>
      <c r="K44" s="292">
        <f t="shared" si="2"/>
        <v>235</v>
      </c>
    </row>
    <row r="45" spans="2:11" ht="10.8" thickBot="1" x14ac:dyDescent="0.25">
      <c r="C45" s="298" t="s">
        <v>30</v>
      </c>
      <c r="D45" s="383">
        <f>3325+3315</f>
        <v>6640</v>
      </c>
      <c r="I45" s="278"/>
      <c r="J45" s="255" t="s">
        <v>31</v>
      </c>
      <c r="K45" s="279">
        <f>SUM(K31:K44)</f>
        <v>22115</v>
      </c>
    </row>
    <row r="46" spans="2:11" ht="10.8" thickBot="1" x14ac:dyDescent="0.25">
      <c r="B46" s="287" t="s">
        <v>32</v>
      </c>
      <c r="C46" s="255"/>
      <c r="I46" s="278"/>
      <c r="J46" s="255" t="s">
        <v>41</v>
      </c>
      <c r="K46" s="377">
        <f>((C35-K45)/C35)</f>
        <v>1.1291779584462511E-3</v>
      </c>
    </row>
    <row r="47" spans="2:11" ht="10.8" thickBot="1" x14ac:dyDescent="0.25">
      <c r="B47" s="298" t="s">
        <v>33</v>
      </c>
      <c r="C47" s="298"/>
      <c r="D47" s="384">
        <f>14805+13975</f>
        <v>28780</v>
      </c>
      <c r="E47" s="301" t="s">
        <v>195</v>
      </c>
      <c r="G47" s="279"/>
      <c r="I47" s="278"/>
      <c r="K47" s="302"/>
    </row>
    <row r="48" spans="2:11" ht="10.8" thickBot="1" x14ac:dyDescent="0.25">
      <c r="B48" s="255" t="s">
        <v>34</v>
      </c>
      <c r="C48" s="255"/>
      <c r="D48" s="300"/>
      <c r="E48" s="385">
        <f>D45+K45</f>
        <v>28755</v>
      </c>
      <c r="I48" s="278"/>
    </row>
    <row r="49" spans="2:11" ht="10.8" thickBot="1" x14ac:dyDescent="0.25">
      <c r="B49" s="255" t="s">
        <v>35</v>
      </c>
      <c r="D49" s="299"/>
      <c r="I49" s="278"/>
    </row>
    <row r="50" spans="2:11" ht="27.75" customHeight="1" x14ac:dyDescent="0.2">
      <c r="B50" s="256"/>
      <c r="C50" s="255"/>
      <c r="H50" s="278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8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8"/>
      <c r="D53" s="289">
        <v>256</v>
      </c>
      <c r="E53" s="290">
        <v>0</v>
      </c>
      <c r="F53" s="290">
        <v>0</v>
      </c>
      <c r="G53" s="290">
        <v>0</v>
      </c>
      <c r="H53" s="291">
        <v>0</v>
      </c>
      <c r="I53" s="291">
        <v>0</v>
      </c>
      <c r="J53" s="291">
        <v>0</v>
      </c>
      <c r="K53" s="292">
        <f>AVERAGE(H53:J53)-AVERAGE(E53:G53)</f>
        <v>0</v>
      </c>
    </row>
    <row r="54" spans="2:11" ht="10.8" thickBot="1" x14ac:dyDescent="0.25">
      <c r="B54" s="258" t="s">
        <v>25</v>
      </c>
      <c r="C54" s="288"/>
      <c r="D54" s="289">
        <v>128</v>
      </c>
      <c r="E54" s="290">
        <v>0</v>
      </c>
      <c r="F54" s="290">
        <v>0</v>
      </c>
      <c r="G54" s="290">
        <v>0</v>
      </c>
      <c r="H54" s="291">
        <v>0</v>
      </c>
      <c r="I54" s="291">
        <v>0</v>
      </c>
      <c r="J54" s="291">
        <v>0</v>
      </c>
      <c r="K54" s="292">
        <f t="shared" ref="K54:K60" si="3">AVERAGE(H54:J54)-AVERAGE(E54:G54)</f>
        <v>0</v>
      </c>
    </row>
    <row r="55" spans="2:11" ht="10.8" thickBot="1" x14ac:dyDescent="0.25">
      <c r="B55" s="258" t="s">
        <v>0</v>
      </c>
      <c r="C55" s="293"/>
      <c r="D55" s="294">
        <v>63</v>
      </c>
      <c r="E55" s="290">
        <v>0</v>
      </c>
      <c r="F55" s="290">
        <v>0</v>
      </c>
      <c r="G55" s="290">
        <v>0</v>
      </c>
      <c r="H55" s="291">
        <v>0</v>
      </c>
      <c r="I55" s="291">
        <v>0</v>
      </c>
      <c r="J55" s="291">
        <v>0</v>
      </c>
      <c r="K55" s="292">
        <f t="shared" si="3"/>
        <v>0</v>
      </c>
    </row>
    <row r="56" spans="2:11" ht="10.8" thickBot="1" x14ac:dyDescent="0.25">
      <c r="B56" s="258" t="s">
        <v>26</v>
      </c>
      <c r="C56" s="295"/>
      <c r="D56" s="294">
        <v>31.5</v>
      </c>
      <c r="E56" s="290">
        <v>0</v>
      </c>
      <c r="F56" s="290">
        <v>0</v>
      </c>
      <c r="G56" s="290">
        <v>0</v>
      </c>
      <c r="H56" s="291">
        <v>0</v>
      </c>
      <c r="I56" s="291">
        <v>0</v>
      </c>
      <c r="J56" s="291">
        <v>0</v>
      </c>
      <c r="K56" s="292">
        <f t="shared" si="3"/>
        <v>0</v>
      </c>
    </row>
    <row r="57" spans="2:11" ht="10.8" thickBot="1" x14ac:dyDescent="0.25">
      <c r="B57" s="258" t="s">
        <v>27</v>
      </c>
      <c r="C57" s="296">
        <f>D69-D67</f>
        <v>0</v>
      </c>
      <c r="D57" s="294">
        <v>16</v>
      </c>
      <c r="E57" s="290">
        <v>0</v>
      </c>
      <c r="F57" s="290">
        <v>0</v>
      </c>
      <c r="G57" s="290">
        <v>0</v>
      </c>
      <c r="H57" s="291">
        <v>0</v>
      </c>
      <c r="I57" s="291">
        <v>0</v>
      </c>
      <c r="J57" s="291">
        <v>0</v>
      </c>
      <c r="K57" s="292">
        <f t="shared" si="3"/>
        <v>0</v>
      </c>
    </row>
    <row r="58" spans="2:11" x14ac:dyDescent="0.2">
      <c r="B58" s="258" t="s">
        <v>28</v>
      </c>
      <c r="C58" s="256" t="s">
        <v>29</v>
      </c>
      <c r="D58" s="289">
        <v>8</v>
      </c>
      <c r="E58" s="290">
        <v>0</v>
      </c>
      <c r="F58" s="290">
        <v>0</v>
      </c>
      <c r="G58" s="290">
        <v>0</v>
      </c>
      <c r="H58" s="291">
        <v>0</v>
      </c>
      <c r="I58" s="291">
        <v>0</v>
      </c>
      <c r="J58" s="291">
        <v>0</v>
      </c>
      <c r="K58" s="292">
        <f t="shared" si="3"/>
        <v>0</v>
      </c>
    </row>
    <row r="59" spans="2:11" x14ac:dyDescent="0.2">
      <c r="D59" s="289">
        <v>4</v>
      </c>
      <c r="E59" s="290">
        <v>0</v>
      </c>
      <c r="F59" s="290">
        <v>0</v>
      </c>
      <c r="G59" s="290">
        <v>0</v>
      </c>
      <c r="H59" s="291">
        <v>0</v>
      </c>
      <c r="I59" s="291">
        <v>0</v>
      </c>
      <c r="J59" s="291">
        <v>0</v>
      </c>
      <c r="K59" s="292">
        <f t="shared" si="3"/>
        <v>0</v>
      </c>
    </row>
    <row r="60" spans="2:11" x14ac:dyDescent="0.2">
      <c r="B60" s="258"/>
      <c r="C60" s="255"/>
      <c r="D60" s="289">
        <v>2</v>
      </c>
      <c r="E60" s="290">
        <v>0</v>
      </c>
      <c r="F60" s="290">
        <v>0</v>
      </c>
      <c r="G60" s="290">
        <v>0</v>
      </c>
      <c r="H60" s="291">
        <v>0</v>
      </c>
      <c r="I60" s="291">
        <v>0</v>
      </c>
      <c r="J60" s="291">
        <v>0</v>
      </c>
      <c r="K60" s="292">
        <f t="shared" si="3"/>
        <v>0</v>
      </c>
    </row>
    <row r="61" spans="2:11" x14ac:dyDescent="0.2">
      <c r="C61" s="255"/>
      <c r="D61" s="289">
        <v>1</v>
      </c>
      <c r="E61" s="290">
        <v>0</v>
      </c>
      <c r="F61" s="290">
        <v>0</v>
      </c>
      <c r="G61" s="290">
        <v>0</v>
      </c>
      <c r="H61" s="291">
        <v>0</v>
      </c>
      <c r="I61" s="291">
        <v>0</v>
      </c>
      <c r="J61" s="291">
        <v>0</v>
      </c>
      <c r="K61" s="292">
        <f>AVERAGE(H61:J61)-AVERAGE(E61:G61)</f>
        <v>0</v>
      </c>
    </row>
    <row r="62" spans="2:11" x14ac:dyDescent="0.2">
      <c r="C62" s="255"/>
      <c r="D62" s="289">
        <v>0.5</v>
      </c>
      <c r="E62" s="290">
        <v>0</v>
      </c>
      <c r="F62" s="290">
        <v>0</v>
      </c>
      <c r="G62" s="290">
        <v>0</v>
      </c>
      <c r="H62" s="291">
        <v>0</v>
      </c>
      <c r="I62" s="291">
        <v>0</v>
      </c>
      <c r="J62" s="291">
        <v>0</v>
      </c>
      <c r="K62" s="292">
        <f>AVERAGE(H62:J62)-AVERAGE(E62:G62)</f>
        <v>0</v>
      </c>
    </row>
    <row r="63" spans="2:11" x14ac:dyDescent="0.2">
      <c r="C63" s="255"/>
      <c r="D63" s="289">
        <v>0.25</v>
      </c>
      <c r="E63" s="290">
        <v>0</v>
      </c>
      <c r="F63" s="290">
        <v>0</v>
      </c>
      <c r="G63" s="290">
        <v>0</v>
      </c>
      <c r="H63" s="291">
        <v>0</v>
      </c>
      <c r="I63" s="291">
        <v>0</v>
      </c>
      <c r="J63" s="291">
        <v>0</v>
      </c>
      <c r="K63" s="292">
        <f>AVERAGE(H63:J63)-AVERAGE(E63:G63)</f>
        <v>0</v>
      </c>
    </row>
    <row r="64" spans="2:11" x14ac:dyDescent="0.2">
      <c r="C64" s="255"/>
      <c r="D64" s="289">
        <v>0.125</v>
      </c>
      <c r="E64" s="290">
        <v>0</v>
      </c>
      <c r="F64" s="290">
        <v>0</v>
      </c>
      <c r="G64" s="290">
        <v>0</v>
      </c>
      <c r="H64" s="291">
        <v>0</v>
      </c>
      <c r="I64" s="291">
        <v>0</v>
      </c>
      <c r="J64" s="291">
        <v>0</v>
      </c>
      <c r="K64" s="292">
        <f>AVERAGE(H64:J64)-AVERAGE(E64:G64)</f>
        <v>0</v>
      </c>
    </row>
    <row r="65" spans="2:11" x14ac:dyDescent="0.2">
      <c r="C65" s="255"/>
      <c r="D65" s="289">
        <v>6.3E-2</v>
      </c>
      <c r="E65" s="290">
        <v>0</v>
      </c>
      <c r="F65" s="290">
        <v>0</v>
      </c>
      <c r="G65" s="290">
        <v>0</v>
      </c>
      <c r="H65" s="291">
        <v>0</v>
      </c>
      <c r="I65" s="291">
        <v>0</v>
      </c>
      <c r="J65" s="291">
        <v>0</v>
      </c>
      <c r="K65" s="292">
        <f t="shared" ref="K65" si="4">AVERAGE(H65:J65)-AVERAGE(E65:G65)</f>
        <v>0</v>
      </c>
    </row>
    <row r="66" spans="2:11" ht="10.8" thickBot="1" x14ac:dyDescent="0.25">
      <c r="C66" s="255"/>
      <c r="D66" s="289" t="s">
        <v>196</v>
      </c>
      <c r="E66" s="290">
        <v>0</v>
      </c>
      <c r="F66" s="290">
        <v>0</v>
      </c>
      <c r="G66" s="290">
        <v>0</v>
      </c>
      <c r="H66" s="291">
        <v>0</v>
      </c>
      <c r="I66" s="291">
        <v>0</v>
      </c>
      <c r="J66" s="291">
        <v>0</v>
      </c>
      <c r="K66" s="292">
        <f>AVERAGE(H66:J66)-AVERAGE(E66:G66)</f>
        <v>0</v>
      </c>
    </row>
    <row r="67" spans="2:11" ht="10.8" thickBot="1" x14ac:dyDescent="0.25">
      <c r="C67" s="255" t="s">
        <v>36</v>
      </c>
      <c r="D67" s="299"/>
      <c r="I67" s="278"/>
      <c r="J67" s="255" t="s">
        <v>31</v>
      </c>
      <c r="K67" s="279">
        <f>SUM(K53:K66)</f>
        <v>0</v>
      </c>
    </row>
    <row r="68" spans="2:11" ht="10.8" thickBot="1" x14ac:dyDescent="0.25">
      <c r="B68" s="287" t="s">
        <v>32</v>
      </c>
      <c r="C68" s="255"/>
      <c r="I68" s="278"/>
      <c r="J68" s="255" t="s">
        <v>41</v>
      </c>
      <c r="K68" s="280" t="e">
        <f>((C57-K67)/C57)</f>
        <v>#DIV/0!</v>
      </c>
    </row>
    <row r="69" spans="2:11" ht="10.8" thickBot="1" x14ac:dyDescent="0.25">
      <c r="B69" s="255" t="s">
        <v>33</v>
      </c>
      <c r="C69" s="255"/>
      <c r="D69" s="299"/>
      <c r="I69" s="278"/>
      <c r="J69" s="255" t="s">
        <v>194</v>
      </c>
      <c r="K69" s="302" t="e">
        <f>(C57-D71)/C57</f>
        <v>#DIV/0!</v>
      </c>
    </row>
    <row r="70" spans="2:11" ht="10.8" thickBot="1" x14ac:dyDescent="0.25">
      <c r="B70" s="255" t="s">
        <v>34</v>
      </c>
      <c r="C70" s="255"/>
      <c r="D70" s="299"/>
      <c r="I70" s="278"/>
    </row>
    <row r="71" spans="2:11" ht="10.8" thickBot="1" x14ac:dyDescent="0.25">
      <c r="B71" s="255" t="s">
        <v>37</v>
      </c>
      <c r="D71" s="299">
        <f>D70-D67</f>
        <v>0</v>
      </c>
      <c r="I71" s="278"/>
    </row>
    <row r="72" spans="2:11" ht="29.25" customHeight="1" x14ac:dyDescent="0.2">
      <c r="I72" s="278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8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8"/>
      <c r="D75" s="289">
        <v>256</v>
      </c>
      <c r="E75" s="290"/>
      <c r="F75" s="290"/>
      <c r="G75" s="290"/>
      <c r="H75" s="291"/>
      <c r="I75" s="291"/>
      <c r="J75" s="291"/>
      <c r="K75" s="292"/>
    </row>
    <row r="76" spans="2:11" ht="10.8" thickBot="1" x14ac:dyDescent="0.25">
      <c r="B76" s="258" t="s">
        <v>25</v>
      </c>
      <c r="C76" s="288"/>
      <c r="D76" s="289">
        <v>128</v>
      </c>
      <c r="E76" s="290"/>
      <c r="F76" s="290"/>
      <c r="G76" s="290"/>
      <c r="H76" s="291"/>
      <c r="I76" s="291"/>
      <c r="J76" s="291"/>
      <c r="K76" s="292"/>
    </row>
    <row r="77" spans="2:11" ht="10.8" thickBot="1" x14ac:dyDescent="0.25">
      <c r="B77" s="258" t="s">
        <v>0</v>
      </c>
      <c r="C77" s="293"/>
      <c r="D77" s="294">
        <v>63</v>
      </c>
      <c r="E77" s="290"/>
      <c r="F77" s="290"/>
      <c r="G77" s="290"/>
      <c r="H77" s="291"/>
      <c r="I77" s="291"/>
      <c r="J77" s="291"/>
      <c r="K77" s="292"/>
    </row>
    <row r="78" spans="2:11" ht="10.8" thickBot="1" x14ac:dyDescent="0.25">
      <c r="B78" s="258" t="s">
        <v>26</v>
      </c>
      <c r="C78" s="295"/>
      <c r="D78" s="294">
        <v>31.5</v>
      </c>
      <c r="E78" s="290"/>
      <c r="F78" s="290"/>
      <c r="G78" s="290"/>
      <c r="H78" s="291"/>
      <c r="I78" s="291"/>
      <c r="J78" s="291"/>
      <c r="K78" s="292"/>
    </row>
    <row r="79" spans="2:11" ht="10.8" thickBot="1" x14ac:dyDescent="0.25">
      <c r="B79" s="258" t="s">
        <v>27</v>
      </c>
      <c r="C79" s="296">
        <f>D91-D89</f>
        <v>0</v>
      </c>
      <c r="D79" s="294">
        <v>16</v>
      </c>
      <c r="E79" s="290"/>
      <c r="F79" s="290"/>
      <c r="G79" s="290"/>
      <c r="H79" s="291"/>
      <c r="I79" s="291"/>
      <c r="J79" s="291"/>
      <c r="K79" s="292"/>
    </row>
    <row r="80" spans="2:11" x14ac:dyDescent="0.2">
      <c r="B80" s="258" t="s">
        <v>28</v>
      </c>
      <c r="C80" s="256" t="s">
        <v>29</v>
      </c>
      <c r="D80" s="289">
        <v>8</v>
      </c>
      <c r="E80" s="290"/>
      <c r="F80" s="290"/>
      <c r="G80" s="290"/>
      <c r="H80" s="291"/>
      <c r="I80" s="291"/>
      <c r="J80" s="291"/>
      <c r="K80" s="292"/>
    </row>
    <row r="81" spans="2:11" x14ac:dyDescent="0.2">
      <c r="D81" s="289">
        <v>4</v>
      </c>
      <c r="E81" s="290"/>
      <c r="F81" s="290"/>
      <c r="G81" s="290"/>
      <c r="H81" s="291"/>
      <c r="I81" s="291"/>
      <c r="J81" s="291"/>
      <c r="K81" s="292"/>
    </row>
    <row r="82" spans="2:11" x14ac:dyDescent="0.2">
      <c r="B82" s="258"/>
      <c r="C82" s="255"/>
      <c r="D82" s="289">
        <v>2</v>
      </c>
      <c r="E82" s="290"/>
      <c r="F82" s="290"/>
      <c r="G82" s="290"/>
      <c r="H82" s="291"/>
      <c r="I82" s="291"/>
      <c r="J82" s="291"/>
      <c r="K82" s="292"/>
    </row>
    <row r="83" spans="2:11" x14ac:dyDescent="0.2">
      <c r="C83" s="255"/>
      <c r="D83" s="289">
        <v>1</v>
      </c>
      <c r="E83" s="290"/>
      <c r="F83" s="290"/>
      <c r="G83" s="290"/>
      <c r="H83" s="291"/>
      <c r="I83" s="291"/>
      <c r="J83" s="291"/>
      <c r="K83" s="292"/>
    </row>
    <row r="84" spans="2:11" x14ac:dyDescent="0.2">
      <c r="C84" s="255"/>
      <c r="D84" s="289">
        <v>0.5</v>
      </c>
      <c r="E84" s="290"/>
      <c r="F84" s="290"/>
      <c r="G84" s="290"/>
      <c r="H84" s="291"/>
      <c r="I84" s="291"/>
      <c r="J84" s="291"/>
      <c r="K84" s="292"/>
    </row>
    <row r="85" spans="2:11" x14ac:dyDescent="0.2">
      <c r="C85" s="255"/>
      <c r="D85" s="289">
        <v>0.25</v>
      </c>
      <c r="E85" s="290"/>
      <c r="F85" s="290"/>
      <c r="G85" s="290"/>
      <c r="H85" s="291"/>
      <c r="I85" s="291"/>
      <c r="J85" s="291"/>
      <c r="K85" s="292"/>
    </row>
    <row r="86" spans="2:11" x14ac:dyDescent="0.2">
      <c r="C86" s="255"/>
      <c r="D86" s="289">
        <v>0.125</v>
      </c>
      <c r="E86" s="290"/>
      <c r="F86" s="290"/>
      <c r="G86" s="290"/>
      <c r="H86" s="291"/>
      <c r="I86" s="291"/>
      <c r="J86" s="291"/>
      <c r="K86" s="292"/>
    </row>
    <row r="87" spans="2:11" x14ac:dyDescent="0.2">
      <c r="C87" s="255"/>
      <c r="D87" s="289">
        <v>6.3E-2</v>
      </c>
      <c r="E87" s="290"/>
      <c r="F87" s="290"/>
      <c r="G87" s="290"/>
      <c r="H87" s="291"/>
      <c r="I87" s="291"/>
      <c r="J87" s="291"/>
      <c r="K87" s="292"/>
    </row>
    <row r="88" spans="2:11" ht="10.8" thickBot="1" x14ac:dyDescent="0.25">
      <c r="C88" s="255"/>
      <c r="D88" s="289" t="s">
        <v>196</v>
      </c>
      <c r="E88" s="297"/>
      <c r="F88" s="297"/>
      <c r="G88" s="297"/>
      <c r="H88" s="291"/>
      <c r="I88" s="291"/>
      <c r="J88" s="291"/>
      <c r="K88" s="292"/>
    </row>
    <row r="89" spans="2:11" ht="10.8" thickBot="1" x14ac:dyDescent="0.25">
      <c r="C89" s="255" t="s">
        <v>38</v>
      </c>
      <c r="D89" s="299"/>
      <c r="I89" s="278"/>
      <c r="J89" s="255" t="s">
        <v>31</v>
      </c>
      <c r="K89" s="279">
        <f>SUM(K75:K88)</f>
        <v>0</v>
      </c>
    </row>
    <row r="90" spans="2:11" ht="10.8" thickBot="1" x14ac:dyDescent="0.25">
      <c r="B90" s="287" t="s">
        <v>32</v>
      </c>
      <c r="C90" s="255"/>
      <c r="I90" s="278"/>
      <c r="J90" s="255" t="s">
        <v>41</v>
      </c>
      <c r="K90" s="280" t="e">
        <f>((C79-K89)/C79)*100</f>
        <v>#DIV/0!</v>
      </c>
    </row>
    <row r="91" spans="2:11" ht="10.8" thickBot="1" x14ac:dyDescent="0.25">
      <c r="B91" s="255" t="s">
        <v>33</v>
      </c>
      <c r="C91" s="255"/>
      <c r="D91" s="299"/>
      <c r="I91" s="278"/>
    </row>
    <row r="92" spans="2:11" ht="10.8" thickBot="1" x14ac:dyDescent="0.25">
      <c r="B92" s="255" t="s">
        <v>39</v>
      </c>
      <c r="C92" s="255"/>
      <c r="D92" s="299"/>
      <c r="I92" s="278"/>
    </row>
    <row r="93" spans="2:11" ht="10.8" thickBot="1" x14ac:dyDescent="0.25">
      <c r="B93" s="255" t="s">
        <v>37</v>
      </c>
      <c r="D93" s="299">
        <f>D92-D89</f>
        <v>0</v>
      </c>
      <c r="I93" s="278"/>
    </row>
    <row r="94" spans="2:11" ht="33.75" customHeight="1" x14ac:dyDescent="0.2">
      <c r="I94" s="278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8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8"/>
      <c r="D97" s="289">
        <v>256</v>
      </c>
      <c r="E97" s="290"/>
      <c r="F97" s="290"/>
      <c r="G97" s="290"/>
      <c r="H97" s="291"/>
      <c r="I97" s="291"/>
      <c r="J97" s="291"/>
      <c r="K97" s="292"/>
    </row>
    <row r="98" spans="2:11" ht="10.8" thickBot="1" x14ac:dyDescent="0.25">
      <c r="B98" s="258" t="s">
        <v>25</v>
      </c>
      <c r="C98" s="288"/>
      <c r="D98" s="289">
        <v>128</v>
      </c>
      <c r="E98" s="290"/>
      <c r="F98" s="290"/>
      <c r="G98" s="290"/>
      <c r="H98" s="291"/>
      <c r="I98" s="291"/>
      <c r="J98" s="291"/>
      <c r="K98" s="292"/>
    </row>
    <row r="99" spans="2:11" ht="10.8" thickBot="1" x14ac:dyDescent="0.25">
      <c r="B99" s="258" t="s">
        <v>0</v>
      </c>
      <c r="C99" s="293"/>
      <c r="D99" s="294">
        <v>63</v>
      </c>
      <c r="E99" s="290"/>
      <c r="F99" s="290"/>
      <c r="G99" s="290"/>
      <c r="H99" s="291"/>
      <c r="I99" s="291"/>
      <c r="J99" s="291"/>
      <c r="K99" s="292"/>
    </row>
    <row r="100" spans="2:11" ht="10.8" thickBot="1" x14ac:dyDescent="0.25">
      <c r="B100" s="258" t="s">
        <v>26</v>
      </c>
      <c r="C100" s="295"/>
      <c r="D100" s="294">
        <v>31.5</v>
      </c>
      <c r="E100" s="290"/>
      <c r="F100" s="290"/>
      <c r="G100" s="290"/>
      <c r="H100" s="291"/>
      <c r="I100" s="291"/>
      <c r="J100" s="291"/>
      <c r="K100" s="292"/>
    </row>
    <row r="101" spans="2:11" ht="10.8" thickBot="1" x14ac:dyDescent="0.25">
      <c r="B101" s="258" t="s">
        <v>27</v>
      </c>
      <c r="C101" s="296">
        <f>D113-D111</f>
        <v>0</v>
      </c>
      <c r="D101" s="294">
        <v>16</v>
      </c>
      <c r="E101" s="290"/>
      <c r="F101" s="290"/>
      <c r="G101" s="290"/>
      <c r="H101" s="291"/>
      <c r="I101" s="291"/>
      <c r="J101" s="291"/>
      <c r="K101" s="292"/>
    </row>
    <row r="102" spans="2:11" x14ac:dyDescent="0.2">
      <c r="B102" s="258" t="s">
        <v>28</v>
      </c>
      <c r="C102" s="256" t="s">
        <v>29</v>
      </c>
      <c r="D102" s="289">
        <v>8</v>
      </c>
      <c r="E102" s="290"/>
      <c r="F102" s="290"/>
      <c r="G102" s="290"/>
      <c r="H102" s="291"/>
      <c r="I102" s="291"/>
      <c r="J102" s="291"/>
      <c r="K102" s="292"/>
    </row>
    <row r="103" spans="2:11" x14ac:dyDescent="0.2">
      <c r="D103" s="289">
        <v>4</v>
      </c>
      <c r="E103" s="290"/>
      <c r="F103" s="290"/>
      <c r="G103" s="290"/>
      <c r="H103" s="291"/>
      <c r="I103" s="291"/>
      <c r="J103" s="291"/>
      <c r="K103" s="292"/>
    </row>
    <row r="104" spans="2:11" x14ac:dyDescent="0.2">
      <c r="B104" s="258"/>
      <c r="C104" s="255"/>
      <c r="D104" s="289">
        <v>2</v>
      </c>
      <c r="E104" s="290"/>
      <c r="F104" s="290"/>
      <c r="G104" s="290"/>
      <c r="H104" s="291"/>
      <c r="I104" s="291"/>
      <c r="J104" s="291"/>
      <c r="K104" s="292"/>
    </row>
    <row r="105" spans="2:11" x14ac:dyDescent="0.2">
      <c r="C105" s="255"/>
      <c r="D105" s="289">
        <v>1</v>
      </c>
      <c r="E105" s="290"/>
      <c r="F105" s="290"/>
      <c r="G105" s="290"/>
      <c r="H105" s="291"/>
      <c r="I105" s="291"/>
      <c r="J105" s="291"/>
      <c r="K105" s="292"/>
    </row>
    <row r="106" spans="2:11" x14ac:dyDescent="0.2">
      <c r="C106" s="255"/>
      <c r="D106" s="289">
        <v>0.5</v>
      </c>
      <c r="E106" s="290"/>
      <c r="F106" s="290"/>
      <c r="G106" s="290"/>
      <c r="H106" s="291"/>
      <c r="I106" s="291"/>
      <c r="J106" s="291"/>
      <c r="K106" s="292"/>
    </row>
    <row r="107" spans="2:11" x14ac:dyDescent="0.2">
      <c r="C107" s="255"/>
      <c r="D107" s="289">
        <v>0.25</v>
      </c>
      <c r="E107" s="290"/>
      <c r="F107" s="290"/>
      <c r="G107" s="290"/>
      <c r="H107" s="291"/>
      <c r="I107" s="291"/>
      <c r="J107" s="291"/>
      <c r="K107" s="292"/>
    </row>
    <row r="108" spans="2:11" x14ac:dyDescent="0.2">
      <c r="C108" s="255"/>
      <c r="D108" s="289">
        <v>0.125</v>
      </c>
      <c r="E108" s="290"/>
      <c r="F108" s="290"/>
      <c r="G108" s="290"/>
      <c r="H108" s="291"/>
      <c r="I108" s="291"/>
      <c r="J108" s="291"/>
      <c r="K108" s="292"/>
    </row>
    <row r="109" spans="2:11" x14ac:dyDescent="0.2">
      <c r="C109" s="255"/>
      <c r="D109" s="289">
        <v>6.3E-2</v>
      </c>
      <c r="E109" s="290"/>
      <c r="F109" s="290"/>
      <c r="G109" s="290"/>
      <c r="H109" s="291"/>
      <c r="I109" s="291"/>
      <c r="J109" s="291"/>
      <c r="K109" s="292"/>
    </row>
    <row r="110" spans="2:11" ht="10.8" thickBot="1" x14ac:dyDescent="0.25">
      <c r="C110" s="255"/>
      <c r="D110" s="289" t="s">
        <v>196</v>
      </c>
      <c r="E110" s="297"/>
      <c r="F110" s="297"/>
      <c r="G110" s="297"/>
      <c r="H110" s="291"/>
      <c r="I110" s="291"/>
      <c r="J110" s="291"/>
      <c r="K110" s="292"/>
    </row>
    <row r="111" spans="2:11" ht="10.8" thickBot="1" x14ac:dyDescent="0.25">
      <c r="C111" s="255" t="s">
        <v>40</v>
      </c>
      <c r="D111" s="299"/>
      <c r="I111" s="278"/>
      <c r="J111" s="255" t="s">
        <v>31</v>
      </c>
      <c r="K111" s="279">
        <f>SUM(K97:K110)</f>
        <v>0</v>
      </c>
    </row>
    <row r="112" spans="2:11" ht="10.8" thickBot="1" x14ac:dyDescent="0.25">
      <c r="B112" s="287" t="s">
        <v>32</v>
      </c>
      <c r="C112" s="255"/>
      <c r="I112" s="278"/>
      <c r="J112" s="255" t="s">
        <v>41</v>
      </c>
      <c r="K112" s="280" t="e">
        <f>((C101-K111)/C101)*100</f>
        <v>#DIV/0!</v>
      </c>
    </row>
    <row r="113" spans="2:9" ht="10.8" thickBot="1" x14ac:dyDescent="0.25">
      <c r="B113" s="255" t="s">
        <v>33</v>
      </c>
      <c r="C113" s="255"/>
      <c r="D113" s="299"/>
      <c r="I113" s="278"/>
    </row>
    <row r="114" spans="2:9" ht="10.8" thickBot="1" x14ac:dyDescent="0.25">
      <c r="B114" s="255" t="s">
        <v>34</v>
      </c>
      <c r="C114" s="255"/>
      <c r="D114" s="299"/>
      <c r="I114" s="278"/>
    </row>
    <row r="115" spans="2:9" ht="10.8" thickBot="1" x14ac:dyDescent="0.25">
      <c r="B115" s="255" t="s">
        <v>35</v>
      </c>
      <c r="D115" s="299">
        <f>D114-D111</f>
        <v>0</v>
      </c>
      <c r="I115" s="278"/>
    </row>
    <row r="116" spans="2:9" x14ac:dyDescent="0.2">
      <c r="I116" s="278"/>
    </row>
    <row r="117" spans="2:9" x14ac:dyDescent="0.2">
      <c r="I117" s="278"/>
    </row>
    <row r="118" spans="2:9" x14ac:dyDescent="0.2">
      <c r="I118" s="278"/>
    </row>
    <row r="119" spans="2:9" x14ac:dyDescent="0.2">
      <c r="I119" s="278"/>
    </row>
    <row r="120" spans="2:9" x14ac:dyDescent="0.2">
      <c r="I120" s="278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H14" sqref="H14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450" t="s">
        <v>20</v>
      </c>
      <c r="D1" s="451"/>
      <c r="E1" s="451"/>
      <c r="F1" s="452"/>
    </row>
    <row r="2" spans="1:11" ht="16.2" thickBot="1" x14ac:dyDescent="0.35">
      <c r="B2" s="22" t="s">
        <v>3</v>
      </c>
      <c r="C2" s="453" t="s">
        <v>5</v>
      </c>
      <c r="D2" s="454"/>
      <c r="E2" s="454"/>
      <c r="F2" s="455"/>
    </row>
    <row r="3" spans="1:11" x14ac:dyDescent="0.25">
      <c r="B3" s="19" t="s">
        <v>1</v>
      </c>
      <c r="C3" s="456" t="str">
        <f>'Input-data'!C4</f>
        <v>20.09.2021</v>
      </c>
      <c r="D3" s="456"/>
      <c r="E3" s="456"/>
      <c r="F3" s="457"/>
    </row>
    <row r="4" spans="1:11" x14ac:dyDescent="0.25">
      <c r="B4" s="20" t="s">
        <v>42</v>
      </c>
      <c r="C4" s="444">
        <f>'Input-data'!C5</f>
        <v>0</v>
      </c>
      <c r="D4" s="444"/>
      <c r="E4" s="444"/>
      <c r="F4" s="445"/>
    </row>
    <row r="5" spans="1:11" x14ac:dyDescent="0.25">
      <c r="B5" s="20" t="s">
        <v>43</v>
      </c>
      <c r="C5" s="446">
        <f>'Input-data'!C6</f>
        <v>0</v>
      </c>
      <c r="D5" s="446"/>
      <c r="E5" s="446"/>
      <c r="F5" s="447"/>
    </row>
    <row r="6" spans="1:11" x14ac:dyDescent="0.25">
      <c r="B6" s="20" t="s">
        <v>0</v>
      </c>
      <c r="C6" s="458" t="str">
        <f>'Input-data'!C7</f>
        <v xml:space="preserve">Z1 SP OS </v>
      </c>
      <c r="D6" s="458"/>
      <c r="E6" s="458"/>
      <c r="F6" s="459"/>
      <c r="G6" s="7"/>
    </row>
    <row r="7" spans="1:11" x14ac:dyDescent="0.25">
      <c r="B7" s="20" t="s">
        <v>4</v>
      </c>
      <c r="C7" s="442" t="str">
        <f>'Input-data'!C8</f>
        <v>OS</v>
      </c>
      <c r="D7" s="442"/>
      <c r="E7" s="442"/>
      <c r="F7" s="443"/>
      <c r="G7" s="7"/>
    </row>
    <row r="8" spans="1:11" x14ac:dyDescent="0.25">
      <c r="B8" s="20" t="s">
        <v>11</v>
      </c>
      <c r="C8" s="448">
        <f>(C9-D12)/D12</f>
        <v>1.1304544426859599E-3</v>
      </c>
      <c r="D8" s="448"/>
      <c r="E8" s="448"/>
      <c r="F8" s="449"/>
      <c r="G8" s="7"/>
    </row>
    <row r="9" spans="1:11" ht="13.8" thickBot="1" x14ac:dyDescent="0.3">
      <c r="B9" s="224" t="s">
        <v>6</v>
      </c>
      <c r="C9" s="460">
        <f>'Input-data'!C9</f>
        <v>22140</v>
      </c>
      <c r="D9" s="460"/>
      <c r="E9" s="460"/>
      <c r="F9" s="461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435" t="s">
        <v>52</v>
      </c>
      <c r="B11" s="230">
        <v>250</v>
      </c>
      <c r="C11" s="242">
        <f>'Input-data'!C10</f>
        <v>0</v>
      </c>
      <c r="D11" s="243">
        <f t="shared" ref="D11:D24" si="0">D12+C11</f>
        <v>22115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5">
      <c r="A12" s="436"/>
      <c r="B12" s="231">
        <v>125</v>
      </c>
      <c r="C12" s="242">
        <f>'Input-data'!C11</f>
        <v>1050</v>
      </c>
      <c r="D12" s="244">
        <f t="shared" si="0"/>
        <v>22115</v>
      </c>
      <c r="E12" s="246">
        <f t="shared" ref="E12:E26" si="2">C12/$D$11</f>
        <v>4.7479086592810311E-2</v>
      </c>
      <c r="F12" s="248">
        <f t="shared" si="1"/>
        <v>1</v>
      </c>
      <c r="G12" s="7"/>
    </row>
    <row r="13" spans="1:11" ht="17.25" customHeight="1" x14ac:dyDescent="0.25">
      <c r="A13" s="437"/>
      <c r="B13" s="231">
        <v>63</v>
      </c>
      <c r="C13" s="242">
        <f>'Input-data'!C12</f>
        <v>7795</v>
      </c>
      <c r="D13" s="244">
        <f t="shared" si="0"/>
        <v>21065</v>
      </c>
      <c r="E13" s="246">
        <f t="shared" si="2"/>
        <v>0.35247569522948224</v>
      </c>
      <c r="F13" s="248">
        <f t="shared" si="1"/>
        <v>0.9525209134071897</v>
      </c>
      <c r="G13" s="7"/>
    </row>
    <row r="14" spans="1:11" ht="17.25" customHeight="1" x14ac:dyDescent="0.25">
      <c r="A14" s="439" t="s">
        <v>53</v>
      </c>
      <c r="B14" s="232">
        <v>31.5</v>
      </c>
      <c r="C14" s="242">
        <f>'Input-data'!C13</f>
        <v>5420</v>
      </c>
      <c r="D14" s="244">
        <f t="shared" si="0"/>
        <v>13270</v>
      </c>
      <c r="E14" s="246">
        <f t="shared" si="2"/>
        <v>0.24508252317431609</v>
      </c>
      <c r="F14" s="248">
        <f t="shared" si="1"/>
        <v>0.60004521817770751</v>
      </c>
      <c r="G14" s="7"/>
    </row>
    <row r="15" spans="1:11" ht="17.25" customHeight="1" x14ac:dyDescent="0.25">
      <c r="A15" s="440"/>
      <c r="B15" s="232">
        <v>16</v>
      </c>
      <c r="C15" s="242">
        <f>'Input-data'!C14</f>
        <v>2440</v>
      </c>
      <c r="D15" s="244">
        <f t="shared" si="0"/>
        <v>7850</v>
      </c>
      <c r="E15" s="246">
        <f t="shared" si="2"/>
        <v>0.11033235360614967</v>
      </c>
      <c r="F15" s="248">
        <f t="shared" si="1"/>
        <v>0.35496269500339139</v>
      </c>
      <c r="G15" s="7"/>
    </row>
    <row r="16" spans="1:11" ht="17.25" customHeight="1" x14ac:dyDescent="0.25">
      <c r="A16" s="440"/>
      <c r="B16" s="232">
        <v>8</v>
      </c>
      <c r="C16" s="242">
        <f>'Input-data'!C15</f>
        <v>1850</v>
      </c>
      <c r="D16" s="244">
        <f t="shared" si="0"/>
        <v>5410</v>
      </c>
      <c r="E16" s="246">
        <f t="shared" si="2"/>
        <v>8.365362875876102E-2</v>
      </c>
      <c r="F16" s="248">
        <f t="shared" si="1"/>
        <v>0.24463034139724171</v>
      </c>
      <c r="G16" s="7"/>
      <c r="H16" s="43"/>
      <c r="I16" s="43"/>
      <c r="J16" s="43"/>
      <c r="K16" s="43"/>
    </row>
    <row r="17" spans="1:8" ht="17.25" customHeight="1" x14ac:dyDescent="0.25">
      <c r="A17" s="440"/>
      <c r="B17" s="232">
        <v>4</v>
      </c>
      <c r="C17" s="242">
        <f>'Input-data'!C16</f>
        <v>1205</v>
      </c>
      <c r="D17" s="244">
        <f t="shared" si="0"/>
        <v>3560</v>
      </c>
      <c r="E17" s="246">
        <f>C17/$D$11</f>
        <v>5.448790413746326E-2</v>
      </c>
      <c r="F17" s="248">
        <f t="shared" si="1"/>
        <v>0.16097671263848068</v>
      </c>
      <c r="G17" s="7"/>
    </row>
    <row r="18" spans="1:8" ht="17.25" customHeight="1" x14ac:dyDescent="0.25">
      <c r="A18" s="441"/>
      <c r="B18" s="232">
        <v>2</v>
      </c>
      <c r="C18" s="242">
        <f>'Input-data'!C17</f>
        <v>675</v>
      </c>
      <c r="D18" s="244">
        <f t="shared" si="0"/>
        <v>2355</v>
      </c>
      <c r="E18" s="246">
        <f t="shared" si="2"/>
        <v>3.0522269952520914E-2</v>
      </c>
      <c r="F18" s="248">
        <f t="shared" si="1"/>
        <v>0.10648880850101741</v>
      </c>
      <c r="G18" s="7"/>
      <c r="H18" s="12"/>
    </row>
    <row r="19" spans="1:8" ht="17.25" customHeight="1" x14ac:dyDescent="0.25">
      <c r="A19" s="438" t="s">
        <v>54</v>
      </c>
      <c r="B19" s="231">
        <v>1</v>
      </c>
      <c r="C19" s="242">
        <f>'Input-data'!C18</f>
        <v>370</v>
      </c>
      <c r="D19" s="244">
        <f t="shared" si="0"/>
        <v>1680</v>
      </c>
      <c r="E19" s="246">
        <f t="shared" si="2"/>
        <v>1.6730725751752204E-2</v>
      </c>
      <c r="F19" s="248">
        <f t="shared" si="1"/>
        <v>7.5966538548496498E-2</v>
      </c>
      <c r="G19" s="7"/>
    </row>
    <row r="20" spans="1:8" ht="17.25" customHeight="1" x14ac:dyDescent="0.25">
      <c r="A20" s="436"/>
      <c r="B20" s="231">
        <v>0.5</v>
      </c>
      <c r="C20" s="242">
        <f>'Input-data'!C19</f>
        <v>665</v>
      </c>
      <c r="D20" s="244">
        <f t="shared" si="0"/>
        <v>1310</v>
      </c>
      <c r="E20" s="246">
        <f t="shared" si="2"/>
        <v>3.0070088175446531E-2</v>
      </c>
      <c r="F20" s="248">
        <f t="shared" si="1"/>
        <v>5.9235812796744294E-2</v>
      </c>
      <c r="G20" s="7"/>
    </row>
    <row r="21" spans="1:8" ht="17.25" customHeight="1" x14ac:dyDescent="0.25">
      <c r="A21" s="436"/>
      <c r="B21" s="233">
        <v>0.25</v>
      </c>
      <c r="C21" s="242">
        <f>'Input-data'!C20</f>
        <v>250</v>
      </c>
      <c r="D21" s="244">
        <f t="shared" si="0"/>
        <v>645</v>
      </c>
      <c r="E21" s="246">
        <f t="shared" si="2"/>
        <v>1.1304544426859598E-2</v>
      </c>
      <c r="F21" s="248">
        <f t="shared" si="1"/>
        <v>2.916572462129776E-2</v>
      </c>
    </row>
    <row r="22" spans="1:8" ht="17.25" customHeight="1" x14ac:dyDescent="0.25">
      <c r="A22" s="436"/>
      <c r="B22" s="233">
        <v>0.125</v>
      </c>
      <c r="C22" s="242">
        <f>'Input-data'!C21</f>
        <v>160</v>
      </c>
      <c r="D22" s="244">
        <f t="shared" si="0"/>
        <v>395</v>
      </c>
      <c r="E22" s="246">
        <f t="shared" si="2"/>
        <v>7.2349084331901426E-3</v>
      </c>
      <c r="F22" s="248">
        <f t="shared" si="1"/>
        <v>1.7861180194438164E-2</v>
      </c>
    </row>
    <row r="23" spans="1:8" ht="17.25" customHeight="1" x14ac:dyDescent="0.25">
      <c r="A23" s="437"/>
      <c r="B23" s="233">
        <v>6.3E-2</v>
      </c>
      <c r="C23" s="242">
        <f>'Input-data'!C22</f>
        <v>235</v>
      </c>
      <c r="D23" s="244">
        <f t="shared" si="0"/>
        <v>235</v>
      </c>
      <c r="E23" s="246">
        <f t="shared" si="2"/>
        <v>1.0626271761248021E-2</v>
      </c>
      <c r="F23" s="248">
        <f t="shared" si="1"/>
        <v>1.0626271761248021E-2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425" t="s">
        <v>63</v>
      </c>
      <c r="B30" s="426"/>
      <c r="C30" s="415">
        <f ca="1">SUM(Interpolation!E3:E403)*0.0025</f>
        <v>29.348809341016217</v>
      </c>
      <c r="D30" s="416"/>
      <c r="E30" s="241" t="s">
        <v>197</v>
      </c>
      <c r="F30" s="241"/>
      <c r="G30" s="241"/>
      <c r="H30" s="241"/>
    </row>
    <row r="31" spans="1:8" ht="20.25" customHeight="1" x14ac:dyDescent="0.25">
      <c r="A31" s="427" t="s">
        <v>68</v>
      </c>
      <c r="B31" s="428"/>
      <c r="C31" s="411">
        <f ca="1">(C45*C39)^0.5</f>
        <v>14.580040258594217</v>
      </c>
      <c r="D31" s="412"/>
    </row>
    <row r="32" spans="1:8" ht="20.25" customHeight="1" x14ac:dyDescent="0.25">
      <c r="A32" s="423" t="s">
        <v>15</v>
      </c>
      <c r="B32" s="424"/>
      <c r="C32" s="411">
        <f ca="1">C31/C33</f>
        <v>3.9641493775933605</v>
      </c>
      <c r="D32" s="412"/>
    </row>
    <row r="33" spans="1:6" ht="20.25" customHeight="1" x14ac:dyDescent="0.25">
      <c r="A33" s="421" t="s">
        <v>69</v>
      </c>
      <c r="B33" s="422"/>
      <c r="C33" s="411">
        <f ca="1">(C45/C39)^0.5</f>
        <v>3.6779744832536494</v>
      </c>
      <c r="D33" s="412"/>
    </row>
    <row r="34" spans="1:6" ht="20.25" customHeight="1" x14ac:dyDescent="0.25">
      <c r="A34" s="423" t="s">
        <v>12</v>
      </c>
      <c r="B34" s="424"/>
      <c r="C34" s="411">
        <f ca="1">STDEV(Interpolation!E3:E403)</f>
        <v>24.396574261892177</v>
      </c>
      <c r="D34" s="412"/>
    </row>
    <row r="35" spans="1:6" ht="20.25" customHeight="1" x14ac:dyDescent="0.25">
      <c r="A35" s="419" t="s">
        <v>76</v>
      </c>
      <c r="B35" s="420"/>
      <c r="C35" s="417">
        <f>geometric_std_dev!G21</f>
        <v>2.2209527392116342</v>
      </c>
      <c r="D35" s="418"/>
      <c r="E35" s="228"/>
    </row>
    <row r="36" spans="1:6" ht="20.25" customHeight="1" x14ac:dyDescent="0.25">
      <c r="A36" s="423" t="s">
        <v>10</v>
      </c>
      <c r="B36" s="424"/>
      <c r="C36" s="411">
        <f ca="1">SKEW(Interpolation!E3:E403)</f>
        <v>1.0796337063219692</v>
      </c>
      <c r="D36" s="412"/>
      <c r="E36" s="228"/>
      <c r="F36" s="228"/>
    </row>
    <row r="37" spans="1:6" ht="20.25" customHeight="1" x14ac:dyDescent="0.25">
      <c r="A37" s="423" t="s">
        <v>9</v>
      </c>
      <c r="B37" s="424"/>
      <c r="C37" s="411">
        <f ca="1">KURT(Interpolation!E3:E403)</f>
        <v>1.4722709068873505</v>
      </c>
      <c r="D37" s="412"/>
      <c r="E37" s="228"/>
      <c r="F37" s="228"/>
    </row>
    <row r="38" spans="1:6" ht="20.25" customHeight="1" x14ac:dyDescent="0.25">
      <c r="A38" s="423" t="s">
        <v>7</v>
      </c>
      <c r="B38" s="424"/>
      <c r="C38" s="411">
        <f ca="1">Interpolation!E363</f>
        <v>1.7874074074074069</v>
      </c>
      <c r="D38" s="412"/>
      <c r="E38" s="228"/>
      <c r="F38" s="228"/>
    </row>
    <row r="39" spans="1:6" ht="20.25" customHeight="1" x14ac:dyDescent="0.25">
      <c r="A39" s="423" t="s">
        <v>16</v>
      </c>
      <c r="B39" s="424"/>
      <c r="C39" s="411">
        <f ca="1">Interpolation!E339</f>
        <v>3.9641493775933609</v>
      </c>
      <c r="D39" s="412"/>
      <c r="E39" s="228"/>
      <c r="F39" s="228"/>
    </row>
    <row r="40" spans="1:6" ht="20.25" customHeight="1" x14ac:dyDescent="0.25">
      <c r="A40" s="423" t="s">
        <v>18</v>
      </c>
      <c r="B40" s="424"/>
      <c r="C40" s="411">
        <f ca="1">Interpolation!E303</f>
        <v>8.3893442622950793</v>
      </c>
      <c r="D40" s="412"/>
      <c r="E40" s="228"/>
      <c r="F40" s="228"/>
    </row>
    <row r="41" spans="1:6" ht="20.25" customHeight="1" x14ac:dyDescent="0.25">
      <c r="A41" s="421" t="s">
        <v>50</v>
      </c>
      <c r="B41" s="422"/>
      <c r="C41" s="411">
        <f ca="1">Interpolation!E283</f>
        <v>12.014754098360655</v>
      </c>
      <c r="D41" s="412"/>
      <c r="E41" s="228"/>
      <c r="F41" s="228"/>
    </row>
    <row r="42" spans="1:6" ht="20.25" customHeight="1" x14ac:dyDescent="0.3">
      <c r="A42" s="419" t="s">
        <v>51</v>
      </c>
      <c r="B42" s="420"/>
      <c r="C42" s="417">
        <f ca="1">Interpolation!E203</f>
        <v>25.172739852398522</v>
      </c>
      <c r="D42" s="418"/>
      <c r="E42" s="303">
        <f ca="1">17.5*(C42/1000)^(-1/6)</f>
        <v>32.325826234859299</v>
      </c>
      <c r="F42" s="228"/>
    </row>
    <row r="43" spans="1:6" ht="20.25" customHeight="1" x14ac:dyDescent="0.25">
      <c r="A43" s="421" t="s">
        <v>47</v>
      </c>
      <c r="B43" s="422"/>
      <c r="C43" s="411">
        <f ca="1">Interpolation!E163</f>
        <v>31.497140221402208</v>
      </c>
      <c r="D43" s="412"/>
      <c r="E43" s="304"/>
      <c r="F43" s="228"/>
    </row>
    <row r="44" spans="1:6" ht="20.25" customHeight="1" x14ac:dyDescent="0.25">
      <c r="A44" s="423" t="s">
        <v>19</v>
      </c>
      <c r="B44" s="424"/>
      <c r="C44" s="411">
        <f ca="1">Interpolation!E103</f>
        <v>45.326571520205263</v>
      </c>
      <c r="D44" s="412"/>
      <c r="E44" s="304"/>
      <c r="F44" s="228"/>
    </row>
    <row r="45" spans="1:6" ht="20.25" customHeight="1" x14ac:dyDescent="0.25">
      <c r="A45" s="429" t="s">
        <v>17</v>
      </c>
      <c r="B45" s="430"/>
      <c r="C45" s="411">
        <f ca="1">Interpolation!E67</f>
        <v>53.625016035920467</v>
      </c>
      <c r="D45" s="412"/>
      <c r="E45" s="304"/>
      <c r="F45" s="228"/>
    </row>
    <row r="46" spans="1:6" ht="20.25" customHeight="1" x14ac:dyDescent="0.25">
      <c r="A46" s="429" t="s">
        <v>8</v>
      </c>
      <c r="B46" s="430"/>
      <c r="C46" s="411">
        <f ca="1">Interpolation!E43</f>
        <v>59.157312379730598</v>
      </c>
      <c r="D46" s="412"/>
      <c r="E46" s="304">
        <f ca="1">23.5*(2*C46/1000)^(-1/6)</f>
        <v>33.539876348469953</v>
      </c>
      <c r="F46" s="228"/>
    </row>
    <row r="47" spans="1:6" ht="20.25" customHeight="1" x14ac:dyDescent="0.25">
      <c r="A47" s="431" t="s">
        <v>48</v>
      </c>
      <c r="B47" s="432"/>
      <c r="C47" s="411">
        <f ca="1">C43/C38</f>
        <v>17.621690550722334</v>
      </c>
      <c r="D47" s="412"/>
      <c r="E47" s="228"/>
      <c r="F47" s="228"/>
    </row>
    <row r="48" spans="1:6" ht="20.25" customHeight="1" thickBot="1" x14ac:dyDescent="0.3">
      <c r="A48" s="433" t="s">
        <v>49</v>
      </c>
      <c r="B48" s="434"/>
      <c r="C48" s="413">
        <f ca="1">C41^2/(C43*C38)</f>
        <v>2.5641008112259955</v>
      </c>
      <c r="D48" s="414"/>
      <c r="E48" s="228"/>
      <c r="F48" s="228"/>
    </row>
    <row r="49" spans="1:5" ht="20.25" customHeight="1" x14ac:dyDescent="0.25">
      <c r="A49" s="396" t="s">
        <v>184</v>
      </c>
      <c r="B49" s="397"/>
      <c r="C49" s="397"/>
      <c r="D49" s="398"/>
    </row>
    <row r="50" spans="1:5" ht="20.25" customHeight="1" x14ac:dyDescent="0.25">
      <c r="A50" s="401" t="s">
        <v>179</v>
      </c>
      <c r="B50" s="402"/>
      <c r="C50" s="399">
        <f ca="1">-0.0333+(0.4665/((1000*C42/1000)^0.21))</f>
        <v>0.20364974501354191</v>
      </c>
      <c r="D50" s="400"/>
    </row>
    <row r="51" spans="1:5" ht="20.25" customHeight="1" x14ac:dyDescent="0.25">
      <c r="A51" s="403" t="s">
        <v>180</v>
      </c>
      <c r="B51" s="404"/>
      <c r="C51" s="407">
        <f ca="1">0.13+(0.21/((1000*C42/1000+0.002)^0.21))</f>
        <v>0.23666370047276847</v>
      </c>
      <c r="D51" s="408"/>
    </row>
    <row r="52" spans="1:5" ht="20.25" customHeight="1" x14ac:dyDescent="0.25">
      <c r="A52" s="401" t="s">
        <v>181</v>
      </c>
      <c r="B52" s="402"/>
      <c r="C52" s="399">
        <f>0.621*EXP(-0.457*C35)</f>
        <v>0.22505744486149204</v>
      </c>
      <c r="D52" s="400"/>
    </row>
    <row r="53" spans="1:5" ht="20.25" customHeight="1" x14ac:dyDescent="0.25">
      <c r="A53" s="403" t="s">
        <v>182</v>
      </c>
      <c r="B53" s="404"/>
      <c r="C53" s="407">
        <f>'Berechnung_Yu&amp;Stand'!J1086</f>
        <v>0.18533842904690034</v>
      </c>
      <c r="D53" s="408"/>
    </row>
    <row r="54" spans="1:5" ht="20.25" customHeight="1" thickBot="1" x14ac:dyDescent="0.3">
      <c r="A54" s="405" t="s">
        <v>183</v>
      </c>
      <c r="B54" s="406"/>
      <c r="C54" s="409">
        <f>0.353-0.068*C35+0.146*F20</f>
        <v>0.21062364240193351</v>
      </c>
      <c r="D54" s="410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10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09375" defaultRowHeight="13.2" x14ac:dyDescent="0.25"/>
  <sheetData/>
  <phoneticPr fontId="10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10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121.78805952380958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121.78805952380958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118.57611904761893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115.36417857142851</v>
      </c>
    </row>
    <row r="7" spans="1:5" x14ac:dyDescent="0.25">
      <c r="A7" s="16">
        <f>Statistik!F23*100</f>
        <v>1.0626271761248021</v>
      </c>
      <c r="B7" s="18">
        <f>'Input-data'!B22</f>
        <v>6.3E-2</v>
      </c>
      <c r="D7" s="2">
        <v>99</v>
      </c>
      <c r="E7" s="6">
        <f t="shared" ca="1" si="0"/>
        <v>112.15223809523809</v>
      </c>
    </row>
    <row r="8" spans="1:5" x14ac:dyDescent="0.25">
      <c r="A8" s="16">
        <f>Statistik!F22*100</f>
        <v>1.7861180194438164</v>
      </c>
      <c r="B8" s="18">
        <v>0.125</v>
      </c>
      <c r="D8" s="2">
        <v>98.75</v>
      </c>
      <c r="E8" s="6">
        <f t="shared" ca="1" si="0"/>
        <v>108.94029761904744</v>
      </c>
    </row>
    <row r="9" spans="1:5" x14ac:dyDescent="0.25">
      <c r="A9" s="16">
        <f>Statistik!F21*100</f>
        <v>2.9165724621297762</v>
      </c>
      <c r="B9" s="18">
        <f>'Input-data'!B20</f>
        <v>0.25</v>
      </c>
      <c r="D9" s="2">
        <v>98.5</v>
      </c>
      <c r="E9" s="6">
        <f t="shared" ca="1" si="0"/>
        <v>105.72835714285702</v>
      </c>
    </row>
    <row r="10" spans="1:5" x14ac:dyDescent="0.25">
      <c r="A10" s="16">
        <f>Statistik!F20*100</f>
        <v>5.9235812796744298</v>
      </c>
      <c r="B10" s="18">
        <f>'Input-data'!B19</f>
        <v>0.5</v>
      </c>
      <c r="D10" s="2">
        <v>98.25</v>
      </c>
      <c r="E10" s="6">
        <f t="shared" ca="1" si="0"/>
        <v>102.5164166666666</v>
      </c>
    </row>
    <row r="11" spans="1:5" x14ac:dyDescent="0.25">
      <c r="A11" s="16">
        <f>Statistik!F19*100</f>
        <v>7.5966538548496496</v>
      </c>
      <c r="B11" s="18">
        <f>'Input-data'!B18</f>
        <v>1</v>
      </c>
      <c r="D11" s="2">
        <v>98</v>
      </c>
      <c r="E11" s="6">
        <f t="shared" ca="1" si="0"/>
        <v>99.30447619047618</v>
      </c>
    </row>
    <row r="12" spans="1:5" x14ac:dyDescent="0.25">
      <c r="A12" s="16">
        <f>Statistik!F18*100</f>
        <v>10.648880850101742</v>
      </c>
      <c r="B12" s="18">
        <f>'Input-data'!B17</f>
        <v>2</v>
      </c>
      <c r="D12" s="2">
        <v>97.75</v>
      </c>
      <c r="E12" s="6">
        <f t="shared" ca="1" si="0"/>
        <v>96.092535714285532</v>
      </c>
    </row>
    <row r="13" spans="1:5" x14ac:dyDescent="0.25">
      <c r="A13" s="16">
        <f>Statistik!F17*100</f>
        <v>16.097671263848067</v>
      </c>
      <c r="B13" s="18">
        <f>'Input-data'!B16</f>
        <v>4</v>
      </c>
      <c r="D13" s="2">
        <v>97.5</v>
      </c>
      <c r="E13" s="6">
        <f t="shared" ca="1" si="0"/>
        <v>92.880595238095111</v>
      </c>
    </row>
    <row r="14" spans="1:5" x14ac:dyDescent="0.25">
      <c r="A14" s="16">
        <f>Statistik!F16*100</f>
        <v>24.463034139724172</v>
      </c>
      <c r="B14" s="18">
        <f>'Input-data'!B15</f>
        <v>8</v>
      </c>
      <c r="D14" s="2">
        <v>97.25</v>
      </c>
      <c r="E14" s="6">
        <f t="shared" ca="1" si="0"/>
        <v>89.668654761904691</v>
      </c>
    </row>
    <row r="15" spans="1:5" x14ac:dyDescent="0.25">
      <c r="A15" s="16">
        <f>Statistik!F15*100</f>
        <v>35.496269500339139</v>
      </c>
      <c r="B15" s="18">
        <f>'Input-data'!B14</f>
        <v>16</v>
      </c>
      <c r="D15" s="2">
        <v>97</v>
      </c>
      <c r="E15" s="6">
        <f t="shared" ca="1" si="0"/>
        <v>86.45671428571427</v>
      </c>
    </row>
    <row r="16" spans="1:5" x14ac:dyDescent="0.25">
      <c r="A16" s="16">
        <f>Statistik!F14*100</f>
        <v>60.004521817770751</v>
      </c>
      <c r="B16" s="18">
        <f>'Input-data'!B13</f>
        <v>31.5</v>
      </c>
      <c r="D16" s="2">
        <v>96.75</v>
      </c>
      <c r="E16" s="6">
        <f t="shared" ca="1" si="0"/>
        <v>83.244773809523622</v>
      </c>
    </row>
    <row r="17" spans="1:5" x14ac:dyDescent="0.25">
      <c r="A17" s="16">
        <f>Statistik!F13*100</f>
        <v>95.252091340718977</v>
      </c>
      <c r="B17" s="18">
        <v>64</v>
      </c>
      <c r="D17" s="2">
        <v>96.5</v>
      </c>
      <c r="E17" s="6">
        <f t="shared" ca="1" si="0"/>
        <v>80.032833333333201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76.82089285714278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73.60895238095236</v>
      </c>
    </row>
    <row r="20" spans="1:5" x14ac:dyDescent="0.25">
      <c r="D20" s="2">
        <v>95.75</v>
      </c>
      <c r="E20" s="6">
        <f t="shared" ca="1" si="0"/>
        <v>70.397011904761712</v>
      </c>
    </row>
    <row r="21" spans="1:5" x14ac:dyDescent="0.25">
      <c r="D21" s="2">
        <v>95.5</v>
      </c>
      <c r="E21" s="6">
        <f t="shared" ca="1" si="0"/>
        <v>67.185071428571291</v>
      </c>
    </row>
    <row r="22" spans="1:5" x14ac:dyDescent="0.25">
      <c r="D22" s="2">
        <v>95.25</v>
      </c>
      <c r="E22" s="6">
        <f t="shared" ca="1" si="0"/>
        <v>63.998071680564465</v>
      </c>
    </row>
    <row r="23" spans="1:5" x14ac:dyDescent="0.25">
      <c r="D23" s="2">
        <v>95</v>
      </c>
      <c r="E23" s="6">
        <f t="shared" ca="1" si="0"/>
        <v>63.767559332905705</v>
      </c>
    </row>
    <row r="24" spans="1:5" x14ac:dyDescent="0.25">
      <c r="D24" s="2">
        <v>94.75</v>
      </c>
      <c r="E24" s="6">
        <f t="shared" ca="1" si="0"/>
        <v>63.537046985246945</v>
      </c>
    </row>
    <row r="25" spans="1:5" x14ac:dyDescent="0.25">
      <c r="D25" s="2">
        <v>94.5</v>
      </c>
      <c r="E25" s="6">
        <f t="shared" ca="1" si="0"/>
        <v>63.3065346375882</v>
      </c>
    </row>
    <row r="26" spans="1:5" x14ac:dyDescent="0.25">
      <c r="D26" s="2">
        <v>94.25</v>
      </c>
      <c r="E26" s="6">
        <f t="shared" ca="1" si="0"/>
        <v>63.07602228992944</v>
      </c>
    </row>
    <row r="27" spans="1:5" x14ac:dyDescent="0.25">
      <c r="D27" s="2">
        <v>94</v>
      </c>
      <c r="E27" s="6">
        <f t="shared" ca="1" si="0"/>
        <v>62.845509942270681</v>
      </c>
    </row>
    <row r="28" spans="1:5" x14ac:dyDescent="0.25">
      <c r="D28" s="2">
        <v>93.75</v>
      </c>
      <c r="E28" s="6">
        <f t="shared" ca="1" si="0"/>
        <v>62.614997594611935</v>
      </c>
    </row>
    <row r="29" spans="1:5" x14ac:dyDescent="0.25">
      <c r="D29" s="2">
        <v>93.5</v>
      </c>
      <c r="E29" s="6">
        <f t="shared" ca="1" si="0"/>
        <v>62.384485246953176</v>
      </c>
    </row>
    <row r="30" spans="1:5" x14ac:dyDescent="0.25">
      <c r="D30" s="2">
        <v>93.25</v>
      </c>
      <c r="E30" s="6">
        <f t="shared" ca="1" si="0"/>
        <v>62.153972899294416</v>
      </c>
    </row>
    <row r="31" spans="1:5" x14ac:dyDescent="0.25">
      <c r="D31" s="2">
        <v>93</v>
      </c>
      <c r="E31" s="6">
        <f t="shared" ca="1" si="0"/>
        <v>61.923460551635657</v>
      </c>
    </row>
    <row r="32" spans="1:5" x14ac:dyDescent="0.25">
      <c r="D32" s="2">
        <v>92.75</v>
      </c>
      <c r="E32" s="6">
        <f t="shared" ca="1" si="0"/>
        <v>61.692948203976911</v>
      </c>
    </row>
    <row r="33" spans="4:5" x14ac:dyDescent="0.25">
      <c r="D33" s="2">
        <v>92.5</v>
      </c>
      <c r="E33" s="6">
        <f t="shared" ca="1" si="0"/>
        <v>61.462435856318152</v>
      </c>
    </row>
    <row r="34" spans="4:5" x14ac:dyDescent="0.25">
      <c r="D34" s="2">
        <v>92.25</v>
      </c>
      <c r="E34" s="6">
        <f t="shared" ca="1" si="0"/>
        <v>61.231923508659392</v>
      </c>
    </row>
    <row r="35" spans="4:5" x14ac:dyDescent="0.25">
      <c r="D35" s="2">
        <v>92</v>
      </c>
      <c r="E35" s="6">
        <f t="shared" ca="1" si="0"/>
        <v>61.001411161000632</v>
      </c>
    </row>
    <row r="36" spans="4:5" x14ac:dyDescent="0.25">
      <c r="D36" s="2">
        <v>91.75</v>
      </c>
      <c r="E36" s="6">
        <f t="shared" ca="1" si="0"/>
        <v>60.770898813341887</v>
      </c>
    </row>
    <row r="37" spans="4:5" x14ac:dyDescent="0.25">
      <c r="D37" s="2">
        <v>91.5</v>
      </c>
      <c r="E37" s="6">
        <f t="shared" ca="1" si="0"/>
        <v>60.540386465683127</v>
      </c>
    </row>
    <row r="38" spans="4:5" x14ac:dyDescent="0.25">
      <c r="D38" s="2">
        <v>91.25</v>
      </c>
      <c r="E38" s="6">
        <f t="shared" ca="1" si="0"/>
        <v>60.309874118024368</v>
      </c>
    </row>
    <row r="39" spans="4:5" x14ac:dyDescent="0.25">
      <c r="D39" s="2">
        <v>91</v>
      </c>
      <c r="E39" s="6">
        <f t="shared" ca="1" si="0"/>
        <v>60.079361770365622</v>
      </c>
    </row>
    <row r="40" spans="4:5" x14ac:dyDescent="0.25">
      <c r="D40" s="2">
        <v>90.75</v>
      </c>
      <c r="E40" s="6">
        <f t="shared" ca="1" si="0"/>
        <v>59.848849422706863</v>
      </c>
    </row>
    <row r="41" spans="4:5" x14ac:dyDescent="0.25">
      <c r="D41" s="2">
        <v>90.5</v>
      </c>
      <c r="E41" s="6">
        <f t="shared" ca="1" si="0"/>
        <v>59.618337075048103</v>
      </c>
    </row>
    <row r="42" spans="4:5" x14ac:dyDescent="0.25">
      <c r="D42" s="2">
        <v>90.25</v>
      </c>
      <c r="E42" s="6">
        <f t="shared" ca="1" si="0"/>
        <v>59.387824727389344</v>
      </c>
    </row>
    <row r="43" spans="4:5" x14ac:dyDescent="0.25">
      <c r="D43" s="2">
        <v>90</v>
      </c>
      <c r="E43" s="6">
        <f t="shared" ca="1" si="0"/>
        <v>59.157312379730598</v>
      </c>
    </row>
    <row r="44" spans="4:5" x14ac:dyDescent="0.25">
      <c r="D44" s="2">
        <v>89.75</v>
      </c>
      <c r="E44" s="6">
        <f t="shared" ca="1" si="0"/>
        <v>58.926800032071839</v>
      </c>
    </row>
    <row r="45" spans="4:5" x14ac:dyDescent="0.25">
      <c r="D45" s="2">
        <v>89.5</v>
      </c>
      <c r="E45" s="6">
        <f t="shared" ca="1" si="0"/>
        <v>58.696287684413079</v>
      </c>
    </row>
    <row r="46" spans="4:5" x14ac:dyDescent="0.25">
      <c r="D46" s="2">
        <v>89.25</v>
      </c>
      <c r="E46" s="6">
        <f t="shared" ca="1" si="0"/>
        <v>58.465775336754334</v>
      </c>
    </row>
    <row r="47" spans="4:5" x14ac:dyDescent="0.25">
      <c r="D47" s="2">
        <v>89</v>
      </c>
      <c r="E47" s="6">
        <f t="shared" ca="1" si="0"/>
        <v>58.235262989095574</v>
      </c>
    </row>
    <row r="48" spans="4:5" x14ac:dyDescent="0.25">
      <c r="D48" s="2">
        <v>88.75</v>
      </c>
      <c r="E48" s="6">
        <f t="shared" ca="1" si="0"/>
        <v>58.004750641436814</v>
      </c>
    </row>
    <row r="49" spans="4:5" x14ac:dyDescent="0.25">
      <c r="D49" s="2">
        <v>88.5</v>
      </c>
      <c r="E49" s="6">
        <f t="shared" ca="1" si="0"/>
        <v>57.774238293778055</v>
      </c>
    </row>
    <row r="50" spans="4:5" x14ac:dyDescent="0.25">
      <c r="D50" s="2">
        <v>88.25</v>
      </c>
      <c r="E50" s="6">
        <f t="shared" ca="1" si="0"/>
        <v>57.543725946119309</v>
      </c>
    </row>
    <row r="51" spans="4:5" x14ac:dyDescent="0.25">
      <c r="D51" s="2">
        <v>88</v>
      </c>
      <c r="E51" s="6">
        <f t="shared" ca="1" si="0"/>
        <v>57.31321359846055</v>
      </c>
    </row>
    <row r="52" spans="4:5" x14ac:dyDescent="0.25">
      <c r="D52" s="2">
        <v>87.75</v>
      </c>
      <c r="E52" s="6">
        <f t="shared" ca="1" si="0"/>
        <v>57.08270125080179</v>
      </c>
    </row>
    <row r="53" spans="4:5" x14ac:dyDescent="0.25">
      <c r="D53" s="2">
        <v>87.5</v>
      </c>
      <c r="E53" s="6">
        <f t="shared" ca="1" si="0"/>
        <v>56.852188903143045</v>
      </c>
    </row>
    <row r="54" spans="4:5" x14ac:dyDescent="0.25">
      <c r="D54" s="2">
        <v>87.25</v>
      </c>
      <c r="E54" s="6">
        <f t="shared" ca="1" si="0"/>
        <v>56.621676555484285</v>
      </c>
    </row>
    <row r="55" spans="4:5" x14ac:dyDescent="0.25">
      <c r="D55" s="2">
        <v>87</v>
      </c>
      <c r="E55" s="6">
        <f t="shared" ca="1" si="0"/>
        <v>56.391164207825526</v>
      </c>
    </row>
    <row r="56" spans="4:5" x14ac:dyDescent="0.25">
      <c r="D56" s="2">
        <v>86.75</v>
      </c>
      <c r="E56" s="6">
        <f t="shared" ca="1" si="0"/>
        <v>56.160651860166766</v>
      </c>
    </row>
    <row r="57" spans="4:5" x14ac:dyDescent="0.25">
      <c r="D57" s="2">
        <v>86.5</v>
      </c>
      <c r="E57" s="6">
        <f t="shared" ca="1" si="0"/>
        <v>55.930139512508021</v>
      </c>
    </row>
    <row r="58" spans="4:5" x14ac:dyDescent="0.25">
      <c r="D58" s="2">
        <v>86.25</v>
      </c>
      <c r="E58" s="6">
        <f t="shared" ca="1" si="0"/>
        <v>55.699627164849261</v>
      </c>
    </row>
    <row r="59" spans="4:5" x14ac:dyDescent="0.25">
      <c r="D59" s="2">
        <v>86</v>
      </c>
      <c r="E59" s="6">
        <f t="shared" ca="1" si="0"/>
        <v>55.469114817190501</v>
      </c>
    </row>
    <row r="60" spans="4:5" x14ac:dyDescent="0.25">
      <c r="D60" s="2">
        <v>85.75</v>
      </c>
      <c r="E60" s="6">
        <f t="shared" ca="1" si="0"/>
        <v>55.238602469531756</v>
      </c>
    </row>
    <row r="61" spans="4:5" x14ac:dyDescent="0.25">
      <c r="D61" s="2">
        <v>85.5</v>
      </c>
      <c r="E61" s="6">
        <f t="shared" ca="1" si="0"/>
        <v>55.008090121872996</v>
      </c>
    </row>
    <row r="62" spans="4:5" x14ac:dyDescent="0.25">
      <c r="D62" s="2">
        <v>85.25</v>
      </c>
      <c r="E62" s="6">
        <f t="shared" ca="1" si="0"/>
        <v>54.777577774214237</v>
      </c>
    </row>
    <row r="63" spans="4:5" x14ac:dyDescent="0.25">
      <c r="D63" s="2">
        <v>85</v>
      </c>
      <c r="E63" s="6">
        <f t="shared" ca="1" si="0"/>
        <v>54.547065426555477</v>
      </c>
    </row>
    <row r="64" spans="4:5" x14ac:dyDescent="0.25">
      <c r="D64" s="2">
        <v>84.75</v>
      </c>
      <c r="E64" s="6">
        <f t="shared" ca="1" si="0"/>
        <v>54.316553078896732</v>
      </c>
    </row>
    <row r="65" spans="4:5" x14ac:dyDescent="0.25">
      <c r="D65" s="2">
        <v>84.5</v>
      </c>
      <c r="E65" s="6">
        <f t="shared" ca="1" si="0"/>
        <v>54.086040731237972</v>
      </c>
    </row>
    <row r="66" spans="4:5" x14ac:dyDescent="0.25">
      <c r="D66" s="2">
        <v>84.25</v>
      </c>
      <c r="E66" s="6">
        <f t="shared" ca="1" si="0"/>
        <v>53.855528383579212</v>
      </c>
    </row>
    <row r="67" spans="4:5" x14ac:dyDescent="0.25">
      <c r="D67" s="2">
        <v>84</v>
      </c>
      <c r="E67" s="6">
        <f t="shared" ca="1" si="0"/>
        <v>53.625016035920467</v>
      </c>
    </row>
    <row r="68" spans="4:5" x14ac:dyDescent="0.25">
      <c r="D68" s="2">
        <v>83.75</v>
      </c>
      <c r="E68" s="6">
        <f t="shared" ca="1" si="0"/>
        <v>53.394503688261707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53.163991340602948</v>
      </c>
    </row>
    <row r="70" spans="4:5" x14ac:dyDescent="0.25">
      <c r="D70" s="2">
        <v>83.25</v>
      </c>
      <c r="E70" s="6">
        <f t="shared" ca="1" si="1"/>
        <v>52.933478992944188</v>
      </c>
    </row>
    <row r="71" spans="4:5" x14ac:dyDescent="0.25">
      <c r="D71" s="2">
        <v>83</v>
      </c>
      <c r="E71" s="6">
        <f t="shared" ca="1" si="1"/>
        <v>52.702966645285443</v>
      </c>
    </row>
    <row r="72" spans="4:5" x14ac:dyDescent="0.25">
      <c r="D72" s="2">
        <v>82.75</v>
      </c>
      <c r="E72" s="6">
        <f t="shared" ca="1" si="1"/>
        <v>52.472454297626683</v>
      </c>
    </row>
    <row r="73" spans="4:5" x14ac:dyDescent="0.25">
      <c r="D73" s="2">
        <v>82.5</v>
      </c>
      <c r="E73" s="6">
        <f t="shared" ca="1" si="1"/>
        <v>52.241941949967924</v>
      </c>
    </row>
    <row r="74" spans="4:5" x14ac:dyDescent="0.25">
      <c r="D74" s="2">
        <v>82.25</v>
      </c>
      <c r="E74" s="6">
        <f t="shared" ca="1" si="1"/>
        <v>52.011429602309164</v>
      </c>
    </row>
    <row r="75" spans="4:5" x14ac:dyDescent="0.25">
      <c r="D75" s="2">
        <v>82</v>
      </c>
      <c r="E75" s="6">
        <f t="shared" ca="1" si="1"/>
        <v>51.780917254650419</v>
      </c>
    </row>
    <row r="76" spans="4:5" x14ac:dyDescent="0.25">
      <c r="D76" s="2">
        <v>81.75</v>
      </c>
      <c r="E76" s="6">
        <f t="shared" ca="1" si="1"/>
        <v>51.550404906991659</v>
      </c>
    </row>
    <row r="77" spans="4:5" x14ac:dyDescent="0.25">
      <c r="D77" s="2">
        <v>81.5</v>
      </c>
      <c r="E77" s="6">
        <f t="shared" ca="1" si="1"/>
        <v>51.319892559332899</v>
      </c>
    </row>
    <row r="78" spans="4:5" x14ac:dyDescent="0.25">
      <c r="D78" s="2">
        <v>81.25</v>
      </c>
      <c r="E78" s="6">
        <f t="shared" ca="1" si="1"/>
        <v>51.089380211674154</v>
      </c>
    </row>
    <row r="79" spans="4:5" x14ac:dyDescent="0.25">
      <c r="D79" s="2">
        <v>81</v>
      </c>
      <c r="E79" s="6">
        <f t="shared" ca="1" si="1"/>
        <v>50.858867864015394</v>
      </c>
    </row>
    <row r="80" spans="4:5" x14ac:dyDescent="0.25">
      <c r="D80" s="2">
        <v>80.75</v>
      </c>
      <c r="E80" s="6">
        <f t="shared" ca="1" si="1"/>
        <v>50.628355516356635</v>
      </c>
    </row>
    <row r="81" spans="4:5" x14ac:dyDescent="0.25">
      <c r="D81" s="2">
        <v>80.5</v>
      </c>
      <c r="E81" s="6">
        <f t="shared" ca="1" si="1"/>
        <v>50.397843168697875</v>
      </c>
    </row>
    <row r="82" spans="4:5" x14ac:dyDescent="0.25">
      <c r="D82" s="2">
        <v>80.25</v>
      </c>
      <c r="E82" s="6">
        <f t="shared" ca="1" si="1"/>
        <v>50.16733082103913</v>
      </c>
    </row>
    <row r="83" spans="4:5" x14ac:dyDescent="0.25">
      <c r="D83" s="2">
        <v>80</v>
      </c>
      <c r="E83" s="6">
        <f t="shared" ca="1" si="1"/>
        <v>49.93681847338037</v>
      </c>
    </row>
    <row r="84" spans="4:5" x14ac:dyDescent="0.25">
      <c r="D84" s="2">
        <v>79.75</v>
      </c>
      <c r="E84" s="6">
        <f t="shared" ca="1" si="1"/>
        <v>49.706306125721611</v>
      </c>
    </row>
    <row r="85" spans="4:5" x14ac:dyDescent="0.25">
      <c r="D85" s="2">
        <v>79.5</v>
      </c>
      <c r="E85" s="6">
        <f t="shared" ca="1" si="1"/>
        <v>49.475793778062865</v>
      </c>
    </row>
    <row r="86" spans="4:5" x14ac:dyDescent="0.25">
      <c r="D86" s="2">
        <v>79.25</v>
      </c>
      <c r="E86" s="6">
        <f t="shared" ca="1" si="1"/>
        <v>49.245281430404106</v>
      </c>
    </row>
    <row r="87" spans="4:5" x14ac:dyDescent="0.25">
      <c r="D87" s="2">
        <v>79</v>
      </c>
      <c r="E87" s="6">
        <f t="shared" ca="1" si="1"/>
        <v>49.014769082745346</v>
      </c>
    </row>
    <row r="88" spans="4:5" x14ac:dyDescent="0.25">
      <c r="D88" s="2">
        <v>78.75</v>
      </c>
      <c r="E88" s="6">
        <f t="shared" ca="1" si="1"/>
        <v>48.784256735086586</v>
      </c>
    </row>
    <row r="89" spans="4:5" x14ac:dyDescent="0.25">
      <c r="D89" s="2">
        <v>78.5</v>
      </c>
      <c r="E89" s="6">
        <f t="shared" ca="1" si="1"/>
        <v>48.553744387427841</v>
      </c>
    </row>
    <row r="90" spans="4:5" x14ac:dyDescent="0.25">
      <c r="D90" s="2">
        <v>78.25</v>
      </c>
      <c r="E90" s="6">
        <f t="shared" ca="1" si="1"/>
        <v>48.323232039769081</v>
      </c>
    </row>
    <row r="91" spans="4:5" x14ac:dyDescent="0.25">
      <c r="D91" s="2">
        <v>78</v>
      </c>
      <c r="E91" s="6">
        <f t="shared" ca="1" si="1"/>
        <v>48.092719692110322</v>
      </c>
    </row>
    <row r="92" spans="4:5" x14ac:dyDescent="0.25">
      <c r="D92" s="2">
        <v>77.75</v>
      </c>
      <c r="E92" s="6">
        <f t="shared" ca="1" si="1"/>
        <v>47.862207344451576</v>
      </c>
    </row>
    <row r="93" spans="4:5" x14ac:dyDescent="0.25">
      <c r="D93" s="2">
        <v>77.5</v>
      </c>
      <c r="E93" s="6">
        <f t="shared" ca="1" si="1"/>
        <v>47.631694996792817</v>
      </c>
    </row>
    <row r="94" spans="4:5" x14ac:dyDescent="0.25">
      <c r="D94" s="2">
        <v>77.25</v>
      </c>
      <c r="E94" s="6">
        <f t="shared" ca="1" si="1"/>
        <v>47.401182649134057</v>
      </c>
    </row>
    <row r="95" spans="4:5" x14ac:dyDescent="0.25">
      <c r="D95" s="2">
        <v>77</v>
      </c>
      <c r="E95" s="6">
        <f t="shared" ca="1" si="1"/>
        <v>47.170670301475297</v>
      </c>
    </row>
    <row r="96" spans="4:5" x14ac:dyDescent="0.25">
      <c r="D96" s="2">
        <v>76.75</v>
      </c>
      <c r="E96" s="6">
        <f t="shared" ca="1" si="1"/>
        <v>46.940157953816552</v>
      </c>
    </row>
    <row r="97" spans="4:5" x14ac:dyDescent="0.25">
      <c r="D97" s="2">
        <v>76.5</v>
      </c>
      <c r="E97" s="6">
        <f t="shared" ca="1" si="1"/>
        <v>46.709645606157792</v>
      </c>
    </row>
    <row r="98" spans="4:5" x14ac:dyDescent="0.25">
      <c r="D98" s="2">
        <v>76.25</v>
      </c>
      <c r="E98" s="6">
        <f t="shared" ca="1" si="1"/>
        <v>46.479133258499033</v>
      </c>
    </row>
    <row r="99" spans="4:5" x14ac:dyDescent="0.25">
      <c r="D99" s="2">
        <v>76</v>
      </c>
      <c r="E99" s="6">
        <f t="shared" ca="1" si="1"/>
        <v>46.248620910840273</v>
      </c>
    </row>
    <row r="100" spans="4:5" x14ac:dyDescent="0.25">
      <c r="D100" s="2">
        <v>75.75</v>
      </c>
      <c r="E100" s="6">
        <f t="shared" ca="1" si="1"/>
        <v>46.018108563181528</v>
      </c>
    </row>
    <row r="101" spans="4:5" x14ac:dyDescent="0.25">
      <c r="D101" s="2">
        <v>75.5</v>
      </c>
      <c r="E101" s="6">
        <f t="shared" ca="1" si="1"/>
        <v>45.787596215522768</v>
      </c>
    </row>
    <row r="102" spans="4:5" x14ac:dyDescent="0.25">
      <c r="D102" s="2">
        <v>75.25</v>
      </c>
      <c r="E102" s="6">
        <f t="shared" ca="1" si="1"/>
        <v>45.557083867864009</v>
      </c>
    </row>
    <row r="103" spans="4:5" x14ac:dyDescent="0.25">
      <c r="D103" s="2">
        <v>75</v>
      </c>
      <c r="E103" s="6">
        <f t="shared" ca="1" si="1"/>
        <v>45.326571520205263</v>
      </c>
    </row>
    <row r="104" spans="4:5" x14ac:dyDescent="0.25">
      <c r="D104" s="2">
        <v>74.75</v>
      </c>
      <c r="E104" s="6">
        <f t="shared" ca="1" si="1"/>
        <v>45.096059172546504</v>
      </c>
    </row>
    <row r="105" spans="4:5" x14ac:dyDescent="0.25">
      <c r="D105" s="2">
        <v>74.5</v>
      </c>
      <c r="E105" s="6">
        <f t="shared" ca="1" si="1"/>
        <v>44.865546824887744</v>
      </c>
    </row>
    <row r="106" spans="4:5" x14ac:dyDescent="0.25">
      <c r="D106" s="2">
        <v>74.25</v>
      </c>
      <c r="E106" s="6">
        <f t="shared" ca="1" si="1"/>
        <v>44.635034477228984</v>
      </c>
    </row>
    <row r="107" spans="4:5" x14ac:dyDescent="0.25">
      <c r="D107" s="2">
        <v>74</v>
      </c>
      <c r="E107" s="6">
        <f t="shared" ca="1" si="1"/>
        <v>44.404522129570239</v>
      </c>
    </row>
    <row r="108" spans="4:5" x14ac:dyDescent="0.25">
      <c r="D108" s="2">
        <v>73.75</v>
      </c>
      <c r="E108" s="6">
        <f t="shared" ca="1" si="1"/>
        <v>44.174009781911479</v>
      </c>
    </row>
    <row r="109" spans="4:5" x14ac:dyDescent="0.25">
      <c r="D109" s="2">
        <v>73.5</v>
      </c>
      <c r="E109" s="6">
        <f t="shared" ca="1" si="1"/>
        <v>43.94349743425272</v>
      </c>
    </row>
    <row r="110" spans="4:5" x14ac:dyDescent="0.25">
      <c r="D110" s="2">
        <v>73.25</v>
      </c>
      <c r="E110" s="6">
        <f t="shared" ca="1" si="1"/>
        <v>43.712985086593974</v>
      </c>
    </row>
    <row r="111" spans="4:5" x14ac:dyDescent="0.25">
      <c r="D111" s="2">
        <v>73</v>
      </c>
      <c r="E111" s="6">
        <f t="shared" ca="1" si="1"/>
        <v>43.482472738935215</v>
      </c>
    </row>
    <row r="112" spans="4:5" x14ac:dyDescent="0.25">
      <c r="D112" s="2">
        <v>72.75</v>
      </c>
      <c r="E112" s="6">
        <f t="shared" ca="1" si="1"/>
        <v>43.251960391276455</v>
      </c>
    </row>
    <row r="113" spans="4:5" x14ac:dyDescent="0.25">
      <c r="D113" s="2">
        <v>72.5</v>
      </c>
      <c r="E113" s="6">
        <f t="shared" ca="1" si="1"/>
        <v>43.021448043617696</v>
      </c>
    </row>
    <row r="114" spans="4:5" x14ac:dyDescent="0.25">
      <c r="D114" s="2">
        <v>72.25</v>
      </c>
      <c r="E114" s="6">
        <f t="shared" ca="1" si="1"/>
        <v>42.79093569595895</v>
      </c>
    </row>
    <row r="115" spans="4:5" x14ac:dyDescent="0.25">
      <c r="D115" s="2">
        <v>72</v>
      </c>
      <c r="E115" s="6">
        <f t="shared" ca="1" si="1"/>
        <v>42.560423348300191</v>
      </c>
    </row>
    <row r="116" spans="4:5" x14ac:dyDescent="0.25">
      <c r="D116" s="2">
        <v>71.75</v>
      </c>
      <c r="E116" s="6">
        <f t="shared" ca="1" si="1"/>
        <v>42.329911000641431</v>
      </c>
    </row>
    <row r="117" spans="4:5" x14ac:dyDescent="0.25">
      <c r="D117" s="2">
        <v>71.5</v>
      </c>
      <c r="E117" s="6">
        <f t="shared" ca="1" si="1"/>
        <v>42.099398652982686</v>
      </c>
    </row>
    <row r="118" spans="4:5" x14ac:dyDescent="0.25">
      <c r="D118" s="2">
        <v>71.25</v>
      </c>
      <c r="E118" s="6">
        <f t="shared" ca="1" si="1"/>
        <v>41.868886305323926</v>
      </c>
    </row>
    <row r="119" spans="4:5" x14ac:dyDescent="0.25">
      <c r="D119" s="2">
        <v>71</v>
      </c>
      <c r="E119" s="6">
        <f t="shared" ca="1" si="1"/>
        <v>41.638373957665166</v>
      </c>
    </row>
    <row r="120" spans="4:5" x14ac:dyDescent="0.25">
      <c r="D120" s="2">
        <v>70.75</v>
      </c>
      <c r="E120" s="6">
        <f t="shared" ca="1" si="1"/>
        <v>41.407861610006407</v>
      </c>
    </row>
    <row r="121" spans="4:5" x14ac:dyDescent="0.25">
      <c r="D121" s="2">
        <v>70.5</v>
      </c>
      <c r="E121" s="6">
        <f t="shared" ca="1" si="1"/>
        <v>41.177349262347661</v>
      </c>
    </row>
    <row r="122" spans="4:5" x14ac:dyDescent="0.25">
      <c r="D122" s="2">
        <v>70.25</v>
      </c>
      <c r="E122" s="6">
        <f t="shared" ca="1" si="1"/>
        <v>40.946836914688902</v>
      </c>
    </row>
    <row r="123" spans="4:5" x14ac:dyDescent="0.25">
      <c r="D123" s="2">
        <v>70</v>
      </c>
      <c r="E123" s="6">
        <f t="shared" ca="1" si="1"/>
        <v>40.716324567030142</v>
      </c>
    </row>
    <row r="124" spans="4:5" x14ac:dyDescent="0.25">
      <c r="D124" s="2">
        <v>69.75</v>
      </c>
      <c r="E124" s="6">
        <f t="shared" ca="1" si="1"/>
        <v>40.485812219371397</v>
      </c>
    </row>
    <row r="125" spans="4:5" x14ac:dyDescent="0.25">
      <c r="D125" s="2">
        <v>69.5</v>
      </c>
      <c r="E125" s="6">
        <f t="shared" ca="1" si="1"/>
        <v>40.255299871712637</v>
      </c>
    </row>
    <row r="126" spans="4:5" x14ac:dyDescent="0.25">
      <c r="D126" s="2">
        <v>69.25</v>
      </c>
      <c r="E126" s="6">
        <f t="shared" ca="1" si="1"/>
        <v>40.024787524053878</v>
      </c>
    </row>
    <row r="127" spans="4:5" x14ac:dyDescent="0.25">
      <c r="D127" s="2">
        <v>69</v>
      </c>
      <c r="E127" s="6">
        <f t="shared" ca="1" si="1"/>
        <v>39.794275176395125</v>
      </c>
    </row>
    <row r="128" spans="4:5" x14ac:dyDescent="0.25">
      <c r="D128" s="2">
        <v>68.75</v>
      </c>
      <c r="E128" s="6">
        <f t="shared" ca="1" si="1"/>
        <v>39.563762828736365</v>
      </c>
    </row>
    <row r="129" spans="4:5" x14ac:dyDescent="0.25">
      <c r="D129" s="2">
        <v>68.5</v>
      </c>
      <c r="E129" s="6">
        <f t="shared" ca="1" si="1"/>
        <v>39.333250481077613</v>
      </c>
    </row>
    <row r="130" spans="4:5" x14ac:dyDescent="0.25">
      <c r="D130" s="2">
        <v>68.25</v>
      </c>
      <c r="E130" s="6">
        <f t="shared" ca="1" si="1"/>
        <v>39.102738133418853</v>
      </c>
    </row>
    <row r="131" spans="4:5" x14ac:dyDescent="0.25">
      <c r="D131" s="2">
        <v>68</v>
      </c>
      <c r="E131" s="6">
        <f t="shared" ca="1" si="1"/>
        <v>38.872225785760101</v>
      </c>
    </row>
    <row r="132" spans="4:5" x14ac:dyDescent="0.25">
      <c r="D132" s="2">
        <v>67.75</v>
      </c>
      <c r="E132" s="6">
        <f t="shared" ca="1" si="1"/>
        <v>38.641713438101348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38.411201090442589</v>
      </c>
    </row>
    <row r="134" spans="4:5" x14ac:dyDescent="0.25">
      <c r="D134" s="2">
        <v>67.25</v>
      </c>
      <c r="E134" s="6">
        <f t="shared" ca="1" si="2"/>
        <v>38.180688742783836</v>
      </c>
    </row>
    <row r="135" spans="4:5" x14ac:dyDescent="0.25">
      <c r="D135" s="2">
        <v>67</v>
      </c>
      <c r="E135" s="6">
        <f t="shared" ca="1" si="2"/>
        <v>37.950176395125077</v>
      </c>
    </row>
    <row r="136" spans="4:5" x14ac:dyDescent="0.25">
      <c r="D136" s="2">
        <v>66.75</v>
      </c>
      <c r="E136" s="6">
        <f t="shared" ca="1" si="2"/>
        <v>37.719664047466324</v>
      </c>
    </row>
    <row r="137" spans="4:5" x14ac:dyDescent="0.25">
      <c r="D137" s="2">
        <v>66.5</v>
      </c>
      <c r="E137" s="6">
        <f t="shared" ca="1" si="2"/>
        <v>37.489151699807564</v>
      </c>
    </row>
    <row r="138" spans="4:5" x14ac:dyDescent="0.25">
      <c r="D138" s="2">
        <v>66.25</v>
      </c>
      <c r="E138" s="6">
        <f t="shared" ca="1" si="2"/>
        <v>37.258639352148812</v>
      </c>
    </row>
    <row r="139" spans="4:5" x14ac:dyDescent="0.25">
      <c r="D139" s="2">
        <v>66</v>
      </c>
      <c r="E139" s="6">
        <f t="shared" ca="1" si="2"/>
        <v>37.028127004490059</v>
      </c>
    </row>
    <row r="140" spans="4:5" x14ac:dyDescent="0.25">
      <c r="D140" s="2">
        <v>65.75</v>
      </c>
      <c r="E140" s="6">
        <f t="shared" ca="1" si="2"/>
        <v>36.7976146568313</v>
      </c>
    </row>
    <row r="141" spans="4:5" x14ac:dyDescent="0.25">
      <c r="D141" s="2">
        <v>65.5</v>
      </c>
      <c r="E141" s="6">
        <f t="shared" ca="1" si="2"/>
        <v>36.567102309172547</v>
      </c>
    </row>
    <row r="142" spans="4:5" x14ac:dyDescent="0.25">
      <c r="D142" s="2">
        <v>65.25</v>
      </c>
      <c r="E142" s="6">
        <f t="shared" ca="1" si="2"/>
        <v>36.336589961513788</v>
      </c>
    </row>
    <row r="143" spans="4:5" x14ac:dyDescent="0.25">
      <c r="D143" s="2">
        <v>65</v>
      </c>
      <c r="E143" s="6">
        <f t="shared" ca="1" si="2"/>
        <v>36.106077613855035</v>
      </c>
    </row>
    <row r="144" spans="4:5" x14ac:dyDescent="0.25">
      <c r="D144" s="2">
        <v>64.75</v>
      </c>
      <c r="E144" s="6">
        <f t="shared" ca="1" si="2"/>
        <v>35.875565266196276</v>
      </c>
    </row>
    <row r="145" spans="4:5" x14ac:dyDescent="0.25">
      <c r="D145" s="2">
        <v>64.5</v>
      </c>
      <c r="E145" s="6">
        <f t="shared" ca="1" si="2"/>
        <v>35.645052918537523</v>
      </c>
    </row>
    <row r="146" spans="4:5" x14ac:dyDescent="0.25">
      <c r="D146" s="2">
        <v>64.25</v>
      </c>
      <c r="E146" s="6">
        <f t="shared" ca="1" si="2"/>
        <v>35.414540570878764</v>
      </c>
    </row>
    <row r="147" spans="4:5" x14ac:dyDescent="0.25">
      <c r="D147" s="2">
        <v>64</v>
      </c>
      <c r="E147" s="6">
        <f t="shared" ca="1" si="2"/>
        <v>35.184028223220011</v>
      </c>
    </row>
    <row r="148" spans="4:5" x14ac:dyDescent="0.25">
      <c r="D148" s="2">
        <v>63.75</v>
      </c>
      <c r="E148" s="6">
        <f t="shared" ca="1" si="2"/>
        <v>34.953515875561258</v>
      </c>
    </row>
    <row r="149" spans="4:5" x14ac:dyDescent="0.25">
      <c r="D149" s="2">
        <v>63.5</v>
      </c>
      <c r="E149" s="6">
        <f t="shared" ca="1" si="2"/>
        <v>34.723003527902499</v>
      </c>
    </row>
    <row r="150" spans="4:5" x14ac:dyDescent="0.25">
      <c r="D150" s="2">
        <v>63.25</v>
      </c>
      <c r="E150" s="6">
        <f t="shared" ca="1" si="2"/>
        <v>34.492491180243746</v>
      </c>
    </row>
    <row r="151" spans="4:5" x14ac:dyDescent="0.25">
      <c r="D151" s="2">
        <v>63</v>
      </c>
      <c r="E151" s="6">
        <f t="shared" ca="1" si="2"/>
        <v>34.261978832584987</v>
      </c>
    </row>
    <row r="152" spans="4:5" x14ac:dyDescent="0.25">
      <c r="D152" s="2">
        <v>62.75</v>
      </c>
      <c r="E152" s="6">
        <f t="shared" ca="1" si="2"/>
        <v>34.031466484926234</v>
      </c>
    </row>
    <row r="153" spans="4:5" x14ac:dyDescent="0.25">
      <c r="D153" s="2">
        <v>62.5</v>
      </c>
      <c r="E153" s="6">
        <f t="shared" ca="1" si="2"/>
        <v>33.800954137267475</v>
      </c>
    </row>
    <row r="154" spans="4:5" x14ac:dyDescent="0.25">
      <c r="D154" s="2">
        <v>62.25</v>
      </c>
      <c r="E154" s="6">
        <f t="shared" ca="1" si="2"/>
        <v>33.570441789608722</v>
      </c>
    </row>
    <row r="155" spans="4:5" x14ac:dyDescent="0.25">
      <c r="D155" s="2">
        <v>62</v>
      </c>
      <c r="E155" s="6">
        <f t="shared" ca="1" si="2"/>
        <v>33.339929441949963</v>
      </c>
    </row>
    <row r="156" spans="4:5" x14ac:dyDescent="0.25">
      <c r="D156" s="2">
        <v>61.75</v>
      </c>
      <c r="E156" s="6">
        <f t="shared" ca="1" si="2"/>
        <v>33.10941709429121</v>
      </c>
    </row>
    <row r="157" spans="4:5" x14ac:dyDescent="0.25">
      <c r="D157" s="2">
        <v>61.5</v>
      </c>
      <c r="E157" s="6">
        <f t="shared" ca="1" si="2"/>
        <v>32.878904746632458</v>
      </c>
    </row>
    <row r="158" spans="4:5" x14ac:dyDescent="0.25">
      <c r="D158" s="2">
        <v>61.25</v>
      </c>
      <c r="E158" s="6">
        <f t="shared" ca="1" si="2"/>
        <v>32.648392398973698</v>
      </c>
    </row>
    <row r="159" spans="4:5" x14ac:dyDescent="0.25">
      <c r="D159" s="2">
        <v>61</v>
      </c>
      <c r="E159" s="6">
        <f t="shared" ca="1" si="2"/>
        <v>32.417880051314945</v>
      </c>
    </row>
    <row r="160" spans="4:5" x14ac:dyDescent="0.25">
      <c r="D160" s="2">
        <v>60.75</v>
      </c>
      <c r="E160" s="6">
        <f t="shared" ca="1" si="2"/>
        <v>32.187367703656186</v>
      </c>
    </row>
    <row r="161" spans="4:5" x14ac:dyDescent="0.25">
      <c r="D161" s="2">
        <v>60.5</v>
      </c>
      <c r="E161" s="6">
        <f t="shared" ca="1" si="2"/>
        <v>31.956855355997433</v>
      </c>
    </row>
    <row r="162" spans="4:5" x14ac:dyDescent="0.25">
      <c r="D162" s="2">
        <v>60.25</v>
      </c>
      <c r="E162" s="6">
        <f t="shared" ca="1" si="2"/>
        <v>31.726343008338674</v>
      </c>
    </row>
    <row r="163" spans="4:5" x14ac:dyDescent="0.25">
      <c r="D163" s="2">
        <v>60</v>
      </c>
      <c r="E163" s="6">
        <f t="shared" ca="1" si="2"/>
        <v>31.497140221402208</v>
      </c>
    </row>
    <row r="164" spans="4:5" x14ac:dyDescent="0.25">
      <c r="D164" s="2">
        <v>59.75</v>
      </c>
      <c r="E164" s="6">
        <f t="shared" ca="1" si="2"/>
        <v>31.339030212177118</v>
      </c>
    </row>
    <row r="165" spans="4:5" x14ac:dyDescent="0.25">
      <c r="D165" s="2">
        <v>59.5</v>
      </c>
      <c r="E165" s="6">
        <f t="shared" ca="1" si="2"/>
        <v>31.180920202952027</v>
      </c>
    </row>
    <row r="166" spans="4:5" x14ac:dyDescent="0.25">
      <c r="D166" s="2">
        <v>59.25</v>
      </c>
      <c r="E166" s="6">
        <f t="shared" ca="1" si="2"/>
        <v>31.022810193726936</v>
      </c>
    </row>
    <row r="167" spans="4:5" x14ac:dyDescent="0.25">
      <c r="D167" s="2">
        <v>59</v>
      </c>
      <c r="E167" s="6">
        <f t="shared" ca="1" si="2"/>
        <v>30.864700184501846</v>
      </c>
    </row>
    <row r="168" spans="4:5" x14ac:dyDescent="0.25">
      <c r="D168" s="2">
        <v>58.75</v>
      </c>
      <c r="E168" s="6">
        <f t="shared" ca="1" si="2"/>
        <v>30.706590175276748</v>
      </c>
    </row>
    <row r="169" spans="4:5" x14ac:dyDescent="0.25">
      <c r="D169" s="2">
        <v>58.5</v>
      </c>
      <c r="E169" s="6">
        <f t="shared" ca="1" si="2"/>
        <v>30.548480166051657</v>
      </c>
    </row>
    <row r="170" spans="4:5" x14ac:dyDescent="0.25">
      <c r="D170" s="2">
        <v>58.25</v>
      </c>
      <c r="E170" s="6">
        <f t="shared" ca="1" si="2"/>
        <v>30.390370156826567</v>
      </c>
    </row>
    <row r="171" spans="4:5" x14ac:dyDescent="0.25">
      <c r="D171" s="2">
        <v>58</v>
      </c>
      <c r="E171" s="6">
        <f t="shared" ca="1" si="2"/>
        <v>30.232260147601476</v>
      </c>
    </row>
    <row r="172" spans="4:5" x14ac:dyDescent="0.25">
      <c r="D172" s="2">
        <v>57.75</v>
      </c>
      <c r="E172" s="6">
        <f t="shared" ca="1" si="2"/>
        <v>30.074150138376378</v>
      </c>
    </row>
    <row r="173" spans="4:5" x14ac:dyDescent="0.25">
      <c r="D173" s="2">
        <v>57.5</v>
      </c>
      <c r="E173" s="6">
        <f t="shared" ca="1" si="2"/>
        <v>29.916040129151288</v>
      </c>
    </row>
    <row r="174" spans="4:5" x14ac:dyDescent="0.25">
      <c r="D174" s="2">
        <v>57.25</v>
      </c>
      <c r="E174" s="6">
        <f t="shared" ca="1" si="2"/>
        <v>29.757930119926197</v>
      </c>
    </row>
    <row r="175" spans="4:5" x14ac:dyDescent="0.25">
      <c r="D175" s="2">
        <v>57</v>
      </c>
      <c r="E175" s="6">
        <f t="shared" ca="1" si="2"/>
        <v>29.599820110701106</v>
      </c>
    </row>
    <row r="176" spans="4:5" x14ac:dyDescent="0.25">
      <c r="D176" s="2">
        <v>56.75</v>
      </c>
      <c r="E176" s="6">
        <f t="shared" ca="1" si="2"/>
        <v>29.441710101476016</v>
      </c>
    </row>
    <row r="177" spans="4:5" x14ac:dyDescent="0.25">
      <c r="D177" s="2">
        <v>56.5</v>
      </c>
      <c r="E177" s="6">
        <f t="shared" ca="1" si="2"/>
        <v>29.283600092250918</v>
      </c>
    </row>
    <row r="178" spans="4:5" x14ac:dyDescent="0.25">
      <c r="D178" s="2">
        <v>56.25</v>
      </c>
      <c r="E178" s="6">
        <f t="shared" ca="1" si="2"/>
        <v>29.125490083025827</v>
      </c>
    </row>
    <row r="179" spans="4:5" x14ac:dyDescent="0.25">
      <c r="D179" s="2">
        <v>56</v>
      </c>
      <c r="E179" s="6">
        <f t="shared" ca="1" si="2"/>
        <v>28.967380073800737</v>
      </c>
    </row>
    <row r="180" spans="4:5" x14ac:dyDescent="0.25">
      <c r="D180" s="2">
        <v>55.75</v>
      </c>
      <c r="E180" s="6">
        <f t="shared" ca="1" si="2"/>
        <v>28.809270064575646</v>
      </c>
    </row>
    <row r="181" spans="4:5" x14ac:dyDescent="0.25">
      <c r="D181" s="2">
        <v>55.5</v>
      </c>
      <c r="E181" s="6">
        <f t="shared" ca="1" si="2"/>
        <v>28.651160055350548</v>
      </c>
    </row>
    <row r="182" spans="4:5" x14ac:dyDescent="0.25">
      <c r="D182" s="2">
        <v>55.25</v>
      </c>
      <c r="E182" s="6">
        <f t="shared" ca="1" si="2"/>
        <v>28.493050046125457</v>
      </c>
    </row>
    <row r="183" spans="4:5" x14ac:dyDescent="0.25">
      <c r="D183" s="2">
        <v>55</v>
      </c>
      <c r="E183" s="6">
        <f t="shared" ca="1" si="2"/>
        <v>28.334940036900367</v>
      </c>
    </row>
    <row r="184" spans="4:5" x14ac:dyDescent="0.25">
      <c r="D184" s="2">
        <v>54.75</v>
      </c>
      <c r="E184" s="6">
        <f t="shared" ca="1" si="2"/>
        <v>28.176830027675276</v>
      </c>
    </row>
    <row r="185" spans="4:5" x14ac:dyDescent="0.25">
      <c r="D185" s="2">
        <v>54.5</v>
      </c>
      <c r="E185" s="6">
        <f t="shared" ca="1" si="2"/>
        <v>28.018720018450185</v>
      </c>
    </row>
    <row r="186" spans="4:5" x14ac:dyDescent="0.25">
      <c r="D186" s="2">
        <v>54.25</v>
      </c>
      <c r="E186" s="6">
        <f t="shared" ca="1" si="2"/>
        <v>27.860610009225088</v>
      </c>
    </row>
    <row r="187" spans="4:5" x14ac:dyDescent="0.25">
      <c r="D187" s="2">
        <v>54</v>
      </c>
      <c r="E187" s="6">
        <f t="shared" ca="1" si="2"/>
        <v>27.702499999999997</v>
      </c>
    </row>
    <row r="188" spans="4:5" x14ac:dyDescent="0.25">
      <c r="D188" s="2">
        <v>53.75</v>
      </c>
      <c r="E188" s="6">
        <f t="shared" ca="1" si="2"/>
        <v>27.544389990774906</v>
      </c>
    </row>
    <row r="189" spans="4:5" x14ac:dyDescent="0.25">
      <c r="D189" s="2">
        <v>53.5</v>
      </c>
      <c r="E189" s="6">
        <f t="shared" ca="1" si="2"/>
        <v>27.386279981549816</v>
      </c>
    </row>
    <row r="190" spans="4:5" x14ac:dyDescent="0.25">
      <c r="D190" s="2">
        <v>53.25</v>
      </c>
      <c r="E190" s="6">
        <f t="shared" ca="1" si="2"/>
        <v>27.228169972324718</v>
      </c>
    </row>
    <row r="191" spans="4:5" x14ac:dyDescent="0.25">
      <c r="D191" s="2">
        <v>53</v>
      </c>
      <c r="E191" s="6">
        <f t="shared" ca="1" si="2"/>
        <v>27.070059963099627</v>
      </c>
    </row>
    <row r="192" spans="4:5" x14ac:dyDescent="0.25">
      <c r="D192" s="2">
        <v>52.75</v>
      </c>
      <c r="E192" s="6">
        <f t="shared" ca="1" si="2"/>
        <v>26.911949953874537</v>
      </c>
    </row>
    <row r="193" spans="4:5" x14ac:dyDescent="0.25">
      <c r="D193" s="2">
        <v>52.5</v>
      </c>
      <c r="E193" s="6">
        <f t="shared" ca="1" si="2"/>
        <v>26.753839944649446</v>
      </c>
    </row>
    <row r="194" spans="4:5" x14ac:dyDescent="0.25">
      <c r="D194" s="2">
        <v>52.25</v>
      </c>
      <c r="E194" s="6">
        <f t="shared" ca="1" si="2"/>
        <v>26.595729935424355</v>
      </c>
    </row>
    <row r="195" spans="4:5" x14ac:dyDescent="0.25">
      <c r="D195" s="2">
        <v>52</v>
      </c>
      <c r="E195" s="6">
        <f t="shared" ca="1" si="2"/>
        <v>26.437619926199257</v>
      </c>
    </row>
    <row r="196" spans="4:5" x14ac:dyDescent="0.25">
      <c r="D196" s="2">
        <v>51.75</v>
      </c>
      <c r="E196" s="6">
        <f t="shared" ca="1" si="2"/>
        <v>26.279509916974167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26.121399907749076</v>
      </c>
    </row>
    <row r="198" spans="4:5" x14ac:dyDescent="0.25">
      <c r="D198" s="2">
        <v>51.25</v>
      </c>
      <c r="E198" s="6">
        <f t="shared" ca="1" si="3"/>
        <v>25.963289898523985</v>
      </c>
    </row>
    <row r="199" spans="4:5" x14ac:dyDescent="0.25">
      <c r="D199" s="2">
        <v>51</v>
      </c>
      <c r="E199" s="6">
        <f t="shared" ca="1" si="3"/>
        <v>25.805179889298888</v>
      </c>
    </row>
    <row r="200" spans="4:5" x14ac:dyDescent="0.25">
      <c r="D200" s="2">
        <v>50.75</v>
      </c>
      <c r="E200" s="6">
        <f t="shared" ca="1" si="3"/>
        <v>25.647069880073797</v>
      </c>
    </row>
    <row r="201" spans="4:5" x14ac:dyDescent="0.25">
      <c r="D201" s="2">
        <v>50.5</v>
      </c>
      <c r="E201" s="6">
        <f t="shared" ca="1" si="3"/>
        <v>25.488959870848706</v>
      </c>
    </row>
    <row r="202" spans="4:5" x14ac:dyDescent="0.25">
      <c r="D202" s="2">
        <v>50.25</v>
      </c>
      <c r="E202" s="6">
        <f t="shared" ca="1" si="3"/>
        <v>25.330849861623616</v>
      </c>
    </row>
    <row r="203" spans="4:5" x14ac:dyDescent="0.25">
      <c r="D203" s="2">
        <v>50</v>
      </c>
      <c r="E203" s="6">
        <f t="shared" ca="1" si="3"/>
        <v>25.172739852398522</v>
      </c>
    </row>
    <row r="204" spans="4:5" x14ac:dyDescent="0.25">
      <c r="D204" s="2">
        <v>49.75</v>
      </c>
      <c r="E204" s="6">
        <f t="shared" ca="1" si="3"/>
        <v>25.014629843173431</v>
      </c>
    </row>
    <row r="205" spans="4:5" x14ac:dyDescent="0.25">
      <c r="D205" s="2">
        <v>49.5</v>
      </c>
      <c r="E205" s="6">
        <f t="shared" ca="1" si="3"/>
        <v>24.856519833948337</v>
      </c>
    </row>
    <row r="206" spans="4:5" x14ac:dyDescent="0.25">
      <c r="D206" s="2">
        <v>49.25</v>
      </c>
      <c r="E206" s="6">
        <f t="shared" ca="1" si="3"/>
        <v>24.698409824723246</v>
      </c>
    </row>
    <row r="207" spans="4:5" x14ac:dyDescent="0.25">
      <c r="D207" s="2">
        <v>49</v>
      </c>
      <c r="E207" s="6">
        <f t="shared" ca="1" si="3"/>
        <v>24.540299815498152</v>
      </c>
    </row>
    <row r="208" spans="4:5" x14ac:dyDescent="0.25">
      <c r="D208" s="2">
        <v>48.75</v>
      </c>
      <c r="E208" s="6">
        <f t="shared" ca="1" si="3"/>
        <v>24.382189806273061</v>
      </c>
    </row>
    <row r="209" spans="4:5" x14ac:dyDescent="0.25">
      <c r="D209" s="2">
        <v>48.5</v>
      </c>
      <c r="E209" s="6">
        <f t="shared" ca="1" si="3"/>
        <v>24.224079797047967</v>
      </c>
    </row>
    <row r="210" spans="4:5" x14ac:dyDescent="0.25">
      <c r="D210" s="2">
        <v>48.25</v>
      </c>
      <c r="E210" s="6">
        <f t="shared" ca="1" si="3"/>
        <v>24.065969787822876</v>
      </c>
    </row>
    <row r="211" spans="4:5" x14ac:dyDescent="0.25">
      <c r="D211" s="2">
        <v>48</v>
      </c>
      <c r="E211" s="6">
        <f t="shared" ca="1" si="3"/>
        <v>23.907859778597786</v>
      </c>
    </row>
    <row r="212" spans="4:5" x14ac:dyDescent="0.25">
      <c r="D212" s="2">
        <v>47.75</v>
      </c>
      <c r="E212" s="6">
        <f t="shared" ca="1" si="3"/>
        <v>23.749749769372691</v>
      </c>
    </row>
    <row r="213" spans="4:5" x14ac:dyDescent="0.25">
      <c r="D213" s="2">
        <v>47.5</v>
      </c>
      <c r="E213" s="6">
        <f t="shared" ca="1" si="3"/>
        <v>23.591639760147601</v>
      </c>
    </row>
    <row r="214" spans="4:5" x14ac:dyDescent="0.25">
      <c r="D214" s="2">
        <v>47.25</v>
      </c>
      <c r="E214" s="6">
        <f t="shared" ca="1" si="3"/>
        <v>23.433529750922506</v>
      </c>
    </row>
    <row r="215" spans="4:5" x14ac:dyDescent="0.25">
      <c r="D215" s="2">
        <v>47</v>
      </c>
      <c r="E215" s="6">
        <f t="shared" ca="1" si="3"/>
        <v>23.275419741697416</v>
      </c>
    </row>
    <row r="216" spans="4:5" x14ac:dyDescent="0.25">
      <c r="D216" s="2">
        <v>46.75</v>
      </c>
      <c r="E216" s="6">
        <f t="shared" ca="1" si="3"/>
        <v>23.117309732472322</v>
      </c>
    </row>
    <row r="217" spans="4:5" x14ac:dyDescent="0.25">
      <c r="D217" s="2">
        <v>46.5</v>
      </c>
      <c r="E217" s="6">
        <f t="shared" ca="1" si="3"/>
        <v>22.959199723247231</v>
      </c>
    </row>
    <row r="218" spans="4:5" x14ac:dyDescent="0.25">
      <c r="D218" s="2">
        <v>46.25</v>
      </c>
      <c r="E218" s="6">
        <f t="shared" ca="1" si="3"/>
        <v>22.801089714022137</v>
      </c>
    </row>
    <row r="219" spans="4:5" x14ac:dyDescent="0.25">
      <c r="D219" s="2">
        <v>46</v>
      </c>
      <c r="E219" s="6">
        <f t="shared" ca="1" si="3"/>
        <v>22.642979704797046</v>
      </c>
    </row>
    <row r="220" spans="4:5" x14ac:dyDescent="0.25">
      <c r="D220" s="2">
        <v>45.75</v>
      </c>
      <c r="E220" s="6">
        <f t="shared" ca="1" si="3"/>
        <v>22.484869695571952</v>
      </c>
    </row>
    <row r="221" spans="4:5" x14ac:dyDescent="0.25">
      <c r="D221" s="2">
        <v>45.5</v>
      </c>
      <c r="E221" s="6">
        <f t="shared" ca="1" si="3"/>
        <v>22.326759686346861</v>
      </c>
    </row>
    <row r="222" spans="4:5" x14ac:dyDescent="0.25">
      <c r="D222" s="2">
        <v>45.25</v>
      </c>
      <c r="E222" s="6">
        <f t="shared" ca="1" si="3"/>
        <v>22.16864967712177</v>
      </c>
    </row>
    <row r="223" spans="4:5" x14ac:dyDescent="0.25">
      <c r="D223" s="2">
        <v>45</v>
      </c>
      <c r="E223" s="6">
        <f t="shared" ca="1" si="3"/>
        <v>22.010539667896676</v>
      </c>
    </row>
    <row r="224" spans="4:5" x14ac:dyDescent="0.25">
      <c r="D224" s="2">
        <v>44.75</v>
      </c>
      <c r="E224" s="6">
        <f t="shared" ca="1" si="3"/>
        <v>21.852429658671586</v>
      </c>
    </row>
    <row r="225" spans="4:5" x14ac:dyDescent="0.25">
      <c r="D225" s="2">
        <v>44.5</v>
      </c>
      <c r="E225" s="6">
        <f t="shared" ca="1" si="3"/>
        <v>21.694319649446491</v>
      </c>
    </row>
    <row r="226" spans="4:5" x14ac:dyDescent="0.25">
      <c r="D226" s="2">
        <v>44.25</v>
      </c>
      <c r="E226" s="6">
        <f t="shared" ca="1" si="3"/>
        <v>21.536209640221401</v>
      </c>
    </row>
    <row r="227" spans="4:5" x14ac:dyDescent="0.25">
      <c r="D227" s="2">
        <v>44</v>
      </c>
      <c r="E227" s="6">
        <f t="shared" ca="1" si="3"/>
        <v>21.378099630996307</v>
      </c>
    </row>
    <row r="228" spans="4:5" x14ac:dyDescent="0.25">
      <c r="D228" s="2">
        <v>43.75</v>
      </c>
      <c r="E228" s="6">
        <f t="shared" ca="1" si="3"/>
        <v>21.219989621771216</v>
      </c>
    </row>
    <row r="229" spans="4:5" x14ac:dyDescent="0.25">
      <c r="D229" s="2">
        <v>43.5</v>
      </c>
      <c r="E229" s="6">
        <f t="shared" ca="1" si="3"/>
        <v>21.061879612546122</v>
      </c>
    </row>
    <row r="230" spans="4:5" x14ac:dyDescent="0.25">
      <c r="D230" s="2">
        <v>43.25</v>
      </c>
      <c r="E230" s="6">
        <f t="shared" ca="1" si="3"/>
        <v>20.903769603321031</v>
      </c>
    </row>
    <row r="231" spans="4:5" x14ac:dyDescent="0.25">
      <c r="D231" s="2">
        <v>43</v>
      </c>
      <c r="E231" s="6">
        <f t="shared" ca="1" si="3"/>
        <v>20.74565959409594</v>
      </c>
    </row>
    <row r="232" spans="4:5" x14ac:dyDescent="0.25">
      <c r="D232" s="2">
        <v>42.75</v>
      </c>
      <c r="E232" s="6">
        <f t="shared" ca="1" si="3"/>
        <v>20.587549584870846</v>
      </c>
    </row>
    <row r="233" spans="4:5" x14ac:dyDescent="0.25">
      <c r="D233" s="2">
        <v>42.5</v>
      </c>
      <c r="E233" s="6">
        <f t="shared" ca="1" si="3"/>
        <v>20.429439575645755</v>
      </c>
    </row>
    <row r="234" spans="4:5" x14ac:dyDescent="0.25">
      <c r="D234" s="2">
        <v>42.25</v>
      </c>
      <c r="E234" s="6">
        <f t="shared" ca="1" si="3"/>
        <v>20.271329566420661</v>
      </c>
    </row>
    <row r="235" spans="4:5" x14ac:dyDescent="0.25">
      <c r="D235" s="2">
        <v>42</v>
      </c>
      <c r="E235" s="6">
        <f t="shared" ca="1" si="3"/>
        <v>20.113219557195571</v>
      </c>
    </row>
    <row r="236" spans="4:5" x14ac:dyDescent="0.25">
      <c r="D236" s="2">
        <v>41.75</v>
      </c>
      <c r="E236" s="6">
        <f t="shared" ca="1" si="3"/>
        <v>19.955109547970476</v>
      </c>
    </row>
    <row r="237" spans="4:5" x14ac:dyDescent="0.25">
      <c r="D237" s="2">
        <v>41.5</v>
      </c>
      <c r="E237" s="6">
        <f t="shared" ca="1" si="3"/>
        <v>19.796999538745386</v>
      </c>
    </row>
    <row r="238" spans="4:5" x14ac:dyDescent="0.25">
      <c r="D238" s="2">
        <v>41.25</v>
      </c>
      <c r="E238" s="6">
        <f t="shared" ca="1" si="3"/>
        <v>19.638889529520291</v>
      </c>
    </row>
    <row r="239" spans="4:5" x14ac:dyDescent="0.25">
      <c r="D239" s="2">
        <v>41</v>
      </c>
      <c r="E239" s="6">
        <f t="shared" ca="1" si="3"/>
        <v>19.480779520295201</v>
      </c>
    </row>
    <row r="240" spans="4:5" x14ac:dyDescent="0.25">
      <c r="D240" s="2">
        <v>40.75</v>
      </c>
      <c r="E240" s="6">
        <f t="shared" ca="1" si="3"/>
        <v>19.32266951107011</v>
      </c>
    </row>
    <row r="241" spans="4:5" x14ac:dyDescent="0.25">
      <c r="D241" s="2">
        <v>40.5</v>
      </c>
      <c r="E241" s="6">
        <f t="shared" ca="1" si="3"/>
        <v>19.164559501845016</v>
      </c>
    </row>
    <row r="242" spans="4:5" x14ac:dyDescent="0.25">
      <c r="D242" s="2">
        <v>40.25</v>
      </c>
      <c r="E242" s="6">
        <f t="shared" ca="1" si="3"/>
        <v>19.006449492619925</v>
      </c>
    </row>
    <row r="243" spans="4:5" x14ac:dyDescent="0.25">
      <c r="D243" s="2">
        <v>40</v>
      </c>
      <c r="E243" s="6">
        <f t="shared" ca="1" si="3"/>
        <v>18.848339483394831</v>
      </c>
    </row>
    <row r="244" spans="4:5" x14ac:dyDescent="0.25">
      <c r="D244" s="2">
        <v>39.75</v>
      </c>
      <c r="E244" s="6">
        <f t="shared" ca="1" si="3"/>
        <v>18.69022947416974</v>
      </c>
    </row>
    <row r="245" spans="4:5" x14ac:dyDescent="0.25">
      <c r="D245" s="2">
        <v>39.5</v>
      </c>
      <c r="E245" s="6">
        <f t="shared" ca="1" si="3"/>
        <v>18.532119464944646</v>
      </c>
    </row>
    <row r="246" spans="4:5" x14ac:dyDescent="0.25">
      <c r="D246" s="2">
        <v>39.25</v>
      </c>
      <c r="E246" s="6">
        <f t="shared" ca="1" si="3"/>
        <v>18.374009455719555</v>
      </c>
    </row>
    <row r="247" spans="4:5" x14ac:dyDescent="0.25">
      <c r="D247" s="2">
        <v>39</v>
      </c>
      <c r="E247" s="6">
        <f t="shared" ca="1" si="3"/>
        <v>18.215899446494461</v>
      </c>
    </row>
    <row r="248" spans="4:5" x14ac:dyDescent="0.25">
      <c r="D248" s="2">
        <v>38.75</v>
      </c>
      <c r="E248" s="6">
        <f t="shared" ca="1" si="3"/>
        <v>18.057789437269371</v>
      </c>
    </row>
    <row r="249" spans="4:5" x14ac:dyDescent="0.25">
      <c r="D249" s="2">
        <v>38.5</v>
      </c>
      <c r="E249" s="6">
        <f t="shared" ca="1" si="3"/>
        <v>17.89967942804428</v>
      </c>
    </row>
    <row r="250" spans="4:5" x14ac:dyDescent="0.25">
      <c r="D250" s="2">
        <v>38.25</v>
      </c>
      <c r="E250" s="6">
        <f t="shared" ca="1" si="3"/>
        <v>17.741569418819186</v>
      </c>
    </row>
    <row r="251" spans="4:5" x14ac:dyDescent="0.25">
      <c r="D251" s="2">
        <v>38</v>
      </c>
      <c r="E251" s="6">
        <f t="shared" ca="1" si="3"/>
        <v>17.583459409594095</v>
      </c>
    </row>
    <row r="252" spans="4:5" x14ac:dyDescent="0.25">
      <c r="D252" s="2">
        <v>37.75</v>
      </c>
      <c r="E252" s="6">
        <f t="shared" ca="1" si="3"/>
        <v>17.425349400369001</v>
      </c>
    </row>
    <row r="253" spans="4:5" x14ac:dyDescent="0.25">
      <c r="D253" s="2">
        <v>37.5</v>
      </c>
      <c r="E253" s="6">
        <f t="shared" ca="1" si="3"/>
        <v>17.26723939114391</v>
      </c>
    </row>
    <row r="254" spans="4:5" x14ac:dyDescent="0.25">
      <c r="D254" s="2">
        <v>37.25</v>
      </c>
      <c r="E254" s="6">
        <f t="shared" ca="1" si="3"/>
        <v>17.109129381918816</v>
      </c>
    </row>
    <row r="255" spans="4:5" x14ac:dyDescent="0.25">
      <c r="D255" s="2">
        <v>37</v>
      </c>
      <c r="E255" s="6">
        <f t="shared" ca="1" si="3"/>
        <v>16.951019372693725</v>
      </c>
    </row>
    <row r="256" spans="4:5" x14ac:dyDescent="0.25">
      <c r="D256" s="2">
        <v>36.75</v>
      </c>
      <c r="E256" s="6">
        <f t="shared" ca="1" si="3"/>
        <v>16.792909363468631</v>
      </c>
    </row>
    <row r="257" spans="4:5" x14ac:dyDescent="0.25">
      <c r="D257" s="2">
        <v>36.5</v>
      </c>
      <c r="E257" s="6">
        <f t="shared" ca="1" si="3"/>
        <v>16.63479935424354</v>
      </c>
    </row>
    <row r="258" spans="4:5" x14ac:dyDescent="0.25">
      <c r="D258" s="2">
        <v>36.25</v>
      </c>
      <c r="E258" s="6">
        <f t="shared" ca="1" si="3"/>
        <v>16.47668934501845</v>
      </c>
    </row>
    <row r="259" spans="4:5" x14ac:dyDescent="0.25">
      <c r="D259" s="2">
        <v>36</v>
      </c>
      <c r="E259" s="6">
        <f t="shared" ca="1" si="3"/>
        <v>16.318579335793356</v>
      </c>
    </row>
    <row r="260" spans="4:5" x14ac:dyDescent="0.25">
      <c r="D260" s="2">
        <v>35.75</v>
      </c>
      <c r="E260" s="6">
        <f t="shared" ca="1" si="3"/>
        <v>16.160469326568265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16.002359317343171</v>
      </c>
    </row>
    <row r="262" spans="4:5" x14ac:dyDescent="0.25">
      <c r="D262" s="2">
        <v>35.25</v>
      </c>
      <c r="E262" s="6">
        <f t="shared" ca="1" si="4"/>
        <v>15.821434426229505</v>
      </c>
    </row>
    <row r="263" spans="4:5" x14ac:dyDescent="0.25">
      <c r="D263" s="2">
        <v>35</v>
      </c>
      <c r="E263" s="6">
        <f t="shared" ca="1" si="4"/>
        <v>15.640163934426226</v>
      </c>
    </row>
    <row r="264" spans="4:5" x14ac:dyDescent="0.25">
      <c r="D264" s="2">
        <v>34.75</v>
      </c>
      <c r="E264" s="6">
        <f t="shared" ca="1" si="4"/>
        <v>15.458893442622948</v>
      </c>
    </row>
    <row r="265" spans="4:5" x14ac:dyDescent="0.25">
      <c r="D265" s="2">
        <v>34.5</v>
      </c>
      <c r="E265" s="6">
        <f t="shared" ca="1" si="4"/>
        <v>15.277622950819669</v>
      </c>
    </row>
    <row r="266" spans="4:5" x14ac:dyDescent="0.25">
      <c r="D266" s="2">
        <v>34.25</v>
      </c>
      <c r="E266" s="6">
        <f t="shared" ca="1" si="4"/>
        <v>15.096352459016391</v>
      </c>
    </row>
    <row r="267" spans="4:5" x14ac:dyDescent="0.25">
      <c r="D267" s="2">
        <v>34</v>
      </c>
      <c r="E267" s="6">
        <f t="shared" ca="1" si="4"/>
        <v>14.915081967213112</v>
      </c>
    </row>
    <row r="268" spans="4:5" x14ac:dyDescent="0.25">
      <c r="D268" s="2">
        <v>33.75</v>
      </c>
      <c r="E268" s="6">
        <f t="shared" ca="1" si="4"/>
        <v>14.733811475409833</v>
      </c>
    </row>
    <row r="269" spans="4:5" x14ac:dyDescent="0.25">
      <c r="D269" s="2">
        <v>33.5</v>
      </c>
      <c r="E269" s="6">
        <f t="shared" ca="1" si="4"/>
        <v>14.552540983606555</v>
      </c>
    </row>
    <row r="270" spans="4:5" x14ac:dyDescent="0.25">
      <c r="D270" s="2">
        <v>33.25</v>
      </c>
      <c r="E270" s="6">
        <f t="shared" ca="1" si="4"/>
        <v>14.371270491803276</v>
      </c>
    </row>
    <row r="271" spans="4:5" x14ac:dyDescent="0.25">
      <c r="D271" s="2">
        <v>33</v>
      </c>
      <c r="E271" s="6">
        <f t="shared" ca="1" si="4"/>
        <v>14.189999999999998</v>
      </c>
    </row>
    <row r="272" spans="4:5" x14ac:dyDescent="0.25">
      <c r="D272" s="2">
        <v>32.75</v>
      </c>
      <c r="E272" s="6">
        <f t="shared" ca="1" si="4"/>
        <v>14.008729508196719</v>
      </c>
    </row>
    <row r="273" spans="4:5" x14ac:dyDescent="0.25">
      <c r="D273" s="2">
        <v>32.5</v>
      </c>
      <c r="E273" s="6">
        <f t="shared" ca="1" si="4"/>
        <v>13.827459016393441</v>
      </c>
    </row>
    <row r="274" spans="4:5" x14ac:dyDescent="0.25">
      <c r="D274" s="2">
        <v>32.25</v>
      </c>
      <c r="E274" s="6">
        <f t="shared" ca="1" si="4"/>
        <v>13.646188524590162</v>
      </c>
    </row>
    <row r="275" spans="4:5" x14ac:dyDescent="0.25">
      <c r="D275" s="2">
        <v>32</v>
      </c>
      <c r="E275" s="6">
        <f t="shared" ca="1" si="4"/>
        <v>13.464918032786883</v>
      </c>
    </row>
    <row r="276" spans="4:5" x14ac:dyDescent="0.25">
      <c r="D276" s="2">
        <v>31.75</v>
      </c>
      <c r="E276" s="6">
        <f t="shared" ca="1" si="4"/>
        <v>13.283647540983605</v>
      </c>
    </row>
    <row r="277" spans="4:5" x14ac:dyDescent="0.25">
      <c r="D277" s="2">
        <v>31.5</v>
      </c>
      <c r="E277" s="6">
        <f t="shared" ca="1" si="4"/>
        <v>13.102377049180326</v>
      </c>
    </row>
    <row r="278" spans="4:5" x14ac:dyDescent="0.25">
      <c r="D278" s="2">
        <v>31.25</v>
      </c>
      <c r="E278" s="6">
        <f t="shared" ca="1" si="4"/>
        <v>12.921106557377048</v>
      </c>
    </row>
    <row r="279" spans="4:5" x14ac:dyDescent="0.25">
      <c r="D279" s="2">
        <v>31</v>
      </c>
      <c r="E279" s="6">
        <f t="shared" ca="1" si="4"/>
        <v>12.739836065573769</v>
      </c>
    </row>
    <row r="280" spans="4:5" x14ac:dyDescent="0.25">
      <c r="D280" s="2">
        <v>30.75</v>
      </c>
      <c r="E280" s="6">
        <f t="shared" ca="1" si="4"/>
        <v>12.55856557377049</v>
      </c>
    </row>
    <row r="281" spans="4:5" x14ac:dyDescent="0.25">
      <c r="D281" s="2">
        <v>30.5</v>
      </c>
      <c r="E281" s="6">
        <f t="shared" ca="1" si="4"/>
        <v>12.377295081967212</v>
      </c>
    </row>
    <row r="282" spans="4:5" x14ac:dyDescent="0.25">
      <c r="D282" s="2">
        <v>30.25</v>
      </c>
      <c r="E282" s="6">
        <f t="shared" ca="1" si="4"/>
        <v>12.196024590163933</v>
      </c>
    </row>
    <row r="283" spans="4:5" x14ac:dyDescent="0.25">
      <c r="D283" s="2">
        <v>30</v>
      </c>
      <c r="E283" s="6">
        <f t="shared" ca="1" si="4"/>
        <v>12.014754098360655</v>
      </c>
    </row>
    <row r="284" spans="4:5" x14ac:dyDescent="0.25">
      <c r="D284" s="2">
        <v>29.75</v>
      </c>
      <c r="E284" s="6">
        <f t="shared" ca="1" si="4"/>
        <v>11.833483606557376</v>
      </c>
    </row>
    <row r="285" spans="4:5" x14ac:dyDescent="0.25">
      <c r="D285" s="2">
        <v>29.5</v>
      </c>
      <c r="E285" s="6">
        <f t="shared" ca="1" si="4"/>
        <v>11.652213114754097</v>
      </c>
    </row>
    <row r="286" spans="4:5" x14ac:dyDescent="0.25">
      <c r="D286" s="2">
        <v>29.25</v>
      </c>
      <c r="E286" s="6">
        <f t="shared" ca="1" si="4"/>
        <v>11.470942622950819</v>
      </c>
    </row>
    <row r="287" spans="4:5" x14ac:dyDescent="0.25">
      <c r="D287" s="2">
        <v>29</v>
      </c>
      <c r="E287" s="6">
        <f t="shared" ca="1" si="4"/>
        <v>11.28967213114754</v>
      </c>
    </row>
    <row r="288" spans="4:5" x14ac:dyDescent="0.25">
      <c r="D288" s="2">
        <v>28.75</v>
      </c>
      <c r="E288" s="6">
        <f t="shared" ca="1" si="4"/>
        <v>11.108401639344262</v>
      </c>
    </row>
    <row r="289" spans="4:5" x14ac:dyDescent="0.25">
      <c r="D289" s="2">
        <v>28.5</v>
      </c>
      <c r="E289" s="6">
        <f t="shared" ca="1" si="4"/>
        <v>10.927131147540983</v>
      </c>
    </row>
    <row r="290" spans="4:5" x14ac:dyDescent="0.25">
      <c r="D290" s="2">
        <v>28.25</v>
      </c>
      <c r="E290" s="6">
        <f t="shared" ca="1" si="4"/>
        <v>10.745860655737705</v>
      </c>
    </row>
    <row r="291" spans="4:5" x14ac:dyDescent="0.25">
      <c r="D291" s="2">
        <v>28</v>
      </c>
      <c r="E291" s="6">
        <f t="shared" ca="1" si="4"/>
        <v>10.564590163934426</v>
      </c>
    </row>
    <row r="292" spans="4:5" x14ac:dyDescent="0.25">
      <c r="D292" s="2">
        <v>27.75</v>
      </c>
      <c r="E292" s="6">
        <f t="shared" ca="1" si="4"/>
        <v>10.383319672131144</v>
      </c>
    </row>
    <row r="293" spans="4:5" x14ac:dyDescent="0.25">
      <c r="D293" s="2">
        <v>27.5</v>
      </c>
      <c r="E293" s="6">
        <f t="shared" ca="1" si="4"/>
        <v>10.202049180327865</v>
      </c>
    </row>
    <row r="294" spans="4:5" x14ac:dyDescent="0.25">
      <c r="D294" s="2">
        <v>27.25</v>
      </c>
      <c r="E294" s="6">
        <f t="shared" ca="1" si="4"/>
        <v>10.020778688524587</v>
      </c>
    </row>
    <row r="295" spans="4:5" x14ac:dyDescent="0.25">
      <c r="D295" s="2">
        <v>27</v>
      </c>
      <c r="E295" s="6">
        <f t="shared" ca="1" si="4"/>
        <v>9.8395081967213081</v>
      </c>
    </row>
    <row r="296" spans="4:5" x14ac:dyDescent="0.25">
      <c r="D296" s="2">
        <v>26.75</v>
      </c>
      <c r="E296" s="6">
        <f t="shared" ca="1" si="4"/>
        <v>9.6582377049180295</v>
      </c>
    </row>
    <row r="297" spans="4:5" x14ac:dyDescent="0.25">
      <c r="D297" s="2">
        <v>26.5</v>
      </c>
      <c r="E297" s="6">
        <f t="shared" ca="1" si="4"/>
        <v>9.4769672131147509</v>
      </c>
    </row>
    <row r="298" spans="4:5" x14ac:dyDescent="0.25">
      <c r="D298" s="2">
        <v>26.25</v>
      </c>
      <c r="E298" s="6">
        <f t="shared" ca="1" si="4"/>
        <v>9.2956967213114723</v>
      </c>
    </row>
    <row r="299" spans="4:5" x14ac:dyDescent="0.25">
      <c r="D299" s="2">
        <v>26</v>
      </c>
      <c r="E299" s="6">
        <f t="shared" ca="1" si="4"/>
        <v>9.1144262295081937</v>
      </c>
    </row>
    <row r="300" spans="4:5" x14ac:dyDescent="0.25">
      <c r="D300" s="2">
        <v>25.75</v>
      </c>
      <c r="E300" s="6">
        <f t="shared" ca="1" si="4"/>
        <v>8.9331557377049151</v>
      </c>
    </row>
    <row r="301" spans="4:5" x14ac:dyDescent="0.25">
      <c r="D301" s="2">
        <v>25.5</v>
      </c>
      <c r="E301" s="6">
        <f t="shared" ca="1" si="4"/>
        <v>8.7518852459016365</v>
      </c>
    </row>
    <row r="302" spans="4:5" x14ac:dyDescent="0.25">
      <c r="D302" s="2">
        <v>25.25</v>
      </c>
      <c r="E302" s="6">
        <f t="shared" ca="1" si="4"/>
        <v>8.5706147540983579</v>
      </c>
    </row>
    <row r="303" spans="4:5" x14ac:dyDescent="0.25">
      <c r="D303" s="2">
        <v>25</v>
      </c>
      <c r="E303" s="6">
        <f t="shared" ca="1" si="4"/>
        <v>8.3893442622950793</v>
      </c>
    </row>
    <row r="304" spans="4:5" x14ac:dyDescent="0.25">
      <c r="D304" s="2">
        <v>24.75</v>
      </c>
      <c r="E304" s="6">
        <f t="shared" ca="1" si="4"/>
        <v>8.2080737704918008</v>
      </c>
    </row>
    <row r="305" spans="4:5" x14ac:dyDescent="0.25">
      <c r="D305" s="2">
        <v>24.5</v>
      </c>
      <c r="E305" s="6">
        <f t="shared" ca="1" si="4"/>
        <v>8.0268032786885222</v>
      </c>
    </row>
    <row r="306" spans="4:5" x14ac:dyDescent="0.25">
      <c r="D306" s="2">
        <v>24.25</v>
      </c>
      <c r="E306" s="6">
        <f t="shared" ca="1" si="4"/>
        <v>7.8981351351351314</v>
      </c>
    </row>
    <row r="307" spans="4:5" x14ac:dyDescent="0.25">
      <c r="D307" s="2">
        <v>24</v>
      </c>
      <c r="E307" s="6">
        <f t="shared" ca="1" si="4"/>
        <v>7.7785945945945922</v>
      </c>
    </row>
    <row r="308" spans="4:5" x14ac:dyDescent="0.25">
      <c r="D308" s="2">
        <v>23.75</v>
      </c>
      <c r="E308" s="6">
        <f t="shared" ca="1" si="4"/>
        <v>7.6590540540540513</v>
      </c>
    </row>
    <row r="309" spans="4:5" x14ac:dyDescent="0.25">
      <c r="D309" s="2">
        <v>23.5</v>
      </c>
      <c r="E309" s="6">
        <f t="shared" ca="1" si="4"/>
        <v>7.5395135135135103</v>
      </c>
    </row>
    <row r="310" spans="4:5" x14ac:dyDescent="0.25">
      <c r="D310" s="2">
        <v>23.25</v>
      </c>
      <c r="E310" s="6">
        <f t="shared" ca="1" si="4"/>
        <v>7.4199729729729711</v>
      </c>
    </row>
    <row r="311" spans="4:5" x14ac:dyDescent="0.25">
      <c r="D311" s="2">
        <v>23</v>
      </c>
      <c r="E311" s="6">
        <f t="shared" ca="1" si="4"/>
        <v>7.3004324324324301</v>
      </c>
    </row>
    <row r="312" spans="4:5" x14ac:dyDescent="0.25">
      <c r="D312" s="2">
        <v>22.75</v>
      </c>
      <c r="E312" s="6">
        <f t="shared" ca="1" si="4"/>
        <v>7.1808918918918891</v>
      </c>
    </row>
    <row r="313" spans="4:5" x14ac:dyDescent="0.25">
      <c r="D313" s="2">
        <v>22.5</v>
      </c>
      <c r="E313" s="6">
        <f t="shared" ca="1" si="4"/>
        <v>7.0613513513513482</v>
      </c>
    </row>
    <row r="314" spans="4:5" x14ac:dyDescent="0.25">
      <c r="D314" s="2">
        <v>22.25</v>
      </c>
      <c r="E314" s="6">
        <f t="shared" ca="1" si="4"/>
        <v>6.941810810810809</v>
      </c>
    </row>
    <row r="315" spans="4:5" x14ac:dyDescent="0.25">
      <c r="D315" s="2">
        <v>22</v>
      </c>
      <c r="E315" s="6">
        <f t="shared" ca="1" si="4"/>
        <v>6.822270270270268</v>
      </c>
    </row>
    <row r="316" spans="4:5" x14ac:dyDescent="0.25">
      <c r="D316" s="2">
        <v>21.75</v>
      </c>
      <c r="E316" s="6">
        <f t="shared" ca="1" si="4"/>
        <v>6.702729729729727</v>
      </c>
    </row>
    <row r="317" spans="4:5" x14ac:dyDescent="0.25">
      <c r="D317" s="2">
        <v>21.5</v>
      </c>
      <c r="E317" s="6">
        <f t="shared" ca="1" si="4"/>
        <v>6.5831891891891861</v>
      </c>
    </row>
    <row r="318" spans="4:5" x14ac:dyDescent="0.25">
      <c r="D318" s="2">
        <v>21.25</v>
      </c>
      <c r="E318" s="6">
        <f t="shared" ca="1" si="4"/>
        <v>6.4636486486486469</v>
      </c>
    </row>
    <row r="319" spans="4:5" x14ac:dyDescent="0.25">
      <c r="D319" s="2">
        <v>21</v>
      </c>
      <c r="E319" s="6">
        <f t="shared" ca="1" si="4"/>
        <v>6.3441081081081059</v>
      </c>
    </row>
    <row r="320" spans="4:5" x14ac:dyDescent="0.25">
      <c r="D320" s="2">
        <v>20.75</v>
      </c>
      <c r="E320" s="6">
        <f t="shared" ca="1" si="4"/>
        <v>6.2245675675675649</v>
      </c>
    </row>
    <row r="321" spans="4:5" x14ac:dyDescent="0.25">
      <c r="D321" s="2">
        <v>20.5</v>
      </c>
      <c r="E321" s="6">
        <f t="shared" ca="1" si="4"/>
        <v>6.1050270270270257</v>
      </c>
    </row>
    <row r="322" spans="4:5" x14ac:dyDescent="0.25">
      <c r="D322" s="2">
        <v>20.25</v>
      </c>
      <c r="E322" s="6">
        <f t="shared" ca="1" si="4"/>
        <v>5.9854864864864847</v>
      </c>
    </row>
    <row r="323" spans="4:5" x14ac:dyDescent="0.25">
      <c r="D323" s="2">
        <v>20</v>
      </c>
      <c r="E323" s="6">
        <f t="shared" ca="1" si="4"/>
        <v>5.8659459459459438</v>
      </c>
    </row>
    <row r="324" spans="4:5" x14ac:dyDescent="0.25">
      <c r="D324" s="2">
        <v>19.75</v>
      </c>
      <c r="E324" s="6">
        <f t="shared" ca="1" si="4"/>
        <v>5.7464054054054028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5.6268648648648636</v>
      </c>
    </row>
    <row r="326" spans="4:5" x14ac:dyDescent="0.25">
      <c r="D326" s="2">
        <v>19.25</v>
      </c>
      <c r="E326" s="6">
        <f t="shared" ca="1" si="5"/>
        <v>5.5073243243243226</v>
      </c>
    </row>
    <row r="327" spans="4:5" x14ac:dyDescent="0.25">
      <c r="D327" s="2">
        <v>19</v>
      </c>
      <c r="E327" s="6">
        <f t="shared" ca="1" si="5"/>
        <v>5.3877837837837816</v>
      </c>
    </row>
    <row r="328" spans="4:5" x14ac:dyDescent="0.25">
      <c r="D328" s="2">
        <v>18.75</v>
      </c>
      <c r="E328" s="6">
        <f t="shared" ca="1" si="5"/>
        <v>5.2682432432432407</v>
      </c>
    </row>
    <row r="329" spans="4:5" x14ac:dyDescent="0.25">
      <c r="D329" s="2">
        <v>18.5</v>
      </c>
      <c r="E329" s="6">
        <f t="shared" ca="1" si="5"/>
        <v>5.1487027027027015</v>
      </c>
    </row>
    <row r="330" spans="4:5" x14ac:dyDescent="0.25">
      <c r="D330" s="2">
        <v>18.25</v>
      </c>
      <c r="E330" s="6">
        <f t="shared" ca="1" si="5"/>
        <v>5.0291621621621605</v>
      </c>
    </row>
    <row r="331" spans="4:5" x14ac:dyDescent="0.25">
      <c r="D331" s="2">
        <v>18</v>
      </c>
      <c r="E331" s="6">
        <f t="shared" ca="1" si="5"/>
        <v>4.9096216216216195</v>
      </c>
    </row>
    <row r="332" spans="4:5" x14ac:dyDescent="0.25">
      <c r="D332" s="2">
        <v>17.75</v>
      </c>
      <c r="E332" s="6">
        <f t="shared" ca="1" si="5"/>
        <v>4.7900810810810803</v>
      </c>
    </row>
    <row r="333" spans="4:5" x14ac:dyDescent="0.25">
      <c r="D333" s="2">
        <v>17.5</v>
      </c>
      <c r="E333" s="6">
        <f t="shared" ca="1" si="5"/>
        <v>4.6705405405405394</v>
      </c>
    </row>
    <row r="334" spans="4:5" x14ac:dyDescent="0.25">
      <c r="D334" s="2">
        <v>17.25</v>
      </c>
      <c r="E334" s="6">
        <f t="shared" ca="1" si="5"/>
        <v>4.5509999999999984</v>
      </c>
    </row>
    <row r="335" spans="4:5" x14ac:dyDescent="0.25">
      <c r="D335" s="2">
        <v>17</v>
      </c>
      <c r="E335" s="6">
        <f t="shared" ca="1" si="5"/>
        <v>4.4314594594594574</v>
      </c>
    </row>
    <row r="336" spans="4:5" x14ac:dyDescent="0.25">
      <c r="D336" s="2">
        <v>16.75</v>
      </c>
      <c r="E336" s="6">
        <f t="shared" ca="1" si="5"/>
        <v>4.3119189189189182</v>
      </c>
    </row>
    <row r="337" spans="4:5" x14ac:dyDescent="0.25">
      <c r="D337" s="2">
        <v>16.5</v>
      </c>
      <c r="E337" s="6">
        <f t="shared" ca="1" si="5"/>
        <v>4.1923783783783772</v>
      </c>
    </row>
    <row r="338" spans="4:5" x14ac:dyDescent="0.25">
      <c r="D338" s="2">
        <v>16.25</v>
      </c>
      <c r="E338" s="6">
        <f t="shared" ca="1" si="5"/>
        <v>4.0728378378378363</v>
      </c>
    </row>
    <row r="339" spans="4:5" x14ac:dyDescent="0.25">
      <c r="D339" s="2">
        <v>16</v>
      </c>
      <c r="E339" s="6">
        <f t="shared" ca="1" si="5"/>
        <v>3.9641493775933609</v>
      </c>
    </row>
    <row r="340" spans="4:5" x14ac:dyDescent="0.25">
      <c r="D340" s="2">
        <v>15.75</v>
      </c>
      <c r="E340" s="6">
        <f t="shared" ca="1" si="5"/>
        <v>3.8723858921161822</v>
      </c>
    </row>
    <row r="341" spans="4:5" x14ac:dyDescent="0.25">
      <c r="D341" s="2">
        <v>15.5</v>
      </c>
      <c r="E341" s="6">
        <f t="shared" ca="1" si="5"/>
        <v>3.7806224066390044</v>
      </c>
    </row>
    <row r="342" spans="4:5" x14ac:dyDescent="0.25">
      <c r="D342" s="2">
        <v>15.25</v>
      </c>
      <c r="E342" s="6">
        <f t="shared" ca="1" si="5"/>
        <v>3.6888589211618257</v>
      </c>
    </row>
    <row r="343" spans="4:5" x14ac:dyDescent="0.25">
      <c r="D343" s="2">
        <v>15</v>
      </c>
      <c r="E343" s="6">
        <f t="shared" ca="1" si="5"/>
        <v>3.597095435684647</v>
      </c>
    </row>
    <row r="344" spans="4:5" x14ac:dyDescent="0.25">
      <c r="D344" s="2">
        <v>14.75</v>
      </c>
      <c r="E344" s="6">
        <f t="shared" ca="1" si="5"/>
        <v>3.5053319502074691</v>
      </c>
    </row>
    <row r="345" spans="4:5" x14ac:dyDescent="0.25">
      <c r="D345" s="2">
        <v>14.5</v>
      </c>
      <c r="E345" s="6">
        <f t="shared" ca="1" si="5"/>
        <v>3.4135684647302904</v>
      </c>
    </row>
    <row r="346" spans="4:5" x14ac:dyDescent="0.25">
      <c r="D346" s="2">
        <v>14.25</v>
      </c>
      <c r="E346" s="6">
        <f t="shared" ca="1" si="5"/>
        <v>3.3218049792531117</v>
      </c>
    </row>
    <row r="347" spans="4:5" x14ac:dyDescent="0.25">
      <c r="D347" s="2">
        <v>14</v>
      </c>
      <c r="E347" s="6">
        <f t="shared" ca="1" si="5"/>
        <v>3.230041493775933</v>
      </c>
    </row>
    <row r="348" spans="4:5" x14ac:dyDescent="0.25">
      <c r="D348" s="2">
        <v>13.75</v>
      </c>
      <c r="E348" s="6">
        <f t="shared" ca="1" si="5"/>
        <v>3.1382780082987551</v>
      </c>
    </row>
    <row r="349" spans="4:5" x14ac:dyDescent="0.25">
      <c r="D349" s="2">
        <v>13.5</v>
      </c>
      <c r="E349" s="6">
        <f t="shared" ca="1" si="5"/>
        <v>3.0465145228215764</v>
      </c>
    </row>
    <row r="350" spans="4:5" x14ac:dyDescent="0.25">
      <c r="D350" s="2">
        <v>13.25</v>
      </c>
      <c r="E350" s="6">
        <f t="shared" ca="1" si="5"/>
        <v>2.9547510373443977</v>
      </c>
    </row>
    <row r="351" spans="4:5" x14ac:dyDescent="0.25">
      <c r="D351" s="2">
        <v>13</v>
      </c>
      <c r="E351" s="6">
        <f t="shared" ca="1" si="5"/>
        <v>2.8629875518672199</v>
      </c>
    </row>
    <row r="352" spans="4:5" x14ac:dyDescent="0.25">
      <c r="D352" s="2">
        <v>12.75</v>
      </c>
      <c r="E352" s="6">
        <f t="shared" ca="1" si="5"/>
        <v>2.7712240663900412</v>
      </c>
    </row>
    <row r="353" spans="4:5" x14ac:dyDescent="0.25">
      <c r="D353" s="2">
        <v>12.5</v>
      </c>
      <c r="E353" s="6">
        <f t="shared" ca="1" si="5"/>
        <v>2.6794605809128624</v>
      </c>
    </row>
    <row r="354" spans="4:5" x14ac:dyDescent="0.25">
      <c r="D354" s="2">
        <v>12.25</v>
      </c>
      <c r="E354" s="6">
        <f t="shared" ca="1" si="5"/>
        <v>2.5876970954356846</v>
      </c>
    </row>
    <row r="355" spans="4:5" x14ac:dyDescent="0.25">
      <c r="D355" s="2">
        <v>12</v>
      </c>
      <c r="E355" s="6">
        <f t="shared" ca="1" si="5"/>
        <v>2.4959336099585059</v>
      </c>
    </row>
    <row r="356" spans="4:5" x14ac:dyDescent="0.25">
      <c r="D356" s="2">
        <v>11.75</v>
      </c>
      <c r="E356" s="6">
        <f t="shared" ca="1" si="5"/>
        <v>2.4041701244813272</v>
      </c>
    </row>
    <row r="357" spans="4:5" x14ac:dyDescent="0.25">
      <c r="D357" s="2">
        <v>11.5</v>
      </c>
      <c r="E357" s="6">
        <f t="shared" ca="1" si="5"/>
        <v>2.3124066390041493</v>
      </c>
    </row>
    <row r="358" spans="4:5" x14ac:dyDescent="0.25">
      <c r="D358" s="2">
        <v>11.25</v>
      </c>
      <c r="E358" s="6">
        <f t="shared" ca="1" si="5"/>
        <v>2.2206431535269706</v>
      </c>
    </row>
    <row r="359" spans="4:5" x14ac:dyDescent="0.25">
      <c r="D359" s="2">
        <v>11</v>
      </c>
      <c r="E359" s="6">
        <f t="shared" ca="1" si="5"/>
        <v>2.1288796680497919</v>
      </c>
    </row>
    <row r="360" spans="4:5" x14ac:dyDescent="0.25">
      <c r="D360" s="2">
        <v>10.75</v>
      </c>
      <c r="E360" s="6">
        <f t="shared" ca="1" si="5"/>
        <v>2.0371161825726136</v>
      </c>
    </row>
    <row r="361" spans="4:5" x14ac:dyDescent="0.25">
      <c r="D361" s="2">
        <v>10.5</v>
      </c>
      <c r="E361" s="6">
        <f t="shared" ca="1" si="5"/>
        <v>1.951222222222222</v>
      </c>
    </row>
    <row r="362" spans="4:5" x14ac:dyDescent="0.25">
      <c r="D362" s="2">
        <v>10.25</v>
      </c>
      <c r="E362" s="6">
        <f t="shared" ca="1" si="5"/>
        <v>1.8693148148148144</v>
      </c>
    </row>
    <row r="363" spans="4:5" x14ac:dyDescent="0.25">
      <c r="D363" s="2">
        <v>10</v>
      </c>
      <c r="E363" s="6">
        <f t="shared" ca="1" si="5"/>
        <v>1.7874074074074069</v>
      </c>
    </row>
    <row r="364" spans="4:5" x14ac:dyDescent="0.25">
      <c r="D364" s="2">
        <v>9.75</v>
      </c>
      <c r="E364" s="6">
        <f t="shared" ca="1" si="5"/>
        <v>1.7054999999999998</v>
      </c>
    </row>
    <row r="365" spans="4:5" x14ac:dyDescent="0.25">
      <c r="D365" s="2">
        <v>9.5</v>
      </c>
      <c r="E365" s="6">
        <f t="shared" ca="1" si="5"/>
        <v>1.6235925925925923</v>
      </c>
    </row>
    <row r="366" spans="4:5" x14ac:dyDescent="0.25">
      <c r="D366" s="2">
        <v>9.25</v>
      </c>
      <c r="E366" s="6">
        <f t="shared" ca="1" si="5"/>
        <v>1.5416851851851847</v>
      </c>
    </row>
    <row r="367" spans="4:5" x14ac:dyDescent="0.25">
      <c r="D367" s="2">
        <v>9</v>
      </c>
      <c r="E367" s="6">
        <f t="shared" ca="1" si="5"/>
        <v>1.4597777777777776</v>
      </c>
    </row>
    <row r="368" spans="4:5" x14ac:dyDescent="0.25">
      <c r="D368" s="2">
        <v>8.75</v>
      </c>
      <c r="E368" s="6">
        <f t="shared" ca="1" si="5"/>
        <v>1.3778703703703701</v>
      </c>
    </row>
    <row r="369" spans="4:5" x14ac:dyDescent="0.25">
      <c r="D369" s="2">
        <v>8.5</v>
      </c>
      <c r="E369" s="6">
        <f t="shared" ca="1" si="5"/>
        <v>1.2959629629629625</v>
      </c>
    </row>
    <row r="370" spans="4:5" x14ac:dyDescent="0.25">
      <c r="D370" s="2">
        <v>8.25</v>
      </c>
      <c r="E370" s="6">
        <f t="shared" ca="1" si="5"/>
        <v>1.2140555555555554</v>
      </c>
    </row>
    <row r="371" spans="4:5" x14ac:dyDescent="0.25">
      <c r="D371" s="2">
        <v>8</v>
      </c>
      <c r="E371" s="6">
        <f t="shared" ca="1" si="5"/>
        <v>1.1321481481481479</v>
      </c>
    </row>
    <row r="372" spans="4:5" x14ac:dyDescent="0.25">
      <c r="D372" s="2">
        <v>7.75</v>
      </c>
      <c r="E372" s="6">
        <f t="shared" ca="1" si="5"/>
        <v>1.0502407407407404</v>
      </c>
    </row>
    <row r="373" spans="4:5" x14ac:dyDescent="0.25">
      <c r="D373" s="2">
        <v>7.5</v>
      </c>
      <c r="E373" s="6">
        <f t="shared" ca="1" si="5"/>
        <v>0.97111486486486509</v>
      </c>
    </row>
    <row r="374" spans="4:5" x14ac:dyDescent="0.25">
      <c r="D374" s="2">
        <v>7.25</v>
      </c>
      <c r="E374" s="6">
        <f t="shared" ca="1" si="5"/>
        <v>0.89640202702702743</v>
      </c>
    </row>
    <row r="375" spans="4:5" x14ac:dyDescent="0.25">
      <c r="D375" s="2">
        <v>7</v>
      </c>
      <c r="E375" s="6">
        <f t="shared" ca="1" si="5"/>
        <v>0.82168918918918932</v>
      </c>
    </row>
    <row r="376" spans="4:5" x14ac:dyDescent="0.25">
      <c r="D376" s="2">
        <v>6.75</v>
      </c>
      <c r="E376" s="6">
        <f t="shared" ca="1" si="5"/>
        <v>0.74697635135135165</v>
      </c>
    </row>
    <row r="377" spans="4:5" x14ac:dyDescent="0.25">
      <c r="D377" s="2">
        <v>6.5</v>
      </c>
      <c r="E377" s="6">
        <f t="shared" ca="1" si="5"/>
        <v>0.67226351351351354</v>
      </c>
    </row>
    <row r="378" spans="4:5" x14ac:dyDescent="0.25">
      <c r="D378" s="2">
        <v>6.25</v>
      </c>
      <c r="E378" s="6">
        <f t="shared" ca="1" si="5"/>
        <v>0.59755067567567566</v>
      </c>
    </row>
    <row r="379" spans="4:5" x14ac:dyDescent="0.25">
      <c r="D379" s="2">
        <v>6</v>
      </c>
      <c r="E379" s="6">
        <f t="shared" ca="1" si="5"/>
        <v>0.52283783783783777</v>
      </c>
    </row>
    <row r="380" spans="4:5" x14ac:dyDescent="0.25">
      <c r="D380" s="2">
        <v>5.75</v>
      </c>
      <c r="E380" s="6">
        <f t="shared" ca="1" si="5"/>
        <v>0.48556860902255633</v>
      </c>
    </row>
    <row r="381" spans="4:5" x14ac:dyDescent="0.25">
      <c r="D381" s="2">
        <v>5.5</v>
      </c>
      <c r="E381" s="6">
        <f t="shared" ca="1" si="5"/>
        <v>0.4647838345864661</v>
      </c>
    </row>
    <row r="382" spans="4:5" x14ac:dyDescent="0.25">
      <c r="D382" s="2">
        <v>5.25</v>
      </c>
      <c r="E382" s="6">
        <f t="shared" ca="1" si="5"/>
        <v>0.44399906015037588</v>
      </c>
    </row>
    <row r="383" spans="4:5" x14ac:dyDescent="0.25">
      <c r="D383" s="2">
        <v>5</v>
      </c>
      <c r="E383" s="6">
        <f t="shared" ca="1" si="5"/>
        <v>0.42321428571428565</v>
      </c>
    </row>
    <row r="384" spans="4:5" x14ac:dyDescent="0.25">
      <c r="D384" s="2">
        <v>4.75</v>
      </c>
      <c r="E384" s="6">
        <f t="shared" ca="1" si="5"/>
        <v>0.40242951127819543</v>
      </c>
    </row>
    <row r="385" spans="4:5" x14ac:dyDescent="0.25">
      <c r="D385" s="2">
        <v>4.5</v>
      </c>
      <c r="E385" s="6">
        <f t="shared" ca="1" si="5"/>
        <v>0.3816447368421052</v>
      </c>
    </row>
    <row r="386" spans="4:5" x14ac:dyDescent="0.25">
      <c r="D386" s="2">
        <v>4.25</v>
      </c>
      <c r="E386" s="6">
        <f t="shared" ca="1" si="5"/>
        <v>0.36085996240601498</v>
      </c>
    </row>
    <row r="387" spans="4:5" x14ac:dyDescent="0.25">
      <c r="D387" s="2">
        <v>4</v>
      </c>
      <c r="E387" s="6">
        <f t="shared" ca="1" si="5"/>
        <v>0.34007518796992475</v>
      </c>
    </row>
    <row r="388" spans="4:5" x14ac:dyDescent="0.25">
      <c r="D388" s="2">
        <v>3.75</v>
      </c>
      <c r="E388" s="6">
        <f t="shared" ca="1" si="5"/>
        <v>0.31929041353383453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0.2985056390977443</v>
      </c>
    </row>
    <row r="390" spans="4:5" x14ac:dyDescent="0.25">
      <c r="D390" s="2">
        <v>3.25</v>
      </c>
      <c r="E390" s="6">
        <f t="shared" ca="1" si="6"/>
        <v>0.27772086466165408</v>
      </c>
    </row>
    <row r="391" spans="4:5" x14ac:dyDescent="0.25">
      <c r="D391" s="2">
        <v>3</v>
      </c>
      <c r="E391" s="6">
        <f t="shared" ca="1" si="6"/>
        <v>0.25693609022556385</v>
      </c>
    </row>
    <row r="392" spans="4:5" x14ac:dyDescent="0.25">
      <c r="D392" s="2">
        <v>2.75</v>
      </c>
      <c r="E392" s="6">
        <f t="shared" ca="1" si="6"/>
        <v>0.23158125000000002</v>
      </c>
    </row>
    <row r="393" spans="4:5" x14ac:dyDescent="0.25">
      <c r="D393" s="2">
        <v>2.5</v>
      </c>
      <c r="E393" s="6">
        <f t="shared" ca="1" si="6"/>
        <v>0.20393750000000005</v>
      </c>
    </row>
    <row r="394" spans="4:5" x14ac:dyDescent="0.25">
      <c r="D394" s="2">
        <v>2.25</v>
      </c>
      <c r="E394" s="6">
        <f t="shared" ca="1" si="6"/>
        <v>0.17629375000000003</v>
      </c>
    </row>
    <row r="395" spans="4:5" x14ac:dyDescent="0.25">
      <c r="D395" s="2">
        <v>2</v>
      </c>
      <c r="E395" s="6">
        <f t="shared" ca="1" si="6"/>
        <v>0.14865000000000003</v>
      </c>
    </row>
    <row r="396" spans="4:5" x14ac:dyDescent="0.25">
      <c r="D396" s="2">
        <v>1.75</v>
      </c>
      <c r="E396" s="6">
        <f t="shared" ca="1" si="6"/>
        <v>0.12190484375000001</v>
      </c>
    </row>
    <row r="397" spans="4:5" x14ac:dyDescent="0.25">
      <c r="D397" s="2">
        <v>1.5</v>
      </c>
      <c r="E397" s="6">
        <f t="shared" ca="1" si="6"/>
        <v>0.10048093750000002</v>
      </c>
    </row>
    <row r="398" spans="4:5" x14ac:dyDescent="0.25">
      <c r="D398" s="2">
        <v>1.25</v>
      </c>
      <c r="E398" s="6">
        <f t="shared" ca="1" si="6"/>
        <v>7.9057031250000007E-2</v>
      </c>
    </row>
    <row r="399" spans="4:5" x14ac:dyDescent="0.25">
      <c r="D399" s="2">
        <v>1</v>
      </c>
      <c r="E399" s="6">
        <f t="shared" ca="1" si="6"/>
        <v>6.1114042553191493E-2</v>
      </c>
    </row>
    <row r="400" spans="4:5" x14ac:dyDescent="0.25">
      <c r="D400" s="2">
        <v>0.75</v>
      </c>
      <c r="E400" s="6">
        <f t="shared" ca="1" si="6"/>
        <v>5.3585531914893618E-2</v>
      </c>
    </row>
    <row r="401" spans="4:5" x14ac:dyDescent="0.25">
      <c r="D401" s="2">
        <v>0.5</v>
      </c>
      <c r="E401" s="6">
        <f t="shared" ca="1" si="6"/>
        <v>4.605702127659575E-2</v>
      </c>
    </row>
    <row r="402" spans="4:5" x14ac:dyDescent="0.25">
      <c r="D402" s="2">
        <v>0.25</v>
      </c>
      <c r="E402" s="6">
        <f t="shared" ca="1" si="6"/>
        <v>3.8528510638297875E-2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10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4140625" defaultRowHeight="13.2" x14ac:dyDescent="0.25"/>
  <cols>
    <col min="1" max="1" width="11.44140625" style="310"/>
    <col min="2" max="2" width="20.88671875" style="310" bestFit="1" customWidth="1"/>
    <col min="3" max="3" width="12.88671875" style="310" bestFit="1" customWidth="1"/>
    <col min="4" max="7" width="11.44140625" style="310"/>
    <col min="8" max="8" width="11.44140625" style="364"/>
    <col min="9" max="12" width="11.44140625" style="310"/>
    <col min="13" max="13" width="12.6640625" style="310" customWidth="1"/>
    <col min="14" max="14" width="11.44140625" style="310"/>
    <col min="15" max="15" width="11.44140625" style="373"/>
    <col min="16" max="16384" width="11.44140625" style="310"/>
  </cols>
  <sheetData>
    <row r="1" spans="1:15" ht="15.6" x14ac:dyDescent="0.3">
      <c r="B1" s="311" t="s">
        <v>2</v>
      </c>
      <c r="C1" s="312"/>
      <c r="D1" s="464" t="s">
        <v>20</v>
      </c>
      <c r="E1" s="465"/>
      <c r="F1" s="465"/>
      <c r="G1" s="466"/>
      <c r="H1" s="313"/>
    </row>
    <row r="2" spans="1:15" ht="16.2" thickBot="1" x14ac:dyDescent="0.35">
      <c r="B2" s="314" t="s">
        <v>3</v>
      </c>
      <c r="C2" s="315"/>
      <c r="D2" s="467" t="s">
        <v>5</v>
      </c>
      <c r="E2" s="468"/>
      <c r="F2" s="468"/>
      <c r="G2" s="469"/>
      <c r="H2" s="313"/>
    </row>
    <row r="3" spans="1:15" ht="13.8" thickBot="1" x14ac:dyDescent="0.3">
      <c r="B3" s="316" t="s">
        <v>1</v>
      </c>
      <c r="C3" s="317"/>
      <c r="D3" s="462" t="str">
        <f>Statistik!C3</f>
        <v>20.09.2021</v>
      </c>
      <c r="E3" s="462"/>
      <c r="F3" s="462"/>
      <c r="G3" s="463"/>
      <c r="H3" s="318"/>
    </row>
    <row r="4" spans="1:15" ht="13.8" thickBot="1" x14ac:dyDescent="0.3">
      <c r="B4" s="319" t="s">
        <v>42</v>
      </c>
      <c r="C4" s="320"/>
      <c r="D4" s="462">
        <f>Statistik!C4</f>
        <v>0</v>
      </c>
      <c r="E4" s="462"/>
      <c r="F4" s="462"/>
      <c r="G4" s="463"/>
      <c r="H4" s="321"/>
    </row>
    <row r="5" spans="1:15" ht="13.8" thickBot="1" x14ac:dyDescent="0.3">
      <c r="B5" s="319" t="s">
        <v>43</v>
      </c>
      <c r="C5" s="320"/>
      <c r="D5" s="462">
        <f>Statistik!C5</f>
        <v>0</v>
      </c>
      <c r="E5" s="462"/>
      <c r="F5" s="462"/>
      <c r="G5" s="463"/>
      <c r="H5" s="322"/>
    </row>
    <row r="6" spans="1:15" ht="13.8" thickBot="1" x14ac:dyDescent="0.3">
      <c r="B6" s="319" t="s">
        <v>0</v>
      </c>
      <c r="C6" s="320"/>
      <c r="D6" s="462" t="str">
        <f>Statistik!C6</f>
        <v xml:space="preserve">Z1 SP OS </v>
      </c>
      <c r="E6" s="462"/>
      <c r="F6" s="462"/>
      <c r="G6" s="463"/>
      <c r="H6" s="323"/>
    </row>
    <row r="7" spans="1:15" ht="13.8" thickBot="1" x14ac:dyDescent="0.3">
      <c r="B7" s="319" t="s">
        <v>4</v>
      </c>
      <c r="C7" s="320"/>
      <c r="D7" s="462" t="str">
        <f>Statistik!C7</f>
        <v>OS</v>
      </c>
      <c r="E7" s="462"/>
      <c r="F7" s="462"/>
      <c r="G7" s="463"/>
      <c r="H7" s="318"/>
    </row>
    <row r="8" spans="1:15" ht="13.8" thickBot="1" x14ac:dyDescent="0.3">
      <c r="B8" s="319" t="s">
        <v>11</v>
      </c>
      <c r="C8" s="320"/>
      <c r="D8" s="476">
        <f>Statistik!C8</f>
        <v>1.1304544426859599E-3</v>
      </c>
      <c r="E8" s="476"/>
      <c r="F8" s="476"/>
      <c r="G8" s="477"/>
      <c r="H8" s="324"/>
      <c r="I8" s="478" t="s">
        <v>202</v>
      </c>
      <c r="J8" s="478"/>
      <c r="M8" s="374" t="s">
        <v>213</v>
      </c>
    </row>
    <row r="9" spans="1:15" ht="13.8" thickBot="1" x14ac:dyDescent="0.3">
      <c r="B9" s="325" t="s">
        <v>6</v>
      </c>
      <c r="C9" s="326"/>
      <c r="D9" s="479">
        <f>Statistik!C9</f>
        <v>22140</v>
      </c>
      <c r="E9" s="479"/>
      <c r="F9" s="479"/>
      <c r="G9" s="480"/>
      <c r="H9" s="322"/>
      <c r="I9" s="478" t="s">
        <v>203</v>
      </c>
      <c r="J9" s="478"/>
      <c r="M9" s="374" t="s">
        <v>214</v>
      </c>
    </row>
    <row r="10" spans="1:15" ht="40.200000000000003" thickBot="1" x14ac:dyDescent="0.3">
      <c r="A10" s="327" t="s">
        <v>178</v>
      </c>
      <c r="B10" s="328" t="s">
        <v>177</v>
      </c>
      <c r="C10" s="329" t="s">
        <v>204</v>
      </c>
      <c r="D10" s="330" t="s">
        <v>60</v>
      </c>
      <c r="E10" s="331" t="s">
        <v>61</v>
      </c>
      <c r="F10" s="332" t="s">
        <v>58</v>
      </c>
      <c r="G10" s="333" t="s">
        <v>59</v>
      </c>
      <c r="H10" s="334"/>
      <c r="I10" s="335" t="s">
        <v>205</v>
      </c>
      <c r="J10" s="335" t="s">
        <v>206</v>
      </c>
    </row>
    <row r="11" spans="1:15" x14ac:dyDescent="0.25">
      <c r="A11" s="474" t="s">
        <v>52</v>
      </c>
      <c r="B11" s="336">
        <v>256</v>
      </c>
      <c r="C11" s="337">
        <f>B11/10</f>
        <v>25.6</v>
      </c>
      <c r="D11" s="338">
        <f>Statistik!C11</f>
        <v>0</v>
      </c>
      <c r="E11" s="339">
        <f>E12+D11</f>
        <v>22115</v>
      </c>
      <c r="F11" s="340">
        <f>D11/$E$11</f>
        <v>0</v>
      </c>
      <c r="G11" s="341">
        <f t="shared" ref="G11:G24" si="0">G12+F11</f>
        <v>1</v>
      </c>
      <c r="H11" s="342"/>
      <c r="I11" s="343"/>
      <c r="J11" s="343"/>
      <c r="M11" s="310" t="s">
        <v>215</v>
      </c>
      <c r="N11" s="343">
        <f ca="1">Statistik!C30/1000</f>
        <v>2.9348809341016219E-2</v>
      </c>
      <c r="O11" s="373" t="s">
        <v>114</v>
      </c>
    </row>
    <row r="12" spans="1:15" x14ac:dyDescent="0.25">
      <c r="A12" s="474"/>
      <c r="B12" s="344">
        <v>128</v>
      </c>
      <c r="C12" s="345">
        <f t="shared" ref="C12:C26" si="1">B12/10</f>
        <v>12.8</v>
      </c>
      <c r="D12" s="338">
        <f>Statistik!C12</f>
        <v>1050</v>
      </c>
      <c r="E12" s="346">
        <f t="shared" ref="E12:E24" si="2">E13+D12</f>
        <v>22115</v>
      </c>
      <c r="F12" s="340">
        <f t="shared" ref="F12:F26" si="3">D12/$E$11</f>
        <v>4.7479086592810311E-2</v>
      </c>
      <c r="G12" s="347">
        <f t="shared" si="0"/>
        <v>1</v>
      </c>
      <c r="H12" s="342"/>
      <c r="I12" s="343">
        <f>(C11)^0.404*(C12)^0.595</f>
        <v>16.893470506338474</v>
      </c>
      <c r="J12" s="343">
        <f>F12*100/I12</f>
        <v>0.2810499273964816</v>
      </c>
      <c r="M12" s="310" t="s">
        <v>216</v>
      </c>
      <c r="N12" s="375">
        <f>1/J32</f>
        <v>21336.501636942903</v>
      </c>
      <c r="O12" s="373" t="s">
        <v>217</v>
      </c>
    </row>
    <row r="13" spans="1:15" x14ac:dyDescent="0.25">
      <c r="A13" s="475"/>
      <c r="B13" s="344">
        <v>63</v>
      </c>
      <c r="C13" s="345">
        <f t="shared" si="1"/>
        <v>6.3</v>
      </c>
      <c r="D13" s="338">
        <f>Statistik!C13</f>
        <v>7795</v>
      </c>
      <c r="E13" s="346">
        <f t="shared" si="2"/>
        <v>21065</v>
      </c>
      <c r="F13" s="340">
        <f t="shared" si="3"/>
        <v>0.35247569522948224</v>
      </c>
      <c r="G13" s="347">
        <f t="shared" si="0"/>
        <v>0.9525209134071897</v>
      </c>
      <c r="H13" s="342"/>
      <c r="I13" s="343">
        <f t="shared" ref="I13:I26" si="4">(C12)^0.404*(C13)^0.595</f>
        <v>8.3737589438823434</v>
      </c>
      <c r="J13" s="343">
        <f t="shared" ref="J13:J20" si="5">F13*100/I13</f>
        <v>4.2092887745113812</v>
      </c>
      <c r="M13" s="310" t="s">
        <v>218</v>
      </c>
      <c r="N13" s="310">
        <f ca="1">10.44/(9.81*N11)</f>
        <v>36.261102490415006</v>
      </c>
      <c r="O13" s="373" t="s">
        <v>219</v>
      </c>
    </row>
    <row r="14" spans="1:15" x14ac:dyDescent="0.25">
      <c r="A14" s="470" t="s">
        <v>53</v>
      </c>
      <c r="B14" s="348">
        <v>31.5</v>
      </c>
      <c r="C14" s="349">
        <f t="shared" si="1"/>
        <v>3.15</v>
      </c>
      <c r="D14" s="338">
        <f>Statistik!C14</f>
        <v>5420</v>
      </c>
      <c r="E14" s="346">
        <f t="shared" si="2"/>
        <v>13270</v>
      </c>
      <c r="F14" s="340">
        <f>D14/$E$11</f>
        <v>0.24508252317431609</v>
      </c>
      <c r="G14" s="347">
        <f t="shared" si="0"/>
        <v>0.60004521817770751</v>
      </c>
      <c r="H14" s="342"/>
      <c r="I14" s="343">
        <f t="shared" si="4"/>
        <v>4.1632104163180852</v>
      </c>
      <c r="J14" s="343">
        <f t="shared" si="5"/>
        <v>5.8868637101236256</v>
      </c>
    </row>
    <row r="15" spans="1:15" x14ac:dyDescent="0.25">
      <c r="A15" s="471"/>
      <c r="B15" s="348">
        <v>16</v>
      </c>
      <c r="C15" s="349">
        <f t="shared" si="1"/>
        <v>1.6</v>
      </c>
      <c r="D15" s="338">
        <f>Statistik!C15</f>
        <v>2440</v>
      </c>
      <c r="E15" s="346">
        <f t="shared" si="2"/>
        <v>7850</v>
      </c>
      <c r="F15" s="340">
        <f t="shared" si="3"/>
        <v>0.11033235360614967</v>
      </c>
      <c r="G15" s="347">
        <f t="shared" si="0"/>
        <v>0.35496269500339139</v>
      </c>
      <c r="H15" s="342"/>
      <c r="I15" s="343">
        <f t="shared" si="4"/>
        <v>2.102659033821578</v>
      </c>
      <c r="J15" s="343">
        <f t="shared" si="5"/>
        <v>5.2472774630331225</v>
      </c>
      <c r="M15" s="310" t="s">
        <v>220</v>
      </c>
      <c r="N15" s="310">
        <f ca="1">N13/N12</f>
        <v>1.6994867812646019E-3</v>
      </c>
      <c r="O15" s="373" t="s">
        <v>221</v>
      </c>
    </row>
    <row r="16" spans="1:15" x14ac:dyDescent="0.25">
      <c r="A16" s="471"/>
      <c r="B16" s="348">
        <v>8</v>
      </c>
      <c r="C16" s="349">
        <f t="shared" si="1"/>
        <v>0.8</v>
      </c>
      <c r="D16" s="338">
        <f>Statistik!C16</f>
        <v>1850</v>
      </c>
      <c r="E16" s="346">
        <f t="shared" si="2"/>
        <v>5410</v>
      </c>
      <c r="F16" s="340">
        <f t="shared" si="3"/>
        <v>8.365362875876102E-2</v>
      </c>
      <c r="G16" s="347">
        <f t="shared" si="0"/>
        <v>0.24463034139724171</v>
      </c>
      <c r="H16" s="342"/>
      <c r="I16" s="343">
        <f t="shared" si="4"/>
        <v>1.0587733840216291</v>
      </c>
      <c r="J16" s="343">
        <f t="shared" si="5"/>
        <v>7.9009946813181413</v>
      </c>
      <c r="M16" s="376" t="s">
        <v>223</v>
      </c>
    </row>
    <row r="17" spans="1:11" x14ac:dyDescent="0.25">
      <c r="A17" s="471"/>
      <c r="B17" s="348">
        <v>4</v>
      </c>
      <c r="C17" s="349">
        <f t="shared" si="1"/>
        <v>0.4</v>
      </c>
      <c r="D17" s="338">
        <f>Statistik!C17</f>
        <v>1205</v>
      </c>
      <c r="E17" s="346">
        <f t="shared" si="2"/>
        <v>3560</v>
      </c>
      <c r="F17" s="340">
        <f>D17/$E$11</f>
        <v>5.448790413746326E-2</v>
      </c>
      <c r="G17" s="347">
        <f t="shared" si="0"/>
        <v>0.16097671263848068</v>
      </c>
      <c r="H17" s="342"/>
      <c r="I17" s="343">
        <f t="shared" si="4"/>
        <v>0.52975376210591196</v>
      </c>
      <c r="J17" s="343">
        <f>F17*100/I17</f>
        <v>10.285515278052838</v>
      </c>
    </row>
    <row r="18" spans="1:11" x14ac:dyDescent="0.25">
      <c r="A18" s="472"/>
      <c r="B18" s="348">
        <v>2</v>
      </c>
      <c r="C18" s="349">
        <f t="shared" si="1"/>
        <v>0.2</v>
      </c>
      <c r="D18" s="338">
        <f>Statistik!C18</f>
        <v>675</v>
      </c>
      <c r="E18" s="346">
        <f t="shared" si="2"/>
        <v>2355</v>
      </c>
      <c r="F18" s="340">
        <f t="shared" si="3"/>
        <v>3.0522269952520914E-2</v>
      </c>
      <c r="G18" s="347">
        <f t="shared" si="0"/>
        <v>0.10648880850101741</v>
      </c>
      <c r="H18" s="342"/>
      <c r="I18" s="343">
        <f t="shared" si="4"/>
        <v>0.26506054336140555</v>
      </c>
      <c r="J18" s="343">
        <f t="shared" si="5"/>
        <v>11.515206890262924</v>
      </c>
    </row>
    <row r="19" spans="1:11" x14ac:dyDescent="0.25">
      <c r="A19" s="473" t="s">
        <v>54</v>
      </c>
      <c r="B19" s="344">
        <v>1</v>
      </c>
      <c r="C19" s="345">
        <f t="shared" si="1"/>
        <v>0.1</v>
      </c>
      <c r="D19" s="338">
        <f>Statistik!C19</f>
        <v>370</v>
      </c>
      <c r="E19" s="346">
        <f t="shared" si="2"/>
        <v>1680</v>
      </c>
      <c r="F19" s="340">
        <f t="shared" si="3"/>
        <v>1.6730725751752204E-2</v>
      </c>
      <c r="G19" s="347">
        <f t="shared" si="0"/>
        <v>7.5966538548496498E-2</v>
      </c>
      <c r="H19" s="342"/>
      <c r="I19" s="343">
        <f t="shared" si="4"/>
        <v>0.1326221665094986</v>
      </c>
      <c r="J19" s="343">
        <f t="shared" si="5"/>
        <v>12.615331352284857</v>
      </c>
    </row>
    <row r="20" spans="1:11" x14ac:dyDescent="0.25">
      <c r="A20" s="474"/>
      <c r="B20" s="344">
        <v>0.5</v>
      </c>
      <c r="C20" s="345">
        <f t="shared" si="1"/>
        <v>0.05</v>
      </c>
      <c r="D20" s="338">
        <f>Statistik!C20</f>
        <v>665</v>
      </c>
      <c r="E20" s="346">
        <f t="shared" si="2"/>
        <v>1310</v>
      </c>
      <c r="F20" s="340">
        <f t="shared" si="3"/>
        <v>3.0070088175446531E-2</v>
      </c>
      <c r="G20" s="347">
        <f t="shared" si="0"/>
        <v>5.9235812796744294E-2</v>
      </c>
      <c r="H20" s="342"/>
      <c r="I20" s="343">
        <f t="shared" si="4"/>
        <v>6.6357062528508273E-2</v>
      </c>
      <c r="J20" s="343">
        <f t="shared" si="5"/>
        <v>45.315580632472759</v>
      </c>
    </row>
    <row r="21" spans="1:11" x14ac:dyDescent="0.25">
      <c r="A21" s="474"/>
      <c r="B21" s="350">
        <v>0.25</v>
      </c>
      <c r="C21" s="351">
        <f t="shared" si="1"/>
        <v>2.5000000000000001E-2</v>
      </c>
      <c r="D21" s="338">
        <f>Statistik!C21</f>
        <v>250</v>
      </c>
      <c r="E21" s="346">
        <f t="shared" si="2"/>
        <v>645</v>
      </c>
      <c r="F21" s="340">
        <f t="shared" si="3"/>
        <v>1.1304544426859598E-2</v>
      </c>
      <c r="G21" s="347">
        <f t="shared" si="0"/>
        <v>2.916572462129776E-2</v>
      </c>
      <c r="H21" s="342"/>
      <c r="I21" s="343">
        <f t="shared" si="4"/>
        <v>3.3201536841859614E-2</v>
      </c>
      <c r="J21" s="343">
        <f>F21*100/I21</f>
        <v>34.048256503015637</v>
      </c>
    </row>
    <row r="22" spans="1:11" x14ac:dyDescent="0.25">
      <c r="A22" s="474"/>
      <c r="B22" s="350">
        <v>0.125</v>
      </c>
      <c r="C22" s="351">
        <f t="shared" si="1"/>
        <v>1.2500000000000001E-2</v>
      </c>
      <c r="D22" s="338">
        <f>Statistik!C22</f>
        <v>160</v>
      </c>
      <c r="E22" s="346">
        <f t="shared" si="2"/>
        <v>395</v>
      </c>
      <c r="F22" s="340">
        <f t="shared" si="3"/>
        <v>7.2349084331901426E-3</v>
      </c>
      <c r="G22" s="347">
        <f t="shared" si="0"/>
        <v>1.7861180194438164E-2</v>
      </c>
      <c r="H22" s="342"/>
      <c r="I22" s="343">
        <f t="shared" si="4"/>
        <v>1.6612279185622081E-2</v>
      </c>
      <c r="J22" s="343">
        <f>F22*100/I22</f>
        <v>43.551570211099943</v>
      </c>
    </row>
    <row r="23" spans="1:11" x14ac:dyDescent="0.25">
      <c r="A23" s="475"/>
      <c r="B23" s="350">
        <v>6.3E-2</v>
      </c>
      <c r="C23" s="351">
        <f t="shared" si="1"/>
        <v>6.3E-3</v>
      </c>
      <c r="D23" s="338">
        <f>Statistik!C23</f>
        <v>235</v>
      </c>
      <c r="E23" s="346">
        <f t="shared" si="2"/>
        <v>235</v>
      </c>
      <c r="F23" s="340">
        <f t="shared" si="3"/>
        <v>1.0626271761248021E-2</v>
      </c>
      <c r="G23" s="347">
        <f t="shared" si="0"/>
        <v>1.0626271761248021E-2</v>
      </c>
      <c r="H23" s="342"/>
      <c r="I23" s="343">
        <f t="shared" si="4"/>
        <v>8.3513997492220722E-3</v>
      </c>
      <c r="J23" s="343">
        <f t="shared" ref="J23:J25" si="6">F23*100/I23</f>
        <v>127.23940992332275</v>
      </c>
    </row>
    <row r="24" spans="1:11" x14ac:dyDescent="0.25">
      <c r="A24" s="352" t="s">
        <v>55</v>
      </c>
      <c r="B24" s="353">
        <v>3.1E-2</v>
      </c>
      <c r="C24" s="354">
        <f t="shared" si="1"/>
        <v>3.0999999999999999E-3</v>
      </c>
      <c r="D24" s="338">
        <f>Statistik!C24</f>
        <v>0</v>
      </c>
      <c r="E24" s="346">
        <f t="shared" si="2"/>
        <v>0</v>
      </c>
      <c r="F24" s="340">
        <f t="shared" si="3"/>
        <v>0</v>
      </c>
      <c r="G24" s="347">
        <f t="shared" si="0"/>
        <v>0</v>
      </c>
      <c r="H24" s="342"/>
      <c r="I24" s="343">
        <f t="shared" si="4"/>
        <v>4.1523484406827604E-3</v>
      </c>
      <c r="J24" s="343">
        <f t="shared" si="6"/>
        <v>0</v>
      </c>
    </row>
    <row r="25" spans="1:11" x14ac:dyDescent="0.25">
      <c r="A25" s="352" t="s">
        <v>56</v>
      </c>
      <c r="B25" s="355">
        <v>3.8999999999999998E-3</v>
      </c>
      <c r="C25" s="356">
        <f t="shared" si="1"/>
        <v>3.8999999999999999E-4</v>
      </c>
      <c r="D25" s="338">
        <f>Statistik!C25</f>
        <v>0</v>
      </c>
      <c r="E25" s="346">
        <f>E26+D25</f>
        <v>0</v>
      </c>
      <c r="F25" s="340">
        <f t="shared" si="3"/>
        <v>0</v>
      </c>
      <c r="G25" s="347">
        <f>G26+F25</f>
        <v>0</v>
      </c>
      <c r="H25" s="342"/>
      <c r="I25" s="343">
        <f t="shared" si="4"/>
        <v>9.0822523688901678E-4</v>
      </c>
      <c r="J25" s="343">
        <f t="shared" si="6"/>
        <v>0</v>
      </c>
    </row>
    <row r="26" spans="1:11" ht="13.8" thickBot="1" x14ac:dyDescent="0.3">
      <c r="A26" s="357" t="s">
        <v>57</v>
      </c>
      <c r="B26" s="358">
        <v>6.0000000000000002E-5</v>
      </c>
      <c r="C26" s="359">
        <f t="shared" si="1"/>
        <v>6.0000000000000002E-6</v>
      </c>
      <c r="D26" s="360">
        <f>Statistik!C26</f>
        <v>0</v>
      </c>
      <c r="E26" s="361">
        <f>D26</f>
        <v>0</v>
      </c>
      <c r="F26" s="362">
        <f t="shared" si="3"/>
        <v>0</v>
      </c>
      <c r="G26" s="363">
        <f>F26</f>
        <v>0</v>
      </c>
      <c r="H26" s="342"/>
      <c r="I26" s="343">
        <f t="shared" si="4"/>
        <v>3.279367552225615E-5</v>
      </c>
      <c r="J26" s="343"/>
    </row>
    <row r="27" spans="1:11" ht="14.4" x14ac:dyDescent="0.3">
      <c r="I27" s="365" t="s">
        <v>206</v>
      </c>
      <c r="J27" s="366">
        <f>100/SUM(J11:J26)</f>
        <v>0.3245737948868142</v>
      </c>
    </row>
    <row r="28" spans="1:11" ht="14.4" x14ac:dyDescent="0.3">
      <c r="I28" s="367" t="s">
        <v>207</v>
      </c>
      <c r="J28" s="368">
        <v>6.1</v>
      </c>
      <c r="K28" s="310" t="s">
        <v>208</v>
      </c>
    </row>
    <row r="29" spans="1:11" x14ac:dyDescent="0.25">
      <c r="I29" s="369" t="s">
        <v>209</v>
      </c>
      <c r="J29" s="343">
        <f>[1]Daten!$L$14</f>
        <v>0.1778257819846718</v>
      </c>
      <c r="K29" s="310" t="s">
        <v>222</v>
      </c>
    </row>
    <row r="30" spans="1:11" x14ac:dyDescent="0.25">
      <c r="I30" s="369" t="s">
        <v>210</v>
      </c>
      <c r="J30" s="367">
        <f>J29/(1-J29)</f>
        <v>0.21628722731531397</v>
      </c>
    </row>
    <row r="31" spans="1:11" x14ac:dyDescent="0.25">
      <c r="I31" s="367">
        <f>1.99*10^4</f>
        <v>19900</v>
      </c>
      <c r="J31" s="369"/>
    </row>
    <row r="32" spans="1:11" ht="14.4" x14ac:dyDescent="0.3">
      <c r="I32" s="370" t="s">
        <v>211</v>
      </c>
      <c r="J32" s="371">
        <f>I31*(J27/100)^2*(1/J28^2)*(J30^3/(1+J30))</f>
        <v>4.6868039429132965E-5</v>
      </c>
      <c r="K32" s="372" t="s">
        <v>212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4">
        <f>Statistik!F13</f>
        <v>0.9525209134071897</v>
      </c>
      <c r="C5" s="38">
        <f t="shared" si="1"/>
        <v>4.7479086592810305E-2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-0.30726243315781376</v>
      </c>
      <c r="G5" s="28">
        <f t="shared" si="4"/>
        <v>0.32000023802181382</v>
      </c>
      <c r="H5" s="30"/>
      <c r="I5" s="30"/>
    </row>
    <row r="6" spans="1:9" x14ac:dyDescent="0.25">
      <c r="A6" s="37">
        <f>Statistik!B14</f>
        <v>31.5</v>
      </c>
      <c r="B6" s="254">
        <f>Statistik!F14</f>
        <v>0.60004521817770751</v>
      </c>
      <c r="C6" s="38">
        <f t="shared" si="1"/>
        <v>0.35247569522948219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-1.9306080490021182</v>
      </c>
      <c r="G6" s="28">
        <f t="shared" si="4"/>
        <v>0.90444043233612925</v>
      </c>
      <c r="I6" s="30"/>
    </row>
    <row r="7" spans="1:9" x14ac:dyDescent="0.25">
      <c r="A7" s="37">
        <f>Statistik!B15</f>
        <v>16</v>
      </c>
      <c r="B7" s="254">
        <f>Statistik!F15</f>
        <v>0.35496269500339139</v>
      </c>
      <c r="C7" s="38">
        <f t="shared" si="1"/>
        <v>0.24508252317431611</v>
      </c>
      <c r="D7" s="253">
        <f t="shared" si="0"/>
        <v>-4</v>
      </c>
      <c r="E7" s="252">
        <f t="shared" si="2"/>
        <v>-4.4886399617499588</v>
      </c>
      <c r="F7" s="29">
        <f t="shared" si="3"/>
        <v>-1.1000872074467456</v>
      </c>
      <c r="G7" s="28">
        <f t="shared" si="4"/>
        <v>9.2161472709039155E-2</v>
      </c>
      <c r="I7" s="30"/>
    </row>
    <row r="8" spans="1:9" x14ac:dyDescent="0.25">
      <c r="A8" s="37">
        <f>Statistik!B16</f>
        <v>8</v>
      </c>
      <c r="B8" s="254">
        <f>Statistik!F16</f>
        <v>0.24463034139724171</v>
      </c>
      <c r="C8" s="38">
        <f t="shared" si="1"/>
        <v>0.11033235360614968</v>
      </c>
      <c r="D8" s="253">
        <f t="shared" si="0"/>
        <v>-3</v>
      </c>
      <c r="E8" s="252">
        <f t="shared" si="2"/>
        <v>-3.5</v>
      </c>
      <c r="F8" s="29">
        <f t="shared" si="3"/>
        <v>-0.38616323762152388</v>
      </c>
      <c r="G8" s="28">
        <f t="shared" si="4"/>
        <v>1.5549998441987031E-2</v>
      </c>
      <c r="I8" s="30"/>
    </row>
    <row r="9" spans="1:9" x14ac:dyDescent="0.25">
      <c r="A9" s="37">
        <f>Statistik!B17</f>
        <v>4</v>
      </c>
      <c r="B9" s="254">
        <f>Statistik!F17</f>
        <v>0.16097671263848068</v>
      </c>
      <c r="C9" s="38">
        <f t="shared" si="1"/>
        <v>8.3653628758761034E-2</v>
      </c>
      <c r="D9" s="253">
        <f t="shared" si="0"/>
        <v>-2</v>
      </c>
      <c r="E9" s="252">
        <f t="shared" si="2"/>
        <v>-2.5</v>
      </c>
      <c r="F9" s="29">
        <f t="shared" si="3"/>
        <v>-0.20913407189690258</v>
      </c>
      <c r="G9" s="28">
        <f t="shared" si="4"/>
        <v>0.15825354618055112</v>
      </c>
      <c r="I9" s="30"/>
    </row>
    <row r="10" spans="1:9" x14ac:dyDescent="0.25">
      <c r="A10" s="37">
        <f>Statistik!B18</f>
        <v>2</v>
      </c>
      <c r="B10" s="254">
        <f>Statistik!F18</f>
        <v>0.10648880850101741</v>
      </c>
      <c r="C10" s="38">
        <f t="shared" si="1"/>
        <v>5.4487904137463267E-2</v>
      </c>
      <c r="D10" s="253">
        <f t="shared" si="0"/>
        <v>-1</v>
      </c>
      <c r="E10" s="252">
        <f t="shared" si="2"/>
        <v>-1.5</v>
      </c>
      <c r="F10" s="29">
        <f t="shared" si="3"/>
        <v>-8.17318562061949E-2</v>
      </c>
      <c r="G10" s="28">
        <f t="shared" si="4"/>
        <v>0.30745372562834111</v>
      </c>
      <c r="I10" s="30"/>
    </row>
    <row r="11" spans="1:9" x14ac:dyDescent="0.25">
      <c r="A11" s="37">
        <f>Statistik!B19</f>
        <v>1</v>
      </c>
      <c r="B11" s="254">
        <f>Statistik!F19</f>
        <v>7.5966538548496498E-2</v>
      </c>
      <c r="C11" s="38">
        <f t="shared" si="1"/>
        <v>3.0522269952520914E-2</v>
      </c>
      <c r="D11" s="253">
        <f t="shared" si="0"/>
        <v>0</v>
      </c>
      <c r="E11" s="252">
        <f t="shared" si="2"/>
        <v>-0.5</v>
      </c>
      <c r="F11" s="29">
        <f t="shared" si="3"/>
        <v>-1.5261134976260457E-2</v>
      </c>
      <c r="G11" s="28">
        <f t="shared" si="4"/>
        <v>0.34775361319524073</v>
      </c>
      <c r="I11" s="30"/>
    </row>
    <row r="12" spans="1:9" x14ac:dyDescent="0.25">
      <c r="A12" s="37">
        <f>Statistik!B20</f>
        <v>0.5</v>
      </c>
      <c r="B12" s="254">
        <f>Statistik!F20</f>
        <v>5.9235812796744294E-2</v>
      </c>
      <c r="C12" s="38">
        <f t="shared" si="1"/>
        <v>1.6730725751752204E-2</v>
      </c>
      <c r="D12" s="253">
        <f t="shared" si="0"/>
        <v>1</v>
      </c>
      <c r="E12" s="252">
        <f t="shared" si="2"/>
        <v>0.5</v>
      </c>
      <c r="F12" s="29">
        <f t="shared" si="3"/>
        <v>8.365362875876102E-3</v>
      </c>
      <c r="G12" s="28">
        <f t="shared" si="4"/>
        <v>0.32029757126439945</v>
      </c>
      <c r="I12" s="30"/>
    </row>
    <row r="13" spans="1:9" x14ac:dyDescent="0.25">
      <c r="A13" s="37">
        <f>Statistik!B21</f>
        <v>0.25</v>
      </c>
      <c r="B13" s="254">
        <f>Statistik!F21</f>
        <v>2.916572462129776E-2</v>
      </c>
      <c r="C13" s="38">
        <f t="shared" si="1"/>
        <v>3.0070088175446534E-2</v>
      </c>
      <c r="D13" s="253">
        <f t="shared" si="0"/>
        <v>2</v>
      </c>
      <c r="E13" s="252">
        <f t="shared" si="2"/>
        <v>1.5</v>
      </c>
      <c r="F13" s="29">
        <f t="shared" si="3"/>
        <v>4.5105132263169798E-2</v>
      </c>
      <c r="G13" s="28">
        <f t="shared" si="4"/>
        <v>0.86887838686510988</v>
      </c>
    </row>
    <row r="14" spans="1:9" x14ac:dyDescent="0.25">
      <c r="A14" s="37">
        <f>Statistik!B22</f>
        <v>0.125</v>
      </c>
      <c r="B14" s="254">
        <f>Statistik!F22</f>
        <v>1.7861180194438164E-2</v>
      </c>
      <c r="C14" s="38">
        <f t="shared" si="1"/>
        <v>1.1304544426859596E-2</v>
      </c>
      <c r="D14" s="253">
        <f t="shared" si="0"/>
        <v>3</v>
      </c>
      <c r="E14" s="252">
        <f t="shared" si="2"/>
        <v>2.5</v>
      </c>
      <c r="F14" s="29">
        <f t="shared" si="3"/>
        <v>2.826136106714899E-2</v>
      </c>
      <c r="G14" s="28">
        <f t="shared" si="4"/>
        <v>0.45948383117169883</v>
      </c>
    </row>
    <row r="15" spans="1:9" x14ac:dyDescent="0.25">
      <c r="A15" s="37">
        <f>Statistik!B23</f>
        <v>6.3E-2</v>
      </c>
      <c r="B15" s="254">
        <f>Statistik!F23</f>
        <v>1.0626271761248021E-2</v>
      </c>
      <c r="C15" s="38">
        <f t="shared" si="1"/>
        <v>7.2349084331901434E-3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2.5280594568979145E-2</v>
      </c>
      <c r="G15" s="28">
        <f t="shared" si="4"/>
        <v>0.39294250068676156</v>
      </c>
    </row>
    <row r="16" spans="1:9" x14ac:dyDescent="0.25">
      <c r="A16" s="37">
        <f>Statistik!B24</f>
        <v>3.1E-2</v>
      </c>
      <c r="B16" s="254">
        <f>Statistik!F24</f>
        <v>0</v>
      </c>
      <c r="C16" s="38">
        <f t="shared" si="1"/>
        <v>1.0626271761248021E-2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4.781871351634151E-2</v>
      </c>
      <c r="G16" s="28">
        <f t="shared" si="4"/>
        <v>0.7454157533105904</v>
      </c>
    </row>
    <row r="17" spans="1:8" x14ac:dyDescent="0.25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-3.8754168260160435</v>
      </c>
      <c r="G19" s="3"/>
    </row>
    <row r="20" spans="1:8" x14ac:dyDescent="0.25">
      <c r="G20" s="33">
        <f>SUM(G3:G18)</f>
        <v>4.932631069811662</v>
      </c>
    </row>
    <row r="21" spans="1:8" ht="18" thickBot="1" x14ac:dyDescent="0.35">
      <c r="C21" s="41" t="s">
        <v>75</v>
      </c>
      <c r="F21" s="42"/>
      <c r="G21" s="40">
        <f>SQRT(G20)</f>
        <v>2.2209527392116342</v>
      </c>
      <c r="H21" s="250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2.8284271247461898</v>
      </c>
      <c r="S6" s="54" t="s">
        <v>85</v>
      </c>
      <c r="T6" s="55">
        <f>'Berechnung_Yu&amp;Stand'!J1092*100</f>
        <v>10.648880850101742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0.18533842904690034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4.7479086592810311E-2</v>
      </c>
      <c r="G20" s="87">
        <f>Statistik!E13</f>
        <v>0.35247569522948224</v>
      </c>
      <c r="H20" s="87">
        <f>Statistik!E14</f>
        <v>0.24508252317431609</v>
      </c>
      <c r="I20" s="87">
        <f>Statistik!E15</f>
        <v>0.11033235360614967</v>
      </c>
      <c r="J20" s="87">
        <f>Statistik!E16</f>
        <v>8.365362875876102E-2</v>
      </c>
      <c r="K20" s="87">
        <f>Statistik!E17</f>
        <v>5.448790413746326E-2</v>
      </c>
      <c r="L20" s="87">
        <f>Statistik!E18</f>
        <v>3.0522269952520914E-2</v>
      </c>
      <c r="M20" s="87">
        <f>Statistik!E19</f>
        <v>1.6730725751752204E-2</v>
      </c>
      <c r="N20" s="87">
        <f>Statistik!E20</f>
        <v>3.0070088175446531E-2</v>
      </c>
      <c r="O20" s="87">
        <f>Statistik!E21</f>
        <v>1.1304544426859598E-2</v>
      </c>
      <c r="P20" s="87">
        <f>Statistik!E22</f>
        <v>7.2349084331901426E-3</v>
      </c>
      <c r="Q20" s="87">
        <f>Statistik!E23</f>
        <v>1.0626271761248021E-2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4.7479086592810311E-2</v>
      </c>
      <c r="G15" s="124">
        <f>'Eintrag_Yu&amp;Stand'!G20</f>
        <v>0.35247569522948224</v>
      </c>
      <c r="H15" s="124">
        <f>'Eintrag_Yu&amp;Stand'!H20</f>
        <v>0.24508252317431609</v>
      </c>
      <c r="I15" s="124">
        <f>'Eintrag_Yu&amp;Stand'!I20</f>
        <v>0.11033235360614967</v>
      </c>
      <c r="J15" s="124">
        <f>'Eintrag_Yu&amp;Stand'!J20</f>
        <v>8.365362875876102E-2</v>
      </c>
      <c r="K15" s="125">
        <f>'Eintrag_Yu&amp;Stand'!K20</f>
        <v>5.448790413746326E-2</v>
      </c>
      <c r="L15" s="124">
        <f>'Eintrag_Yu&amp;Stand'!L20</f>
        <v>3.0522269952520914E-2</v>
      </c>
      <c r="M15" s="124">
        <f>'Eintrag_Yu&amp;Stand'!M20</f>
        <v>1.6730725751752204E-2</v>
      </c>
      <c r="N15" s="124">
        <f>'Eintrag_Yu&amp;Stand'!N20</f>
        <v>3.0070088175446531E-2</v>
      </c>
      <c r="O15" s="124">
        <f>'Eintrag_Yu&amp;Stand'!O20</f>
        <v>1.1304544426859598E-2</v>
      </c>
      <c r="P15" s="124">
        <f>'Eintrag_Yu&amp;Stand'!P20</f>
        <v>7.2349084331901426E-3</v>
      </c>
      <c r="Q15" s="124">
        <f>'Eintrag_Yu&amp;Stand'!Q20</f>
        <v>1.0626271761248021E-2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-6.323926959236067E-3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-1.1445343372415942E-2</v>
      </c>
      <c r="G295" s="178">
        <f t="shared" si="153"/>
        <v>-3.3381010129725268E-2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-6.5257538679549809E-3</v>
      </c>
      <c r="G296" s="178">
        <f t="shared" si="156"/>
        <v>-3.8067479892061988E-2</v>
      </c>
      <c r="H296" s="178">
        <f t="shared" si="156"/>
        <v>-9.9925632072232554E-3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-5.3041268465124618E-3</v>
      </c>
      <c r="G297" s="178">
        <f t="shared" si="156"/>
        <v>-3.6782699692132471E-2</v>
      </c>
      <c r="H297" s="178">
        <f t="shared" si="156"/>
        <v>-2.0068697929405441E-2</v>
      </c>
      <c r="I297" s="178">
        <f t="shared" si="156"/>
        <v>-3.5665278794378033E-3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-3.5252449986927308E-3</v>
      </c>
      <c r="G298" s="179">
        <f t="shared" si="156"/>
        <v>-2.5658401771515665E-2</v>
      </c>
      <c r="H298" s="179">
        <f t="shared" si="156"/>
        <v>-1.6658737580173458E-2</v>
      </c>
      <c r="I298" s="179">
        <f t="shared" si="156"/>
        <v>-5.9419326298748489E-3</v>
      </c>
      <c r="J298" s="179">
        <f t="shared" si="156"/>
        <v>-1.7613385634108827E-3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-1.9868115722963629E-3</v>
      </c>
      <c r="G299" s="179">
        <f t="shared" si="156"/>
        <v>-1.4661695957888857E-2</v>
      </c>
      <c r="H299" s="179">
        <f t="shared" si="156"/>
        <v>-9.9937733126182152E-3</v>
      </c>
      <c r="I299" s="179">
        <f t="shared" si="156"/>
        <v>-4.2122884978183341E-3</v>
      </c>
      <c r="J299" s="179">
        <f t="shared" si="156"/>
        <v>-2.5236338927815175E-3</v>
      </c>
      <c r="K299" s="179">
        <f t="shared" si="156"/>
        <v>-6.4265055692018687E-4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-1.0912462786690574E-3</v>
      </c>
      <c r="G300" s="179">
        <f t="shared" si="160"/>
        <v>-8.0853282353351066E-3</v>
      </c>
      <c r="H300" s="179">
        <f t="shared" si="160"/>
        <v>-5.5881149025159178E-3</v>
      </c>
      <c r="I300" s="179">
        <f t="shared" si="160"/>
        <v>-2.4680493498342379E-3</v>
      </c>
      <c r="J300" s="179">
        <f t="shared" si="160"/>
        <v>-1.7506444910483602E-3</v>
      </c>
      <c r="K300" s="179">
        <f t="shared" si="160"/>
        <v>-9.0103076764495654E-4</v>
      </c>
      <c r="L300" s="179">
        <f t="shared" si="160"/>
        <v>-1.9732838677217359E-4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-1.962722230527202E-3</v>
      </c>
      <c r="G301" s="179">
        <f t="shared" si="160"/>
        <v>-1.4560462005076947E-2</v>
      </c>
      <c r="H301" s="179">
        <f t="shared" si="160"/>
        <v>-1.0104172306786516E-2</v>
      </c>
      <c r="I301" s="179">
        <f t="shared" si="160"/>
        <v>-4.5224653309383677E-3</v>
      </c>
      <c r="J301" s="179">
        <f t="shared" si="160"/>
        <v>-3.3632229869667387E-3</v>
      </c>
      <c r="K301" s="179">
        <f t="shared" si="160"/>
        <v>-2.0494305285454015E-3</v>
      </c>
      <c r="L301" s="179">
        <f t="shared" si="160"/>
        <v>-9.0714407497281585E-4</v>
      </c>
      <c r="M301" s="179">
        <f t="shared" si="160"/>
        <v>-1.9440500326443769E-4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-7.3808317268008513E-4</v>
      </c>
      <c r="G302" s="179">
        <f t="shared" si="160"/>
        <v>-5.4778005522011751E-3</v>
      </c>
      <c r="H302" s="179">
        <f t="shared" si="160"/>
        <v>-3.8060692494956312E-3</v>
      </c>
      <c r="I302" s="179">
        <f t="shared" si="160"/>
        <v>-1.7101770319648073E-3</v>
      </c>
      <c r="J302" s="179">
        <f t="shared" si="160"/>
        <v>-1.2890670624670251E-3</v>
      </c>
      <c r="K302" s="179">
        <f t="shared" si="160"/>
        <v>-8.2354881107395248E-4</v>
      </c>
      <c r="L302" s="179">
        <f t="shared" si="160"/>
        <v>-4.3158693625187846E-4</v>
      </c>
      <c r="M302" s="179">
        <f t="shared" si="160"/>
        <v>-1.8693584390974203E-4</v>
      </c>
      <c r="N302" s="179">
        <f t="shared" si="160"/>
        <v>-1.3135473193543089E-4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-4.7243468023413354E-4</v>
      </c>
      <c r="G303" s="179">
        <f t="shared" si="160"/>
        <v>-3.5068164466839627E-3</v>
      </c>
      <c r="H303" s="179">
        <f t="shared" si="160"/>
        <v>-2.4376388140443148E-3</v>
      </c>
      <c r="I303" s="179">
        <f t="shared" si="160"/>
        <v>-1.0966250291798985E-3</v>
      </c>
      <c r="J303" s="179">
        <f t="shared" si="160"/>
        <v>-8.298563958386607E-4</v>
      </c>
      <c r="K303" s="179">
        <f t="shared" si="160"/>
        <v>-5.3736676679706481E-4</v>
      </c>
      <c r="L303" s="179">
        <f t="shared" si="160"/>
        <v>-2.9524737459248751E-4</v>
      </c>
      <c r="M303" s="179">
        <f t="shared" si="160"/>
        <v>-1.5140709111769604E-4</v>
      </c>
      <c r="N303" s="179">
        <f t="shared" si="160"/>
        <v>-2.1502674369726005E-4</v>
      </c>
      <c r="O303" s="179">
        <f t="shared" si="160"/>
        <v>-3.1604146029577351E-5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-6.939302075753864E-4</v>
      </c>
      <c r="G304" s="179">
        <f t="shared" si="164"/>
        <v>-5.1512955840469724E-3</v>
      </c>
      <c r="H304" s="179">
        <f t="shared" si="164"/>
        <v>-3.5813201411147599E-3</v>
      </c>
      <c r="I304" s="179">
        <f t="shared" si="164"/>
        <v>-1.611795328704236E-3</v>
      </c>
      <c r="J304" s="179">
        <f t="shared" si="164"/>
        <v>-1.2211877077017922E-3</v>
      </c>
      <c r="K304" s="179">
        <f t="shared" si="164"/>
        <v>-7.9387174226794256E-4</v>
      </c>
      <c r="L304" s="179">
        <f t="shared" si="164"/>
        <v>-4.4206427951489299E-4</v>
      </c>
      <c r="M304" s="179">
        <f t="shared" si="164"/>
        <v>-2.3760912935100959E-4</v>
      </c>
      <c r="N304" s="179">
        <f t="shared" si="164"/>
        <v>-3.9914145273183324E-4</v>
      </c>
      <c r="O304" s="179">
        <f t="shared" si="164"/>
        <v>-1.1815391374616701E-4</v>
      </c>
      <c r="P304" s="179">
        <f t="shared" si="164"/>
        <v>-2.9051547532579016E-5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3.2172678301128237E-4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1.0077303756090765E-3</v>
      </c>
      <c r="G422" s="179">
        <f t="shared" si="255"/>
        <v>-6.1234634108513761E-4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2.2728275271523854E-4</v>
      </c>
      <c r="G423" s="179">
        <f t="shared" si="258"/>
        <v>-4.088800563271041E-3</v>
      </c>
      <c r="H423" s="179">
        <f t="shared" si="258"/>
        <v>-2.1935707727884898E-4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1.1370631965341517E-4</v>
      </c>
      <c r="G424" s="179">
        <f t="shared" si="258"/>
        <v>-5.4863211438390411E-3</v>
      </c>
      <c r="H424" s="179">
        <f t="shared" si="258"/>
        <v>-1.4370429148543003E-3</v>
      </c>
      <c r="I424" s="179">
        <f t="shared" si="258"/>
        <v>-1.6252930323402035E-5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1.4964295313024591E-5</v>
      </c>
      <c r="G425" s="179">
        <f t="shared" si="258"/>
        <v>-4.5328751614915393E-3</v>
      </c>
      <c r="H425" s="179">
        <f t="shared" si="258"/>
        <v>-1.7616735390298709E-3</v>
      </c>
      <c r="I425" s="179">
        <f t="shared" si="258"/>
        <v>-1.4852379059600692E-4</v>
      </c>
      <c r="J425" s="179">
        <f t="shared" si="258"/>
        <v>-8.774787281610273E-6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-2.0560222713787963E-5</v>
      </c>
      <c r="G426" s="179">
        <f t="shared" si="258"/>
        <v>-2.859299581606013E-3</v>
      </c>
      <c r="H426" s="179">
        <f t="shared" si="258"/>
        <v>-1.2712309373736994E-3</v>
      </c>
      <c r="I426" s="179">
        <f t="shared" si="258"/>
        <v>-1.8700028054159155E-4</v>
      </c>
      <c r="J426" s="179">
        <f t="shared" si="258"/>
        <v>-6.0015794766900736E-5</v>
      </c>
      <c r="K426" s="179">
        <f t="shared" si="258"/>
        <v>-2.6307816048573854E-6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-2.0537024048768504E-5</v>
      </c>
      <c r="G427" s="179">
        <f t="shared" si="262"/>
        <v>-1.6567468062411871E-3</v>
      </c>
      <c r="H427" s="179">
        <f t="shared" si="262"/>
        <v>-7.7295135607460764E-4</v>
      </c>
      <c r="I427" s="179">
        <f t="shared" si="262"/>
        <v>-1.3706548811980707E-4</v>
      </c>
      <c r="J427" s="179">
        <f t="shared" si="262"/>
        <v>-6.5168708908622502E-5</v>
      </c>
      <c r="K427" s="179">
        <f t="shared" si="262"/>
        <v>-1.5227459051117124E-5</v>
      </c>
      <c r="L427" s="179">
        <f t="shared" si="262"/>
        <v>-4.648613545888296E-7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-2.0939043587671525E-5</v>
      </c>
      <c r="G428" s="179">
        <f t="shared" si="262"/>
        <v>-2.8732901302716846E-3</v>
      </c>
      <c r="H428" s="179">
        <f t="shared" si="262"/>
        <v>-1.3259077026906414E-3</v>
      </c>
      <c r="I428" s="179">
        <f t="shared" si="262"/>
        <v>-2.1993073157862541E-4</v>
      </c>
      <c r="J428" s="179">
        <f t="shared" si="262"/>
        <v>-1.0692467656174368E-4</v>
      </c>
      <c r="K428" s="179">
        <f t="shared" si="262"/>
        <v>-2.7835972656850577E-5</v>
      </c>
      <c r="L428" s="179">
        <f t="shared" si="262"/>
        <v>-1.8360208634842528E-7</v>
      </c>
      <c r="M428" s="179">
        <f t="shared" si="262"/>
        <v>4.4295896168288361E-7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-1.6370886590488952E-5</v>
      </c>
      <c r="G429" s="179">
        <f t="shared" si="262"/>
        <v>-1.1452667975139393E-3</v>
      </c>
      <c r="H429" s="179">
        <f t="shared" si="262"/>
        <v>-5.4460550212755599E-4</v>
      </c>
      <c r="I429" s="179">
        <f t="shared" si="262"/>
        <v>-1.033689987183544E-4</v>
      </c>
      <c r="J429" s="179">
        <f t="shared" si="262"/>
        <v>-5.6507723256947313E-5</v>
      </c>
      <c r="K429" s="179">
        <f t="shared" si="262"/>
        <v>-2.1100689573804607E-5</v>
      </c>
      <c r="L429" s="179">
        <f t="shared" si="262"/>
        <v>-4.6135651807792937E-6</v>
      </c>
      <c r="M429" s="179">
        <f t="shared" si="262"/>
        <v>-4.5402019681816152E-7</v>
      </c>
      <c r="N429" s="179">
        <f t="shared" si="262"/>
        <v>-4.2104436348693692E-7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-1.1660626667028657E-5</v>
      </c>
      <c r="G430" s="179">
        <f t="shared" si="262"/>
        <v>-7.423365025277319E-4</v>
      </c>
      <c r="H430" s="179">
        <f t="shared" si="262"/>
        <v>-3.5530090302840668E-4</v>
      </c>
      <c r="I430" s="179">
        <f t="shared" si="262"/>
        <v>-6.9203055740256508E-5</v>
      </c>
      <c r="J430" s="179">
        <f t="shared" si="262"/>
        <v>-3.8707469061209383E-5</v>
      </c>
      <c r="K430" s="179">
        <f t="shared" si="262"/>
        <v>-1.5385067636373942E-5</v>
      </c>
      <c r="L430" s="179">
        <f t="shared" si="262"/>
        <v>-4.0794085867176892E-6</v>
      </c>
      <c r="M430" s="179">
        <f t="shared" si="262"/>
        <v>-7.997328777683405E-7</v>
      </c>
      <c r="N430" s="179">
        <f t="shared" si="262"/>
        <v>-2.1977849743633749E-6</v>
      </c>
      <c r="O430" s="179">
        <f t="shared" si="262"/>
        <v>-2.1969522000948969E-8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-1.5686209731518565E-5</v>
      </c>
      <c r="G431" s="179">
        <f t="shared" si="264"/>
        <v>-1.0800114999942013E-3</v>
      </c>
      <c r="H431" s="179">
        <f t="shared" si="264"/>
        <v>-5.1483589013254986E-4</v>
      </c>
      <c r="I431" s="179">
        <f t="shared" si="264"/>
        <v>-9.8483508177694178E-5</v>
      </c>
      <c r="J431" s="179">
        <f t="shared" si="264"/>
        <v>-5.4585641972194994E-5</v>
      </c>
      <c r="K431" s="179">
        <f t="shared" si="264"/>
        <v>-2.1252279248780687E-5</v>
      </c>
      <c r="L431" s="179">
        <f t="shared" si="264"/>
        <v>-5.3283363969164352E-6</v>
      </c>
      <c r="M431" s="179">
        <f t="shared" si="264"/>
        <v>-8.6025511865196653E-7</v>
      </c>
      <c r="N431" s="179">
        <f t="shared" si="264"/>
        <v>-4.3114670476624184E-6</v>
      </c>
      <c r="O431" s="179">
        <f t="shared" si="264"/>
        <v>-3.5708652085270926E-8</v>
      </c>
      <c r="P431" s="179">
        <f t="shared" si="264"/>
        <v>1.643421453908178E-8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1.6321618717187374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1.54640284269701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1.4735498865612882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1.4058524212534171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1.3683532081395759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1.3567640941243557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1.367843609684319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1.3301705936587251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1.3262749162035596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1.3537603340210256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1.3532921005912151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1.3696991459982784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1.4547981452242922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1.5784863502887694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0.1098012182349094</v>
      </c>
      <c r="G552" s="175">
        <f t="shared" si="358"/>
        <v>6.2966777846789626E-2</v>
      </c>
      <c r="H552" s="175">
        <f t="shared" si="358"/>
        <v>1.8536289328297508E-2</v>
      </c>
      <c r="I552" s="175">
        <f t="shared" si="358"/>
        <v>4.9209747373038046E-3</v>
      </c>
      <c r="J552" s="175">
        <f t="shared" si="358"/>
        <v>1.2382804464360125E-3</v>
      </c>
      <c r="K552" s="175">
        <f t="shared" si="358"/>
        <v>3.1220724460370486E-4</v>
      </c>
      <c r="L552" s="175">
        <f t="shared" si="358"/>
        <v>7.665897537166459E-5</v>
      </c>
      <c r="M552" s="175">
        <f t="shared" si="358"/>
        <v>1.9131012946602724E-5</v>
      </c>
      <c r="N552" s="175">
        <f t="shared" si="358"/>
        <v>4.8489527601060538E-6</v>
      </c>
      <c r="O552" s="175">
        <f t="shared" si="358"/>
        <v>1.2119707608710245E-6</v>
      </c>
      <c r="P552" s="175">
        <f t="shared" si="358"/>
        <v>3.0545459973103314E-7</v>
      </c>
      <c r="Q552" s="175">
        <f t="shared" si="358"/>
        <v>8.0832885507424483E-8</v>
      </c>
      <c r="R552" s="175">
        <f t="shared" si="358"/>
        <v>2.0712882882853058E-8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0.12725048607773429</v>
      </c>
      <c r="F553" s="179">
        <f t="shared" si="358"/>
        <v>0</v>
      </c>
      <c r="G553" s="179">
        <f t="shared" si="358"/>
        <v>9.7181610989406184E-2</v>
      </c>
      <c r="H553" s="179">
        <f t="shared" si="358"/>
        <v>5.9023850424092104E-2</v>
      </c>
      <c r="I553" s="179">
        <f t="shared" si="358"/>
        <v>1.8636365583027968E-2</v>
      </c>
      <c r="J553" s="179">
        <f t="shared" si="358"/>
        <v>4.8906808432780486E-3</v>
      </c>
      <c r="K553" s="179">
        <f t="shared" si="358"/>
        <v>1.245192414751561E-3</v>
      </c>
      <c r="L553" s="179">
        <f t="shared" si="358"/>
        <v>3.0639701268743793E-4</v>
      </c>
      <c r="M553" s="179">
        <f t="shared" si="358"/>
        <v>7.6509209360084386E-5</v>
      </c>
      <c r="N553" s="179">
        <f t="shared" si="358"/>
        <v>1.9394942790470589E-5</v>
      </c>
      <c r="O553" s="179">
        <f t="shared" si="358"/>
        <v>4.847828932016595E-6</v>
      </c>
      <c r="P553" s="179">
        <f t="shared" si="358"/>
        <v>1.2218151293523782E-6</v>
      </c>
      <c r="Q553" s="179">
        <f t="shared" si="358"/>
        <v>3.2333135783789364E-7</v>
      </c>
      <c r="R553" s="179">
        <f t="shared" si="358"/>
        <v>8.2851522044612861E-8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0.49115734101650088</v>
      </c>
      <c r="F554" s="179">
        <f t="shared" si="358"/>
        <v>0.11274020267541673</v>
      </c>
      <c r="G554" s="179">
        <f t="shared" si="358"/>
        <v>0</v>
      </c>
      <c r="H554" s="179">
        <f t="shared" si="358"/>
        <v>8.5793165365894125E-2</v>
      </c>
      <c r="I554" s="179">
        <f t="shared" si="358"/>
        <v>5.7224158596696897E-2</v>
      </c>
      <c r="J554" s="179">
        <f t="shared" si="358"/>
        <v>1.8223594649173336E-2</v>
      </c>
      <c r="K554" s="179">
        <f t="shared" si="358"/>
        <v>4.8431651327056563E-3</v>
      </c>
      <c r="L554" s="179">
        <f t="shared" si="358"/>
        <v>1.2024266807807648E-3</v>
      </c>
      <c r="M554" s="179">
        <f t="shared" si="358"/>
        <v>3.0096624680815551E-4</v>
      </c>
      <c r="N554" s="179">
        <f t="shared" si="358"/>
        <v>7.6339749314003222E-5</v>
      </c>
      <c r="O554" s="179">
        <f t="shared" si="358"/>
        <v>1.9083901229194005E-5</v>
      </c>
      <c r="P554" s="179">
        <f t="shared" si="358"/>
        <v>4.8099422980187459E-6</v>
      </c>
      <c r="Q554" s="179">
        <f t="shared" si="358"/>
        <v>1.2728750784995266E-6</v>
      </c>
      <c r="R554" s="179">
        <f t="shared" si="358"/>
        <v>3.2616640243706983E-7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0.75307336595425056</v>
      </c>
      <c r="F555" s="179">
        <f t="shared" si="358"/>
        <v>0.4725334170984013</v>
      </c>
      <c r="G555" s="179">
        <f t="shared" si="358"/>
        <v>0.10610349297971275</v>
      </c>
      <c r="H555" s="179">
        <f t="shared" si="358"/>
        <v>0</v>
      </c>
      <c r="I555" s="179">
        <f t="shared" si="358"/>
        <v>7.8072100507932993E-2</v>
      </c>
      <c r="J555" s="179">
        <f t="shared" si="358"/>
        <v>5.6441193276089853E-2</v>
      </c>
      <c r="K555" s="179">
        <f t="shared" si="358"/>
        <v>1.8357863204704439E-2</v>
      </c>
      <c r="L555" s="179">
        <f t="shared" si="358"/>
        <v>4.7458303896202939E-3</v>
      </c>
      <c r="M555" s="179">
        <f t="shared" si="358"/>
        <v>1.2000267837809686E-3</v>
      </c>
      <c r="N555" s="179">
        <f t="shared" si="358"/>
        <v>3.0513893618663949E-4</v>
      </c>
      <c r="O555" s="179">
        <f t="shared" si="358"/>
        <v>7.6322036406890908E-5</v>
      </c>
      <c r="P555" s="179">
        <f t="shared" si="358"/>
        <v>1.9238953883168536E-5</v>
      </c>
      <c r="Q555" s="179">
        <f t="shared" si="358"/>
        <v>5.0914545142646633E-6</v>
      </c>
      <c r="R555" s="179">
        <f t="shared" si="358"/>
        <v>1.3046632542907329E-6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0.88109515941798744</v>
      </c>
      <c r="F556" s="179">
        <f t="shared" si="358"/>
        <v>0.7377474795297545</v>
      </c>
      <c r="G556" s="179">
        <f t="shared" si="358"/>
        <v>0.45034207760038747</v>
      </c>
      <c r="H556" s="179">
        <f t="shared" si="358"/>
        <v>8.998705131026416E-2</v>
      </c>
      <c r="I556" s="179">
        <f t="shared" si="358"/>
        <v>0</v>
      </c>
      <c r="J556" s="179">
        <f t="shared" si="358"/>
        <v>7.6866662165944705E-2</v>
      </c>
      <c r="K556" s="179">
        <f t="shared" si="358"/>
        <v>5.6025309153234913E-2</v>
      </c>
      <c r="L556" s="179">
        <f t="shared" si="358"/>
        <v>1.7383431298736915E-2</v>
      </c>
      <c r="M556" s="179">
        <f t="shared" si="358"/>
        <v>4.5914845176898813E-3</v>
      </c>
      <c r="N556" s="179">
        <f t="shared" si="358"/>
        <v>1.1793513493449793E-3</v>
      </c>
      <c r="O556" s="179">
        <f t="shared" si="358"/>
        <v>2.9561787816171362E-4</v>
      </c>
      <c r="P556" s="179">
        <f t="shared" si="358"/>
        <v>7.4557528593505187E-5</v>
      </c>
      <c r="Q556" s="179">
        <f t="shared" si="358"/>
        <v>1.9733675210054774E-5</v>
      </c>
      <c r="R556" s="179">
        <f t="shared" si="358"/>
        <v>5.056809127898803E-6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0.94282745224369802</v>
      </c>
      <c r="F557" s="179">
        <f t="shared" si="358"/>
        <v>0.87590724688236277</v>
      </c>
      <c r="G557" s="179">
        <f t="shared" si="358"/>
        <v>0.72914007803641701</v>
      </c>
      <c r="H557" s="179">
        <f t="shared" si="358"/>
        <v>0.43056777844810329</v>
      </c>
      <c r="I557" s="179">
        <f t="shared" si="358"/>
        <v>8.9873817501397696E-2</v>
      </c>
      <c r="J557" s="179">
        <f t="shared" si="358"/>
        <v>0</v>
      </c>
      <c r="K557" s="179">
        <f t="shared" si="358"/>
        <v>7.8908427910404894E-2</v>
      </c>
      <c r="L557" s="179">
        <f t="shared" si="358"/>
        <v>5.3504576192699854E-2</v>
      </c>
      <c r="M557" s="179">
        <f t="shared" si="358"/>
        <v>1.733596203532952E-2</v>
      </c>
      <c r="N557" s="179">
        <f t="shared" si="358"/>
        <v>4.6603962854463235E-3</v>
      </c>
      <c r="O557" s="179">
        <f t="shared" si="358"/>
        <v>1.179072750845159E-3</v>
      </c>
      <c r="P557" s="179">
        <f t="shared" si="358"/>
        <v>2.9802989514060232E-4</v>
      </c>
      <c r="Q557" s="179">
        <f t="shared" si="358"/>
        <v>7.8923573562291821E-5</v>
      </c>
      <c r="R557" s="179">
        <f t="shared" si="358"/>
        <v>2.0226667475812908E-5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0.97205465928784163</v>
      </c>
      <c r="F558" s="179">
        <f t="shared" si="358"/>
        <v>0.94043841102434034</v>
      </c>
      <c r="G558" s="179">
        <f t="shared" si="358"/>
        <v>0.8719953361475391</v>
      </c>
      <c r="H558" s="179">
        <f t="shared" si="358"/>
        <v>0.71728974065721884</v>
      </c>
      <c r="I558" s="179">
        <f t="shared" si="358"/>
        <v>0.4261482605512944</v>
      </c>
      <c r="J558" s="179">
        <f t="shared" si="358"/>
        <v>8.7943297856923883E-2</v>
      </c>
      <c r="K558" s="179">
        <f t="shared" si="358"/>
        <v>0</v>
      </c>
      <c r="L558" s="179">
        <f t="shared" si="358"/>
        <v>7.189877146658083E-2</v>
      </c>
      <c r="M558" s="179">
        <f t="shared" si="358"/>
        <v>5.3232078843772339E-2</v>
      </c>
      <c r="N558" s="179">
        <f t="shared" si="358"/>
        <v>1.7665655333089815E-2</v>
      </c>
      <c r="O558" s="179">
        <f t="shared" si="358"/>
        <v>4.6592286120573489E-3</v>
      </c>
      <c r="P558" s="179">
        <f t="shared" si="358"/>
        <v>1.1888278777658981E-3</v>
      </c>
      <c r="Q558" s="179">
        <f t="shared" si="358"/>
        <v>3.1551373957400107E-4</v>
      </c>
      <c r="R558" s="179">
        <f t="shared" si="358"/>
        <v>8.0897504249157723E-5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0.98619592504108966</v>
      </c>
      <c r="F559" s="179">
        <f t="shared" si="358"/>
        <v>0.97092502336232822</v>
      </c>
      <c r="G559" s="179">
        <f t="shared" si="358"/>
        <v>0.93869411515425993</v>
      </c>
      <c r="H559" s="179">
        <f t="shared" si="358"/>
        <v>0.86669171911889498</v>
      </c>
      <c r="I559" s="179">
        <f t="shared" si="358"/>
        <v>0.7145843557534477</v>
      </c>
      <c r="J559" s="179">
        <f t="shared" si="358"/>
        <v>0.42202250358650106</v>
      </c>
      <c r="K559" s="179">
        <f t="shared" si="358"/>
        <v>8.9789597992981682E-2</v>
      </c>
      <c r="L559" s="179">
        <f t="shared" si="358"/>
        <v>0</v>
      </c>
      <c r="M559" s="179">
        <f t="shared" si="358"/>
        <v>7.1162862318570969E-2</v>
      </c>
      <c r="N559" s="179">
        <f t="shared" si="358"/>
        <v>5.5105897528851866E-2</v>
      </c>
      <c r="O559" s="179">
        <f t="shared" si="358"/>
        <v>1.766013444449633E-2</v>
      </c>
      <c r="P559" s="179">
        <f t="shared" si="358"/>
        <v>4.7000291663273968E-3</v>
      </c>
      <c r="Q559" s="179">
        <f t="shared" si="358"/>
        <v>1.2590868762060363E-3</v>
      </c>
      <c r="R559" s="179">
        <f t="shared" si="358"/>
        <v>3.234414175634228E-4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0.99314111989179721</v>
      </c>
      <c r="F560" s="179">
        <f t="shared" si="358"/>
        <v>0.98564892121457859</v>
      </c>
      <c r="G560" s="179">
        <f t="shared" si="358"/>
        <v>0.97011914521895115</v>
      </c>
      <c r="H560" s="179">
        <f t="shared" si="358"/>
        <v>0.93636776972761826</v>
      </c>
      <c r="I560" s="179">
        <f t="shared" si="358"/>
        <v>0.86567838078456361</v>
      </c>
      <c r="J560" s="179">
        <f t="shared" si="358"/>
        <v>0.71209690014993543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0.42596978367999783</v>
      </c>
      <c r="L560" s="179">
        <f t="shared" si="358"/>
        <v>8.3387195306104639E-2</v>
      </c>
      <c r="M560" s="179">
        <f t="shared" si="358"/>
        <v>0</v>
      </c>
      <c r="N560" s="179">
        <f t="shared" si="358"/>
        <v>7.6310324401999752E-2</v>
      </c>
      <c r="O560" s="179">
        <f t="shared" si="358"/>
        <v>5.5074881750654538E-2</v>
      </c>
      <c r="P560" s="179">
        <f t="shared" si="358"/>
        <v>1.7851825941721137E-2</v>
      </c>
      <c r="Q560" s="179">
        <f t="shared" si="358"/>
        <v>4.9864476715096306E-3</v>
      </c>
      <c r="R560" s="179">
        <f t="shared" si="358"/>
        <v>1.2913262204036831E-3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0.99658147291234211</v>
      </c>
      <c r="F561" s="179">
        <f t="shared" si="358"/>
        <v>0.99287226160115039</v>
      </c>
      <c r="G561" s="179">
        <f t="shared" si="358"/>
        <v>0.98526409107300417</v>
      </c>
      <c r="H561" s="179">
        <f t="shared" si="358"/>
        <v>0.96905719352566766</v>
      </c>
      <c r="I561" s="179">
        <f t="shared" si="358"/>
        <v>0.93601781815935881</v>
      </c>
      <c r="J561" s="179">
        <f t="shared" si="358"/>
        <v>0.86460088323177064</v>
      </c>
      <c r="K561" s="179">
        <f t="shared" si="358"/>
        <v>0.71447695804607914</v>
      </c>
      <c r="L561" s="179">
        <f t="shared" si="358"/>
        <v>0.41198286362485509</v>
      </c>
      <c r="M561" s="179">
        <f t="shared" si="358"/>
        <v>8.2704228084400686E-2</v>
      </c>
      <c r="N561" s="179">
        <f t="shared" si="358"/>
        <v>0</v>
      </c>
      <c r="O561" s="179">
        <f t="shared" si="358"/>
        <v>7.6223492737702431E-2</v>
      </c>
      <c r="P561" s="179">
        <f t="shared" si="358"/>
        <v>5.614456579141703E-2</v>
      </c>
      <c r="Q561" s="179">
        <f t="shared" si="358"/>
        <v>1.9083217462653259E-2</v>
      </c>
      <c r="R561" s="179">
        <f t="shared" si="358"/>
        <v>5.124347092048725E-3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0.99829347999377049</v>
      </c>
      <c r="F562" s="179">
        <f t="shared" si="358"/>
        <v>0.99644822781364562</v>
      </c>
      <c r="G562" s="179">
        <f t="shared" si="358"/>
        <v>0.99268455628045571</v>
      </c>
      <c r="H562" s="179">
        <f t="shared" si="358"/>
        <v>0.98476068957198215</v>
      </c>
      <c r="I562" s="179">
        <f t="shared" si="358"/>
        <v>0.96892961047991832</v>
      </c>
      <c r="J562" s="179">
        <f t="shared" si="358"/>
        <v>0.93556339795326726</v>
      </c>
      <c r="K562" s="179">
        <f t="shared" si="358"/>
        <v>0.86563174651913988</v>
      </c>
      <c r="L562" s="179">
        <f t="shared" si="358"/>
        <v>0.7059981072488013</v>
      </c>
      <c r="M562" s="179">
        <f t="shared" si="358"/>
        <v>0.41043902379079622</v>
      </c>
      <c r="N562" s="179">
        <f t="shared" si="358"/>
        <v>8.7437642100386459E-2</v>
      </c>
      <c r="O562" s="179">
        <f t="shared" si="358"/>
        <v>0</v>
      </c>
      <c r="P562" s="179">
        <f t="shared" si="358"/>
        <v>7.9248800082868567E-2</v>
      </c>
      <c r="Q562" s="179">
        <f t="shared" si="358"/>
        <v>6.1912848565446474E-2</v>
      </c>
      <c r="R562" s="179">
        <f t="shared" si="358"/>
        <v>1.9786761043406202E-2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0.99914742778333987</v>
      </c>
      <c r="F563" s="179">
        <f t="shared" si="358"/>
        <v>0.99822715630828474</v>
      </c>
      <c r="G563" s="179">
        <f t="shared" si="358"/>
        <v>0.99635557470702107</v>
      </c>
      <c r="H563" s="179">
        <f t="shared" si="358"/>
        <v>0.99244001579416186</v>
      </c>
      <c r="I563" s="179">
        <f t="shared" si="358"/>
        <v>0.98470966212821009</v>
      </c>
      <c r="J563" s="179">
        <f t="shared" si="358"/>
        <v>0.96872843073431036</v>
      </c>
      <c r="K563" s="179">
        <f t="shared" si="358"/>
        <v>0.93599808294473619</v>
      </c>
      <c r="L563" s="179">
        <f t="shared" si="358"/>
        <v>0.86198142870042938</v>
      </c>
      <c r="M563" s="179">
        <f t="shared" si="358"/>
        <v>0.70505393846055397</v>
      </c>
      <c r="N563" s="179">
        <f t="shared" si="358"/>
        <v>0.42092965716713671</v>
      </c>
      <c r="O563" s="179">
        <f t="shared" si="358"/>
        <v>8.7358619509981222E-2</v>
      </c>
      <c r="P563" s="179">
        <f t="shared" si="358"/>
        <v>0</v>
      </c>
      <c r="Q563" s="179">
        <f t="shared" si="358"/>
        <v>9.395129162566504E-2</v>
      </c>
      <c r="R563" s="179">
        <f t="shared" si="358"/>
        <v>6.6829889700823208E-2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0.99957047577489688</v>
      </c>
      <c r="F564" s="179">
        <f t="shared" si="358"/>
        <v>0.99910724958092112</v>
      </c>
      <c r="G564" s="179">
        <f t="shared" si="358"/>
        <v>0.9981665543917867</v>
      </c>
      <c r="H564" s="179">
        <f t="shared" si="358"/>
        <v>0.9962048852648786</v>
      </c>
      <c r="I564" s="179">
        <f t="shared" si="358"/>
        <v>0.99235662888872234</v>
      </c>
      <c r="J564" s="179">
        <f t="shared" si="358"/>
        <v>0.98449099553006514</v>
      </c>
      <c r="K564" s="179">
        <f t="shared" si="358"/>
        <v>0.96866446425765984</v>
      </c>
      <c r="L564" s="179">
        <f t="shared" si="358"/>
        <v>0.93391707831738147</v>
      </c>
      <c r="M564" s="179">
        <f t="shared" si="358"/>
        <v>0.86037119368331727</v>
      </c>
      <c r="N564" s="179">
        <f t="shared" si="358"/>
        <v>0.70895068974077091</v>
      </c>
      <c r="O564" s="179">
        <f t="shared" si="358"/>
        <v>0.41667026709732646</v>
      </c>
      <c r="P564" s="179">
        <f t="shared" si="358"/>
        <v>8.7222704386167541E-2</v>
      </c>
      <c r="Q564" s="179">
        <f t="shared" si="358"/>
        <v>0</v>
      </c>
      <c r="R564" s="179">
        <f t="shared" si="358"/>
        <v>0.11568830805046938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0.99978869056626607</v>
      </c>
      <c r="F565" s="179">
        <f t="shared" si="358"/>
        <v>0.99956090412504384</v>
      </c>
      <c r="G565" s="179">
        <f t="shared" si="358"/>
        <v>0.9990986804501597</v>
      </c>
      <c r="H565" s="179">
        <f t="shared" si="358"/>
        <v>0.99813642717841855</v>
      </c>
      <c r="I565" s="179">
        <f t="shared" si="358"/>
        <v>0.99625518338756669</v>
      </c>
      <c r="J565" s="179">
        <f t="shared" si="358"/>
        <v>0.99243440326487498</v>
      </c>
      <c r="K565" s="179">
        <f t="shared" si="358"/>
        <v>0.98482991990695357</v>
      </c>
      <c r="L565" s="179">
        <f t="shared" si="358"/>
        <v>0.96851295567661966</v>
      </c>
      <c r="M565" s="179">
        <f t="shared" si="358"/>
        <v>0.93486314372865875</v>
      </c>
      <c r="N565" s="179">
        <f t="shared" si="358"/>
        <v>0.8654938722498523</v>
      </c>
      <c r="O565" s="179">
        <f t="shared" si="358"/>
        <v>0.71381941546213301</v>
      </c>
      <c r="P565" s="179">
        <f t="shared" si="358"/>
        <v>0.43072045031399231</v>
      </c>
      <c r="Q565" s="179">
        <f t="shared" si="358"/>
        <v>0.1098935275649376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0.99997342057387673</v>
      </c>
      <c r="F566" s="179">
        <f t="shared" si="358"/>
        <v>0.99994477959589367</v>
      </c>
      <c r="G566" s="179">
        <f t="shared" si="358"/>
        <v>0.99988669914657013</v>
      </c>
      <c r="H566" s="179">
        <f t="shared" si="358"/>
        <v>0.9997659639388411</v>
      </c>
      <c r="I566" s="179">
        <f t="shared" si="358"/>
        <v>0.99953061903223284</v>
      </c>
      <c r="J566" s="179">
        <f t="shared" si="358"/>
        <v>0.99905533205125086</v>
      </c>
      <c r="K566" s="179">
        <f t="shared" si="358"/>
        <v>0.99811898787610931</v>
      </c>
      <c r="L566" s="179">
        <f t="shared" si="358"/>
        <v>0.99615747154355117</v>
      </c>
      <c r="M566" s="179">
        <f t="shared" si="358"/>
        <v>0.99226406192033612</v>
      </c>
      <c r="N566" s="179">
        <f t="shared" si="358"/>
        <v>0.98461671286855013</v>
      </c>
      <c r="O566" s="179">
        <f t="shared" si="358"/>
        <v>0.96871908213429447</v>
      </c>
      <c r="P566" s="179">
        <f t="shared" si="358"/>
        <v>0.93617773185748154</v>
      </c>
      <c r="Q566" s="179">
        <f t="shared" si="358"/>
        <v>0.87408187945277793</v>
      </c>
      <c r="R566" s="179">
        <f t="shared" si="358"/>
        <v>0.74685271963176036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0.9999995910959214</v>
      </c>
      <c r="F567" s="179">
        <f t="shared" si="358"/>
        <v>0.9999991505004463</v>
      </c>
      <c r="G567" s="179">
        <f t="shared" si="358"/>
        <v>0.99999825710843926</v>
      </c>
      <c r="H567" s="179">
        <f t="shared" si="358"/>
        <v>0.99999640034836923</v>
      </c>
      <c r="I567" s="179">
        <f t="shared" si="358"/>
        <v>0.99999278256617907</v>
      </c>
      <c r="J567" s="179">
        <f t="shared" si="358"/>
        <v>0.99998548233179119</v>
      </c>
      <c r="K567" s="179">
        <f t="shared" si="358"/>
        <v>0.99997112231730156</v>
      </c>
      <c r="L567" s="179">
        <f t="shared" si="358"/>
        <v>0.99994115273272177</v>
      </c>
      <c r="M567" s="179">
        <f t="shared" si="358"/>
        <v>0.99988206680458958</v>
      </c>
      <c r="N567" s="179">
        <f t="shared" si="358"/>
        <v>0.9997673126307115</v>
      </c>
      <c r="O567" s="179">
        <f t="shared" si="358"/>
        <v>0.99953439062637117</v>
      </c>
      <c r="P567" s="179">
        <f t="shared" si="358"/>
        <v>0.99907581455337513</v>
      </c>
      <c r="Q567" s="179">
        <f t="shared" si="358"/>
        <v>0.99823850685600946</v>
      </c>
      <c r="R567" s="179">
        <f t="shared" si="358"/>
        <v>0.99661259588409146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0.99999999999999989</v>
      </c>
      <c r="H568" s="179">
        <f t="shared" si="372"/>
        <v>0.99999999999999978</v>
      </c>
      <c r="I568" s="179">
        <f t="shared" si="372"/>
        <v>0.99999999999999989</v>
      </c>
      <c r="J568" s="179">
        <f t="shared" si="372"/>
        <v>1.0000000000000002</v>
      </c>
      <c r="K568" s="179">
        <f t="shared" si="372"/>
        <v>1</v>
      </c>
      <c r="L568" s="179">
        <f t="shared" si="372"/>
        <v>1</v>
      </c>
      <c r="M568" s="179">
        <f t="shared" si="372"/>
        <v>0.99999999999999978</v>
      </c>
      <c r="N568" s="179">
        <f t="shared" si="372"/>
        <v>1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0.99999999999999989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0.99999999999999989</v>
      </c>
      <c r="H569" s="179">
        <f t="shared" si="372"/>
        <v>0.99999999999999978</v>
      </c>
      <c r="I569" s="179">
        <f t="shared" si="372"/>
        <v>0.99999999999999989</v>
      </c>
      <c r="J569" s="179">
        <f t="shared" si="372"/>
        <v>1.0000000000000002</v>
      </c>
      <c r="K569" s="179">
        <f t="shared" si="372"/>
        <v>1</v>
      </c>
      <c r="L569" s="179">
        <f t="shared" si="372"/>
        <v>1</v>
      </c>
      <c r="M569" s="179">
        <f t="shared" si="372"/>
        <v>0.99999999999999978</v>
      </c>
      <c r="N569" s="179">
        <f t="shared" si="372"/>
        <v>1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0.99999999999999989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0.99999999999999989</v>
      </c>
      <c r="H570" s="179">
        <f t="shared" si="372"/>
        <v>0.99999999999999978</v>
      </c>
      <c r="I570" s="179">
        <f t="shared" si="372"/>
        <v>0.99999999999999989</v>
      </c>
      <c r="J570" s="179">
        <f t="shared" si="372"/>
        <v>1.0000000000000002</v>
      </c>
      <c r="K570" s="179">
        <f t="shared" si="372"/>
        <v>1</v>
      </c>
      <c r="L570" s="179">
        <f t="shared" si="372"/>
        <v>1</v>
      </c>
      <c r="M570" s="179">
        <f t="shared" si="372"/>
        <v>0.99999999999999978</v>
      </c>
      <c r="N570" s="179">
        <f t="shared" si="372"/>
        <v>1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0.99999999999999989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0.99999999999999989</v>
      </c>
      <c r="H571" s="179">
        <f t="shared" si="372"/>
        <v>0.99999999999999978</v>
      </c>
      <c r="I571" s="179">
        <f t="shared" si="372"/>
        <v>0.99999999999999989</v>
      </c>
      <c r="J571" s="179">
        <f t="shared" si="372"/>
        <v>1.0000000000000002</v>
      </c>
      <c r="K571" s="179">
        <f t="shared" si="372"/>
        <v>1</v>
      </c>
      <c r="L571" s="179">
        <f t="shared" si="372"/>
        <v>1</v>
      </c>
      <c r="M571" s="179">
        <f t="shared" si="372"/>
        <v>0.99999999999999978</v>
      </c>
      <c r="N571" s="179">
        <f t="shared" si="372"/>
        <v>1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0.99999999999999989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0.99999999999999989</v>
      </c>
      <c r="H572" s="179">
        <f t="shared" si="372"/>
        <v>0.99999999999999978</v>
      </c>
      <c r="I572" s="179">
        <f t="shared" si="372"/>
        <v>0.99999999999999989</v>
      </c>
      <c r="J572" s="179">
        <f t="shared" si="372"/>
        <v>1.0000000000000002</v>
      </c>
      <c r="K572" s="179">
        <f t="shared" si="372"/>
        <v>1</v>
      </c>
      <c r="L572" s="179">
        <f t="shared" si="372"/>
        <v>1</v>
      </c>
      <c r="M572" s="179">
        <f t="shared" si="372"/>
        <v>0.99999999999999978</v>
      </c>
      <c r="N572" s="179">
        <f t="shared" si="372"/>
        <v>1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0.99999999999999989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0.99999999999999989</v>
      </c>
      <c r="H573" s="179">
        <f t="shared" si="372"/>
        <v>0.99999999999999978</v>
      </c>
      <c r="I573" s="179">
        <f t="shared" si="372"/>
        <v>0.99999999999999989</v>
      </c>
      <c r="J573" s="179">
        <f t="shared" si="372"/>
        <v>1.0000000000000002</v>
      </c>
      <c r="K573" s="179">
        <f t="shared" si="372"/>
        <v>1</v>
      </c>
      <c r="L573" s="179">
        <f t="shared" si="372"/>
        <v>1</v>
      </c>
      <c r="M573" s="179">
        <f t="shared" si="372"/>
        <v>0.99999999999999978</v>
      </c>
      <c r="N573" s="179">
        <f t="shared" si="372"/>
        <v>1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0.99999999999999989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0.99999999999999989</v>
      </c>
      <c r="H574" s="179">
        <f t="shared" si="372"/>
        <v>0.99999999999999978</v>
      </c>
      <c r="I574" s="179">
        <f t="shared" si="372"/>
        <v>0.99999999999999989</v>
      </c>
      <c r="J574" s="179">
        <f t="shared" si="372"/>
        <v>1.0000000000000002</v>
      </c>
      <c r="K574" s="179">
        <f t="shared" si="372"/>
        <v>1</v>
      </c>
      <c r="L574" s="179">
        <f t="shared" si="372"/>
        <v>1</v>
      </c>
      <c r="M574" s="179">
        <f t="shared" si="372"/>
        <v>0.99999999999999978</v>
      </c>
      <c r="N574" s="179">
        <f t="shared" si="372"/>
        <v>1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0.99999999999999989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0.99999999999999989</v>
      </c>
      <c r="H575" s="179">
        <f t="shared" si="372"/>
        <v>0.99999999999999978</v>
      </c>
      <c r="I575" s="179">
        <f t="shared" si="372"/>
        <v>0.99999999999999989</v>
      </c>
      <c r="J575" s="179">
        <f t="shared" si="372"/>
        <v>1.0000000000000002</v>
      </c>
      <c r="K575" s="179">
        <f t="shared" si="372"/>
        <v>1</v>
      </c>
      <c r="L575" s="179">
        <f t="shared" si="372"/>
        <v>1</v>
      </c>
      <c r="M575" s="179">
        <f t="shared" si="372"/>
        <v>0.99999999999999978</v>
      </c>
      <c r="N575" s="179">
        <f t="shared" si="372"/>
        <v>1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0.99999999999999989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0.99999999999999989</v>
      </c>
      <c r="H576" s="179">
        <f t="shared" si="372"/>
        <v>0.99999999999999978</v>
      </c>
      <c r="I576" s="179">
        <f t="shared" si="372"/>
        <v>0.99999999999999989</v>
      </c>
      <c r="J576" s="179">
        <f t="shared" si="372"/>
        <v>1.0000000000000002</v>
      </c>
      <c r="K576" s="179">
        <f t="shared" si="372"/>
        <v>1</v>
      </c>
      <c r="L576" s="179">
        <f t="shared" si="372"/>
        <v>1</v>
      </c>
      <c r="M576" s="179">
        <f t="shared" si="372"/>
        <v>0.99999999999999978</v>
      </c>
      <c r="N576" s="179">
        <f t="shared" si="372"/>
        <v>1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0.99999999999999989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0.99999999999999989</v>
      </c>
      <c r="H577" s="179">
        <f t="shared" si="372"/>
        <v>0.99999999999999978</v>
      </c>
      <c r="I577" s="179">
        <f t="shared" si="372"/>
        <v>0.99999999999999989</v>
      </c>
      <c r="J577" s="179">
        <f t="shared" si="372"/>
        <v>1.0000000000000002</v>
      </c>
      <c r="K577" s="179">
        <f t="shared" si="372"/>
        <v>1</v>
      </c>
      <c r="L577" s="179">
        <f t="shared" si="372"/>
        <v>1</v>
      </c>
      <c r="M577" s="179">
        <f t="shared" si="372"/>
        <v>0.99999999999999978</v>
      </c>
      <c r="N577" s="179">
        <f t="shared" si="372"/>
        <v>1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0.99999999999999989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0.99999999999999989</v>
      </c>
      <c r="H578" s="179">
        <f t="shared" si="372"/>
        <v>0.99999999999999978</v>
      </c>
      <c r="I578" s="179">
        <f t="shared" si="372"/>
        <v>0.99999999999999989</v>
      </c>
      <c r="J578" s="179">
        <f t="shared" si="372"/>
        <v>1.0000000000000002</v>
      </c>
      <c r="K578" s="179">
        <f t="shared" si="372"/>
        <v>1</v>
      </c>
      <c r="L578" s="179">
        <f t="shared" si="372"/>
        <v>1</v>
      </c>
      <c r="M578" s="179">
        <f t="shared" si="372"/>
        <v>0.99999999999999978</v>
      </c>
      <c r="N578" s="179">
        <f t="shared" si="372"/>
        <v>1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0.99999999999999989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0.99999999999999989</v>
      </c>
      <c r="H579" s="179">
        <f t="shared" si="372"/>
        <v>0.99999999999999978</v>
      </c>
      <c r="I579" s="179">
        <f t="shared" si="372"/>
        <v>0.99999999999999989</v>
      </c>
      <c r="J579" s="179">
        <f t="shared" si="372"/>
        <v>1.0000000000000002</v>
      </c>
      <c r="K579" s="179">
        <f t="shared" si="372"/>
        <v>1</v>
      </c>
      <c r="L579" s="179">
        <f t="shared" si="372"/>
        <v>1</v>
      </c>
      <c r="M579" s="179">
        <f t="shared" si="372"/>
        <v>0.99999999999999978</v>
      </c>
      <c r="N579" s="179">
        <f t="shared" si="372"/>
        <v>1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0.99999999999999989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0.99999999999999989</v>
      </c>
      <c r="H580" s="179">
        <f t="shared" si="372"/>
        <v>0.99999999999999978</v>
      </c>
      <c r="I580" s="179">
        <f t="shared" si="372"/>
        <v>0.99999999999999989</v>
      </c>
      <c r="J580" s="179">
        <f t="shared" si="372"/>
        <v>1.0000000000000002</v>
      </c>
      <c r="K580" s="179">
        <f t="shared" si="372"/>
        <v>1</v>
      </c>
      <c r="L580" s="179">
        <f t="shared" si="372"/>
        <v>1</v>
      </c>
      <c r="M580" s="179">
        <f t="shared" si="372"/>
        <v>0.99999999999999978</v>
      </c>
      <c r="N580" s="179">
        <f t="shared" si="372"/>
        <v>1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0.99999999999999989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0.99999999999999989</v>
      </c>
      <c r="H581" s="179">
        <f t="shared" si="372"/>
        <v>0.99999999999999978</v>
      </c>
      <c r="I581" s="179">
        <f t="shared" si="372"/>
        <v>0.99999999999999989</v>
      </c>
      <c r="J581" s="179">
        <f t="shared" si="372"/>
        <v>1.0000000000000002</v>
      </c>
      <c r="K581" s="179">
        <f t="shared" si="372"/>
        <v>1</v>
      </c>
      <c r="L581" s="179">
        <f t="shared" si="372"/>
        <v>1</v>
      </c>
      <c r="M581" s="179">
        <f t="shared" si="372"/>
        <v>0.99999999999999978</v>
      </c>
      <c r="N581" s="179">
        <f t="shared" si="372"/>
        <v>1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0.99999999999999989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0.99999999999999989</v>
      </c>
      <c r="H582" s="179">
        <f t="shared" si="372"/>
        <v>0.99999999999999978</v>
      </c>
      <c r="I582" s="179">
        <f t="shared" si="372"/>
        <v>0.99999999999999989</v>
      </c>
      <c r="J582" s="179">
        <f t="shared" si="372"/>
        <v>1.0000000000000002</v>
      </c>
      <c r="K582" s="179">
        <f t="shared" si="372"/>
        <v>1</v>
      </c>
      <c r="L582" s="179">
        <f t="shared" si="372"/>
        <v>1</v>
      </c>
      <c r="M582" s="179">
        <f t="shared" si="372"/>
        <v>0.99999999999999978</v>
      </c>
      <c r="N582" s="179">
        <f t="shared" si="372"/>
        <v>1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0.99999999999999989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0.99999999999999989</v>
      </c>
      <c r="H583" s="179">
        <f t="shared" si="372"/>
        <v>0.99999999999999978</v>
      </c>
      <c r="I583" s="179">
        <f t="shared" si="372"/>
        <v>0.99999999999999989</v>
      </c>
      <c r="J583" s="179">
        <f t="shared" si="372"/>
        <v>1.0000000000000002</v>
      </c>
      <c r="K583" s="179">
        <f t="shared" si="372"/>
        <v>1</v>
      </c>
      <c r="L583" s="179">
        <f t="shared" si="372"/>
        <v>1</v>
      </c>
      <c r="M583" s="179">
        <f t="shared" si="372"/>
        <v>0.99999999999999978</v>
      </c>
      <c r="N583" s="179">
        <f t="shared" si="372"/>
        <v>1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0.99999999999999989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0.99999999999999989</v>
      </c>
      <c r="H584" s="179">
        <f t="shared" si="381"/>
        <v>0.99999999999999978</v>
      </c>
      <c r="I584" s="179">
        <f t="shared" si="381"/>
        <v>0.99999999999999989</v>
      </c>
      <c r="J584" s="179">
        <f t="shared" si="381"/>
        <v>1.0000000000000002</v>
      </c>
      <c r="K584" s="179">
        <f t="shared" si="381"/>
        <v>1</v>
      </c>
      <c r="L584" s="179">
        <f t="shared" si="381"/>
        <v>1</v>
      </c>
      <c r="M584" s="179">
        <f t="shared" si="381"/>
        <v>0.99999999999999978</v>
      </c>
      <c r="N584" s="179">
        <f t="shared" si="381"/>
        <v>1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0.99999999999999989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0.99999999999999989</v>
      </c>
      <c r="H585" s="179">
        <f t="shared" si="381"/>
        <v>0.99999999999999978</v>
      </c>
      <c r="I585" s="179">
        <f t="shared" si="381"/>
        <v>0.99999999999999989</v>
      </c>
      <c r="J585" s="179">
        <f t="shared" si="381"/>
        <v>1.0000000000000002</v>
      </c>
      <c r="K585" s="179">
        <f t="shared" si="381"/>
        <v>1</v>
      </c>
      <c r="L585" s="179">
        <f t="shared" si="381"/>
        <v>1</v>
      </c>
      <c r="M585" s="179">
        <f t="shared" si="381"/>
        <v>0.99999999999999978</v>
      </c>
      <c r="N585" s="179">
        <f t="shared" si="381"/>
        <v>1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0.99999999999999989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0.99999999999999989</v>
      </c>
      <c r="H586" s="179">
        <f t="shared" si="381"/>
        <v>0.99999999999999978</v>
      </c>
      <c r="I586" s="179">
        <f t="shared" si="381"/>
        <v>0.99999999999999989</v>
      </c>
      <c r="J586" s="179">
        <f t="shared" si="381"/>
        <v>1.0000000000000002</v>
      </c>
      <c r="K586" s="179">
        <f t="shared" si="381"/>
        <v>1</v>
      </c>
      <c r="L586" s="179">
        <f t="shared" si="381"/>
        <v>1</v>
      </c>
      <c r="M586" s="179">
        <f t="shared" si="381"/>
        <v>0.99999999999999978</v>
      </c>
      <c r="N586" s="179">
        <f t="shared" si="381"/>
        <v>1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0.99999999999999989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0.99999999999999989</v>
      </c>
      <c r="H587" s="179">
        <f t="shared" si="381"/>
        <v>0.99999999999999978</v>
      </c>
      <c r="I587" s="179">
        <f t="shared" si="381"/>
        <v>0.99999999999999989</v>
      </c>
      <c r="J587" s="179">
        <f t="shared" si="381"/>
        <v>1.0000000000000002</v>
      </c>
      <c r="K587" s="179">
        <f t="shared" si="381"/>
        <v>1</v>
      </c>
      <c r="L587" s="179">
        <f t="shared" si="381"/>
        <v>1</v>
      </c>
      <c r="M587" s="179">
        <f t="shared" si="381"/>
        <v>0.99999999999999978</v>
      </c>
      <c r="N587" s="179">
        <f t="shared" si="381"/>
        <v>1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0.99999999999999989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0.99999999999999989</v>
      </c>
      <c r="H588" s="179">
        <f t="shared" si="381"/>
        <v>0.99999999999999978</v>
      </c>
      <c r="I588" s="179">
        <f t="shared" si="381"/>
        <v>0.99999999999999989</v>
      </c>
      <c r="J588" s="179">
        <f t="shared" si="381"/>
        <v>1.0000000000000002</v>
      </c>
      <c r="K588" s="179">
        <f t="shared" si="381"/>
        <v>1</v>
      </c>
      <c r="L588" s="179">
        <f t="shared" si="381"/>
        <v>1</v>
      </c>
      <c r="M588" s="179">
        <f t="shared" si="381"/>
        <v>0.99999999999999978</v>
      </c>
      <c r="N588" s="179">
        <f t="shared" si="381"/>
        <v>1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0.99999999999999989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0.99999999999999989</v>
      </c>
      <c r="H589" s="179">
        <f t="shared" si="381"/>
        <v>0.99999999999999978</v>
      </c>
      <c r="I589" s="179">
        <f t="shared" si="381"/>
        <v>0.99999999999999989</v>
      </c>
      <c r="J589" s="179">
        <f t="shared" si="381"/>
        <v>1.0000000000000002</v>
      </c>
      <c r="K589" s="179">
        <f t="shared" si="381"/>
        <v>1</v>
      </c>
      <c r="L589" s="179">
        <f t="shared" si="381"/>
        <v>1</v>
      </c>
      <c r="M589" s="179">
        <f t="shared" si="381"/>
        <v>0.99999999999999978</v>
      </c>
      <c r="N589" s="179">
        <f t="shared" si="381"/>
        <v>1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0.99999999999999989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0.99999999999999989</v>
      </c>
      <c r="H590" s="179">
        <f t="shared" si="381"/>
        <v>0.99999999999999978</v>
      </c>
      <c r="I590" s="179">
        <f t="shared" si="381"/>
        <v>0.99999999999999989</v>
      </c>
      <c r="J590" s="179">
        <f t="shared" si="381"/>
        <v>1.0000000000000002</v>
      </c>
      <c r="K590" s="179">
        <f t="shared" si="381"/>
        <v>1</v>
      </c>
      <c r="L590" s="179">
        <f t="shared" si="381"/>
        <v>1</v>
      </c>
      <c r="M590" s="179">
        <f t="shared" si="381"/>
        <v>0.99999999999999978</v>
      </c>
      <c r="N590" s="179">
        <f t="shared" si="381"/>
        <v>1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0.99999999999999989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0.99999999999999989</v>
      </c>
      <c r="H591" s="179">
        <f t="shared" si="381"/>
        <v>0.99999999999999978</v>
      </c>
      <c r="I591" s="179">
        <f t="shared" si="381"/>
        <v>0.99999999999999989</v>
      </c>
      <c r="J591" s="179">
        <f t="shared" si="381"/>
        <v>1.0000000000000002</v>
      </c>
      <c r="K591" s="179">
        <f t="shared" si="381"/>
        <v>1</v>
      </c>
      <c r="L591" s="179">
        <f t="shared" si="381"/>
        <v>1</v>
      </c>
      <c r="M591" s="179">
        <f t="shared" si="381"/>
        <v>0.99999999999999978</v>
      </c>
      <c r="N591" s="179">
        <f t="shared" si="381"/>
        <v>1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0.99999999999999989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0.99999999999999989</v>
      </c>
      <c r="H592" s="179">
        <f t="shared" si="381"/>
        <v>0.99999999999999978</v>
      </c>
      <c r="I592" s="179">
        <f t="shared" si="381"/>
        <v>0.99999999999999989</v>
      </c>
      <c r="J592" s="179">
        <f t="shared" si="381"/>
        <v>1.0000000000000002</v>
      </c>
      <c r="K592" s="179">
        <f t="shared" si="381"/>
        <v>1</v>
      </c>
      <c r="L592" s="179">
        <f t="shared" si="381"/>
        <v>1</v>
      </c>
      <c r="M592" s="179">
        <f t="shared" si="381"/>
        <v>0.99999999999999978</v>
      </c>
      <c r="N592" s="179">
        <f t="shared" si="381"/>
        <v>1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0.99999999999999989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0.99999999999999989</v>
      </c>
      <c r="H593" s="179">
        <f t="shared" si="381"/>
        <v>0.99999999999999978</v>
      </c>
      <c r="I593" s="179">
        <f t="shared" si="381"/>
        <v>0.99999999999999989</v>
      </c>
      <c r="J593" s="179">
        <f t="shared" si="381"/>
        <v>1.0000000000000002</v>
      </c>
      <c r="K593" s="179">
        <f t="shared" si="381"/>
        <v>1</v>
      </c>
      <c r="L593" s="179">
        <f t="shared" si="381"/>
        <v>1</v>
      </c>
      <c r="M593" s="179">
        <f t="shared" si="381"/>
        <v>0.99999999999999978</v>
      </c>
      <c r="N593" s="179">
        <f t="shared" si="381"/>
        <v>1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0.99999999999999989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0.99999999999999989</v>
      </c>
      <c r="H594" s="179">
        <f t="shared" si="381"/>
        <v>0.99999999999999978</v>
      </c>
      <c r="I594" s="179">
        <f t="shared" si="381"/>
        <v>0.99999999999999989</v>
      </c>
      <c r="J594" s="179">
        <f t="shared" si="381"/>
        <v>1.0000000000000002</v>
      </c>
      <c r="K594" s="179">
        <f t="shared" si="381"/>
        <v>1</v>
      </c>
      <c r="L594" s="179">
        <f t="shared" si="381"/>
        <v>1</v>
      </c>
      <c r="M594" s="179">
        <f t="shared" si="381"/>
        <v>0.99999999999999978</v>
      </c>
      <c r="N594" s="179">
        <f t="shared" si="381"/>
        <v>1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0.99999999999999989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0.99999999999999989</v>
      </c>
      <c r="H595" s="179">
        <f t="shared" si="381"/>
        <v>0.99999999999999978</v>
      </c>
      <c r="I595" s="179">
        <f t="shared" si="381"/>
        <v>0.99999999999999989</v>
      </c>
      <c r="J595" s="179">
        <f t="shared" si="381"/>
        <v>1.0000000000000002</v>
      </c>
      <c r="K595" s="179">
        <f t="shared" si="381"/>
        <v>1</v>
      </c>
      <c r="L595" s="179">
        <f t="shared" si="381"/>
        <v>1</v>
      </c>
      <c r="M595" s="179">
        <f t="shared" si="381"/>
        <v>0.99999999999999978</v>
      </c>
      <c r="N595" s="179">
        <f t="shared" si="381"/>
        <v>1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0.99999999999999989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0.99999999999999989</v>
      </c>
      <c r="H596" s="179">
        <f t="shared" si="381"/>
        <v>0.99999999999999978</v>
      </c>
      <c r="I596" s="179">
        <f t="shared" si="381"/>
        <v>0.99999999999999989</v>
      </c>
      <c r="J596" s="179">
        <f t="shared" si="381"/>
        <v>1.0000000000000002</v>
      </c>
      <c r="K596" s="179">
        <f t="shared" si="381"/>
        <v>1</v>
      </c>
      <c r="L596" s="179">
        <f t="shared" si="381"/>
        <v>1</v>
      </c>
      <c r="M596" s="179">
        <f t="shared" si="381"/>
        <v>0.99999999999999978</v>
      </c>
      <c r="N596" s="179">
        <f t="shared" si="381"/>
        <v>1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0.99999999999999989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0.99999999999999989</v>
      </c>
      <c r="H597" s="179">
        <f t="shared" si="381"/>
        <v>0.99999999999999978</v>
      </c>
      <c r="I597" s="179">
        <f t="shared" si="381"/>
        <v>0.99999999999999989</v>
      </c>
      <c r="J597" s="179">
        <f t="shared" si="381"/>
        <v>1.0000000000000002</v>
      </c>
      <c r="K597" s="179">
        <f t="shared" si="381"/>
        <v>1</v>
      </c>
      <c r="L597" s="179">
        <f t="shared" si="381"/>
        <v>1</v>
      </c>
      <c r="M597" s="179">
        <f t="shared" si="381"/>
        <v>0.99999999999999978</v>
      </c>
      <c r="N597" s="179">
        <f t="shared" si="381"/>
        <v>1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0.99999999999999989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0.99999999999999989</v>
      </c>
      <c r="H598" s="179">
        <f t="shared" si="381"/>
        <v>0.99999999999999978</v>
      </c>
      <c r="I598" s="179">
        <f t="shared" si="381"/>
        <v>0.99999999999999989</v>
      </c>
      <c r="J598" s="179">
        <f t="shared" si="381"/>
        <v>1.0000000000000002</v>
      </c>
      <c r="K598" s="179">
        <f t="shared" si="381"/>
        <v>1</v>
      </c>
      <c r="L598" s="179">
        <f t="shared" si="381"/>
        <v>1</v>
      </c>
      <c r="M598" s="179">
        <f t="shared" si="381"/>
        <v>0.99999999999999978</v>
      </c>
      <c r="N598" s="179">
        <f t="shared" si="381"/>
        <v>1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0.99999999999999989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0.99999999999999989</v>
      </c>
      <c r="H599" s="179">
        <f t="shared" si="381"/>
        <v>0.99999999999999978</v>
      </c>
      <c r="I599" s="179">
        <f t="shared" si="381"/>
        <v>0.99999999999999989</v>
      </c>
      <c r="J599" s="179">
        <f t="shared" si="381"/>
        <v>1.0000000000000002</v>
      </c>
      <c r="K599" s="179">
        <f t="shared" si="381"/>
        <v>1</v>
      </c>
      <c r="L599" s="179">
        <f t="shared" si="381"/>
        <v>1</v>
      </c>
      <c r="M599" s="179">
        <f t="shared" si="381"/>
        <v>0.99999999999999978</v>
      </c>
      <c r="N599" s="179">
        <f t="shared" si="381"/>
        <v>1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0.99999999999999989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0.99999999999999989</v>
      </c>
      <c r="H600" s="179">
        <f t="shared" si="389"/>
        <v>0.99999999999999978</v>
      </c>
      <c r="I600" s="179">
        <f t="shared" si="389"/>
        <v>0.99999999999999989</v>
      </c>
      <c r="J600" s="179">
        <f t="shared" si="389"/>
        <v>1.0000000000000002</v>
      </c>
      <c r="K600" s="179">
        <f t="shared" si="389"/>
        <v>1</v>
      </c>
      <c r="L600" s="179">
        <f t="shared" si="389"/>
        <v>1</v>
      </c>
      <c r="M600" s="179">
        <f t="shared" si="389"/>
        <v>0.99999999999999978</v>
      </c>
      <c r="N600" s="179">
        <f t="shared" si="389"/>
        <v>1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0.99999999999999989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0.99999999999999989</v>
      </c>
      <c r="H601" s="179">
        <f t="shared" si="389"/>
        <v>0.99999999999999978</v>
      </c>
      <c r="I601" s="179">
        <f t="shared" si="389"/>
        <v>0.99999999999999989</v>
      </c>
      <c r="J601" s="179">
        <f t="shared" si="389"/>
        <v>1.0000000000000002</v>
      </c>
      <c r="K601" s="179">
        <f t="shared" si="389"/>
        <v>1</v>
      </c>
      <c r="L601" s="179">
        <f t="shared" si="389"/>
        <v>1</v>
      </c>
      <c r="M601" s="179">
        <f t="shared" si="389"/>
        <v>0.99999999999999978</v>
      </c>
      <c r="N601" s="179">
        <f t="shared" si="389"/>
        <v>1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0.99999999999999989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0.99999999999999989</v>
      </c>
      <c r="H602" s="179">
        <f t="shared" si="389"/>
        <v>0.99999999999999978</v>
      </c>
      <c r="I602" s="179">
        <f t="shared" si="389"/>
        <v>0.99999999999999989</v>
      </c>
      <c r="J602" s="179">
        <f t="shared" si="389"/>
        <v>1.0000000000000002</v>
      </c>
      <c r="K602" s="179">
        <f t="shared" si="389"/>
        <v>1</v>
      </c>
      <c r="L602" s="179">
        <f t="shared" si="389"/>
        <v>1</v>
      </c>
      <c r="M602" s="179">
        <f t="shared" si="389"/>
        <v>0.99999999999999978</v>
      </c>
      <c r="N602" s="179">
        <f t="shared" si="389"/>
        <v>1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0.99999999999999989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0.99999999999999989</v>
      </c>
      <c r="H603" s="179">
        <f t="shared" si="389"/>
        <v>0.99999999999999978</v>
      </c>
      <c r="I603" s="179">
        <f t="shared" si="389"/>
        <v>0.99999999999999989</v>
      </c>
      <c r="J603" s="179">
        <f t="shared" si="389"/>
        <v>1.0000000000000002</v>
      </c>
      <c r="K603" s="179">
        <f t="shared" si="389"/>
        <v>1</v>
      </c>
      <c r="L603" s="179">
        <f t="shared" si="389"/>
        <v>1</v>
      </c>
      <c r="M603" s="179">
        <f t="shared" si="389"/>
        <v>0.99999999999999978</v>
      </c>
      <c r="N603" s="179">
        <f t="shared" si="389"/>
        <v>1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0.99999999999999989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0.99999999999999989</v>
      </c>
      <c r="H604" s="179">
        <f t="shared" si="389"/>
        <v>0.99999999999999978</v>
      </c>
      <c r="I604" s="179">
        <f t="shared" si="389"/>
        <v>0.99999999999999989</v>
      </c>
      <c r="J604" s="179">
        <f t="shared" si="389"/>
        <v>1.0000000000000002</v>
      </c>
      <c r="K604" s="179">
        <f t="shared" si="389"/>
        <v>1</v>
      </c>
      <c r="L604" s="179">
        <f t="shared" si="389"/>
        <v>1</v>
      </c>
      <c r="M604" s="179">
        <f t="shared" si="389"/>
        <v>0.99999999999999978</v>
      </c>
      <c r="N604" s="179">
        <f t="shared" si="389"/>
        <v>1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0.99999999999999989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0.99999999999999989</v>
      </c>
      <c r="H605" s="179">
        <f t="shared" si="389"/>
        <v>0.99999999999999978</v>
      </c>
      <c r="I605" s="179">
        <f t="shared" si="389"/>
        <v>0.99999999999999989</v>
      </c>
      <c r="J605" s="179">
        <f t="shared" si="389"/>
        <v>1.0000000000000002</v>
      </c>
      <c r="K605" s="179">
        <f t="shared" si="389"/>
        <v>1</v>
      </c>
      <c r="L605" s="179">
        <f t="shared" si="389"/>
        <v>1</v>
      </c>
      <c r="M605" s="179">
        <f t="shared" si="389"/>
        <v>0.99999999999999978</v>
      </c>
      <c r="N605" s="179">
        <f t="shared" si="389"/>
        <v>1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0.99999999999999989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0.99999999999999989</v>
      </c>
      <c r="H606" s="179">
        <f t="shared" si="389"/>
        <v>0.99999999999999978</v>
      </c>
      <c r="I606" s="179">
        <f t="shared" si="389"/>
        <v>0.99999999999999989</v>
      </c>
      <c r="J606" s="179">
        <f t="shared" si="389"/>
        <v>1.0000000000000002</v>
      </c>
      <c r="K606" s="179">
        <f t="shared" si="389"/>
        <v>1</v>
      </c>
      <c r="L606" s="179">
        <f t="shared" si="389"/>
        <v>1</v>
      </c>
      <c r="M606" s="179">
        <f t="shared" si="389"/>
        <v>0.99999999999999978</v>
      </c>
      <c r="N606" s="179">
        <f t="shared" si="389"/>
        <v>1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0.99999999999999989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0.99999999999999989</v>
      </c>
      <c r="H607" s="179">
        <f t="shared" si="389"/>
        <v>0.99999999999999978</v>
      </c>
      <c r="I607" s="179">
        <f t="shared" si="389"/>
        <v>0.99999999999999989</v>
      </c>
      <c r="J607" s="179">
        <f t="shared" si="389"/>
        <v>1.0000000000000002</v>
      </c>
      <c r="K607" s="179">
        <f t="shared" si="389"/>
        <v>1</v>
      </c>
      <c r="L607" s="179">
        <f t="shared" si="389"/>
        <v>1</v>
      </c>
      <c r="M607" s="179">
        <f t="shared" si="389"/>
        <v>0.99999999999999978</v>
      </c>
      <c r="N607" s="179">
        <f t="shared" si="389"/>
        <v>1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0.99999999999999989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0.99999999999999989</v>
      </c>
      <c r="H608" s="179">
        <f t="shared" si="389"/>
        <v>0.99999999999999978</v>
      </c>
      <c r="I608" s="179">
        <f t="shared" si="389"/>
        <v>0.99999999999999989</v>
      </c>
      <c r="J608" s="179">
        <f t="shared" si="389"/>
        <v>1.0000000000000002</v>
      </c>
      <c r="K608" s="179">
        <f t="shared" si="389"/>
        <v>1</v>
      </c>
      <c r="L608" s="179">
        <f t="shared" si="389"/>
        <v>1</v>
      </c>
      <c r="M608" s="179">
        <f t="shared" si="389"/>
        <v>0.99999999999999978</v>
      </c>
      <c r="N608" s="179">
        <f t="shared" si="389"/>
        <v>1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0.99999999999999989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0.99999999999999989</v>
      </c>
      <c r="H609" s="179">
        <f t="shared" si="389"/>
        <v>0.99999999999999978</v>
      </c>
      <c r="I609" s="179">
        <f t="shared" si="389"/>
        <v>0.99999999999999989</v>
      </c>
      <c r="J609" s="179">
        <f t="shared" si="389"/>
        <v>1.0000000000000002</v>
      </c>
      <c r="K609" s="179">
        <f t="shared" si="389"/>
        <v>1</v>
      </c>
      <c r="L609" s="179">
        <f t="shared" si="389"/>
        <v>1</v>
      </c>
      <c r="M609" s="179">
        <f t="shared" si="389"/>
        <v>0.99999999999999978</v>
      </c>
      <c r="N609" s="179">
        <f t="shared" si="389"/>
        <v>1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0.99999999999999989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0.99999999999999989</v>
      </c>
      <c r="H610" s="179">
        <f t="shared" si="389"/>
        <v>0.99999999999999978</v>
      </c>
      <c r="I610" s="179">
        <f t="shared" si="389"/>
        <v>0.99999999999999989</v>
      </c>
      <c r="J610" s="179">
        <f t="shared" si="389"/>
        <v>1.0000000000000002</v>
      </c>
      <c r="K610" s="179">
        <f t="shared" si="389"/>
        <v>1</v>
      </c>
      <c r="L610" s="179">
        <f t="shared" si="389"/>
        <v>1</v>
      </c>
      <c r="M610" s="179">
        <f t="shared" si="389"/>
        <v>0.99999999999999978</v>
      </c>
      <c r="N610" s="179">
        <f t="shared" si="389"/>
        <v>1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0.99999999999999989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0.99999999999999989</v>
      </c>
      <c r="H611" s="179">
        <f t="shared" si="389"/>
        <v>0.99999999999999978</v>
      </c>
      <c r="I611" s="179">
        <f t="shared" si="389"/>
        <v>0.99999999999999989</v>
      </c>
      <c r="J611" s="179">
        <f t="shared" si="389"/>
        <v>1.0000000000000002</v>
      </c>
      <c r="K611" s="179">
        <f t="shared" si="389"/>
        <v>1</v>
      </c>
      <c r="L611" s="179">
        <f t="shared" si="389"/>
        <v>1</v>
      </c>
      <c r="M611" s="179">
        <f t="shared" si="389"/>
        <v>0.99999999999999978</v>
      </c>
      <c r="N611" s="179">
        <f t="shared" si="389"/>
        <v>1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0.99999999999999989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0.99999999999999989</v>
      </c>
      <c r="H612" s="179">
        <f t="shared" si="389"/>
        <v>0.99999999999999978</v>
      </c>
      <c r="I612" s="179">
        <f t="shared" si="389"/>
        <v>0.99999999999999989</v>
      </c>
      <c r="J612" s="179">
        <f t="shared" si="389"/>
        <v>1.0000000000000002</v>
      </c>
      <c r="K612" s="179">
        <f t="shared" si="389"/>
        <v>1</v>
      </c>
      <c r="L612" s="179">
        <f t="shared" si="389"/>
        <v>1</v>
      </c>
      <c r="M612" s="179">
        <f t="shared" si="389"/>
        <v>0.99999999999999978</v>
      </c>
      <c r="N612" s="179">
        <f t="shared" si="389"/>
        <v>1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0.99999999999999989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0.99999999999999989</v>
      </c>
      <c r="H613" s="179">
        <f t="shared" si="389"/>
        <v>0.99999999999999978</v>
      </c>
      <c r="I613" s="179">
        <f t="shared" si="389"/>
        <v>0.99999999999999989</v>
      </c>
      <c r="J613" s="179">
        <f t="shared" si="389"/>
        <v>1.0000000000000002</v>
      </c>
      <c r="K613" s="179">
        <f t="shared" si="389"/>
        <v>1</v>
      </c>
      <c r="L613" s="179">
        <f t="shared" si="389"/>
        <v>1</v>
      </c>
      <c r="M613" s="179">
        <f t="shared" si="389"/>
        <v>0.99999999999999978</v>
      </c>
      <c r="N613" s="179">
        <f t="shared" si="389"/>
        <v>1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0.99999999999999989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0.99999999999999989</v>
      </c>
      <c r="H614" s="179">
        <f t="shared" si="389"/>
        <v>0.99999999999999978</v>
      </c>
      <c r="I614" s="179">
        <f t="shared" si="389"/>
        <v>0.99999999999999989</v>
      </c>
      <c r="J614" s="179">
        <f t="shared" si="389"/>
        <v>1.0000000000000002</v>
      </c>
      <c r="K614" s="179">
        <f t="shared" si="389"/>
        <v>1</v>
      </c>
      <c r="L614" s="179">
        <f t="shared" si="389"/>
        <v>1</v>
      </c>
      <c r="M614" s="179">
        <f t="shared" si="389"/>
        <v>0.99999999999999978</v>
      </c>
      <c r="N614" s="179">
        <f t="shared" si="389"/>
        <v>1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0.99999999999999989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0.99999999999999989</v>
      </c>
      <c r="H615" s="179">
        <f t="shared" si="389"/>
        <v>0.99999999999999978</v>
      </c>
      <c r="I615" s="179">
        <f t="shared" si="389"/>
        <v>0.99999999999999989</v>
      </c>
      <c r="J615" s="179">
        <f t="shared" si="389"/>
        <v>1.0000000000000002</v>
      </c>
      <c r="K615" s="179">
        <f t="shared" si="389"/>
        <v>1</v>
      </c>
      <c r="L615" s="179">
        <f t="shared" si="389"/>
        <v>1</v>
      </c>
      <c r="M615" s="179">
        <f t="shared" si="389"/>
        <v>0.99999999999999978</v>
      </c>
      <c r="N615" s="179">
        <f t="shared" si="389"/>
        <v>1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0.99999999999999989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0.99999999999999989</v>
      </c>
      <c r="H616" s="179">
        <f t="shared" si="398"/>
        <v>0.99999999999999978</v>
      </c>
      <c r="I616" s="179">
        <f t="shared" si="398"/>
        <v>0.99999999999999989</v>
      </c>
      <c r="J616" s="179">
        <f t="shared" si="398"/>
        <v>1.0000000000000002</v>
      </c>
      <c r="K616" s="179">
        <f t="shared" si="398"/>
        <v>1</v>
      </c>
      <c r="L616" s="179">
        <f t="shared" si="398"/>
        <v>1</v>
      </c>
      <c r="M616" s="179">
        <f t="shared" si="398"/>
        <v>0.99999999999999978</v>
      </c>
      <c r="N616" s="179">
        <f t="shared" si="398"/>
        <v>1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0.99999999999999989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0.99999999999999989</v>
      </c>
      <c r="H617" s="179">
        <f t="shared" si="398"/>
        <v>0.99999999999999978</v>
      </c>
      <c r="I617" s="179">
        <f t="shared" si="398"/>
        <v>0.99999999999999989</v>
      </c>
      <c r="J617" s="179">
        <f t="shared" si="398"/>
        <v>1.0000000000000002</v>
      </c>
      <c r="K617" s="179">
        <f t="shared" si="398"/>
        <v>1</v>
      </c>
      <c r="L617" s="179">
        <f t="shared" si="398"/>
        <v>1</v>
      </c>
      <c r="M617" s="179">
        <f t="shared" si="398"/>
        <v>0.99999999999999978</v>
      </c>
      <c r="N617" s="179">
        <f t="shared" si="398"/>
        <v>1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0.99999999999999989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0.99999999999999989</v>
      </c>
      <c r="H618" s="179">
        <f t="shared" si="398"/>
        <v>0.99999999999999978</v>
      </c>
      <c r="I618" s="179">
        <f t="shared" si="398"/>
        <v>0.99999999999999989</v>
      </c>
      <c r="J618" s="179">
        <f t="shared" si="398"/>
        <v>1.0000000000000002</v>
      </c>
      <c r="K618" s="179">
        <f t="shared" si="398"/>
        <v>1</v>
      </c>
      <c r="L618" s="179">
        <f t="shared" si="398"/>
        <v>1</v>
      </c>
      <c r="M618" s="179">
        <f t="shared" si="398"/>
        <v>0.99999999999999978</v>
      </c>
      <c r="N618" s="179">
        <f t="shared" si="398"/>
        <v>1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0.99999999999999989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0.99999999999999989</v>
      </c>
      <c r="H619" s="179">
        <f t="shared" si="398"/>
        <v>0.99999999999999978</v>
      </c>
      <c r="I619" s="179">
        <f t="shared" si="398"/>
        <v>0.99999999999999989</v>
      </c>
      <c r="J619" s="179">
        <f t="shared" si="398"/>
        <v>1.0000000000000002</v>
      </c>
      <c r="K619" s="179">
        <f t="shared" si="398"/>
        <v>1</v>
      </c>
      <c r="L619" s="179">
        <f t="shared" si="398"/>
        <v>1</v>
      </c>
      <c r="M619" s="179">
        <f t="shared" si="398"/>
        <v>0.99999999999999978</v>
      </c>
      <c r="N619" s="179">
        <f t="shared" si="398"/>
        <v>1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0.99999999999999989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0.99999999999999989</v>
      </c>
      <c r="H620" s="179">
        <f t="shared" si="398"/>
        <v>0.99999999999999978</v>
      </c>
      <c r="I620" s="179">
        <f t="shared" si="398"/>
        <v>0.99999999999999989</v>
      </c>
      <c r="J620" s="179">
        <f t="shared" si="398"/>
        <v>1.0000000000000002</v>
      </c>
      <c r="K620" s="179">
        <f t="shared" si="398"/>
        <v>1</v>
      </c>
      <c r="L620" s="179">
        <f t="shared" si="398"/>
        <v>1</v>
      </c>
      <c r="M620" s="179">
        <f t="shared" si="398"/>
        <v>0.99999999999999978</v>
      </c>
      <c r="N620" s="179">
        <f t="shared" si="398"/>
        <v>1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0.99999999999999989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0.99999999999999989</v>
      </c>
      <c r="H621" s="179">
        <f t="shared" si="398"/>
        <v>0.99999999999999978</v>
      </c>
      <c r="I621" s="179">
        <f t="shared" si="398"/>
        <v>0.99999999999999989</v>
      </c>
      <c r="J621" s="179">
        <f t="shared" si="398"/>
        <v>1.0000000000000002</v>
      </c>
      <c r="K621" s="179">
        <f t="shared" si="398"/>
        <v>1</v>
      </c>
      <c r="L621" s="179">
        <f t="shared" si="398"/>
        <v>1</v>
      </c>
      <c r="M621" s="179">
        <f t="shared" si="398"/>
        <v>0.99999999999999978</v>
      </c>
      <c r="N621" s="179">
        <f t="shared" si="398"/>
        <v>1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0.99999999999999989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0.99999999999999989</v>
      </c>
      <c r="H622" s="179">
        <f t="shared" si="398"/>
        <v>0.99999999999999978</v>
      </c>
      <c r="I622" s="179">
        <f t="shared" si="398"/>
        <v>0.99999999999999989</v>
      </c>
      <c r="J622" s="179">
        <f t="shared" si="398"/>
        <v>1.0000000000000002</v>
      </c>
      <c r="K622" s="179">
        <f t="shared" si="398"/>
        <v>1</v>
      </c>
      <c r="L622" s="179">
        <f t="shared" si="398"/>
        <v>1</v>
      </c>
      <c r="M622" s="179">
        <f t="shared" si="398"/>
        <v>0.99999999999999978</v>
      </c>
      <c r="N622" s="179">
        <f t="shared" si="398"/>
        <v>1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0.99999999999999989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0.99999999999999989</v>
      </c>
      <c r="H623" s="179">
        <f t="shared" si="398"/>
        <v>0.99999999999999978</v>
      </c>
      <c r="I623" s="179">
        <f t="shared" si="398"/>
        <v>0.99999999999999989</v>
      </c>
      <c r="J623" s="179">
        <f t="shared" si="398"/>
        <v>1.0000000000000002</v>
      </c>
      <c r="K623" s="179">
        <f t="shared" si="398"/>
        <v>1</v>
      </c>
      <c r="L623" s="179">
        <f t="shared" si="398"/>
        <v>1</v>
      </c>
      <c r="M623" s="179">
        <f t="shared" si="398"/>
        <v>0.99999999999999978</v>
      </c>
      <c r="N623" s="179">
        <f t="shared" si="398"/>
        <v>1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0.99999999999999989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0.99999999999999989</v>
      </c>
      <c r="H624" s="179">
        <f t="shared" si="398"/>
        <v>0.99999999999999978</v>
      </c>
      <c r="I624" s="179">
        <f t="shared" si="398"/>
        <v>0.99999999999999989</v>
      </c>
      <c r="J624" s="179">
        <f t="shared" si="398"/>
        <v>1.0000000000000002</v>
      </c>
      <c r="K624" s="179">
        <f t="shared" si="398"/>
        <v>1</v>
      </c>
      <c r="L624" s="179">
        <f t="shared" si="398"/>
        <v>1</v>
      </c>
      <c r="M624" s="179">
        <f t="shared" si="398"/>
        <v>0.99999999999999978</v>
      </c>
      <c r="N624" s="179">
        <f t="shared" si="398"/>
        <v>1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0.99999999999999989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0.99999999999999989</v>
      </c>
      <c r="H625" s="179">
        <f t="shared" si="398"/>
        <v>0.99999999999999978</v>
      </c>
      <c r="I625" s="179">
        <f t="shared" si="398"/>
        <v>0.99999999999999989</v>
      </c>
      <c r="J625" s="179">
        <f t="shared" si="398"/>
        <v>1.0000000000000002</v>
      </c>
      <c r="K625" s="179">
        <f t="shared" si="398"/>
        <v>1</v>
      </c>
      <c r="L625" s="179">
        <f t="shared" si="398"/>
        <v>1</v>
      </c>
      <c r="M625" s="179">
        <f t="shared" si="398"/>
        <v>0.99999999999999978</v>
      </c>
      <c r="N625" s="179">
        <f t="shared" si="398"/>
        <v>1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0.99999999999999989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0.99999999999999989</v>
      </c>
      <c r="H626" s="179">
        <f t="shared" si="398"/>
        <v>0.99999999999999978</v>
      </c>
      <c r="I626" s="179">
        <f t="shared" si="398"/>
        <v>0.99999999999999989</v>
      </c>
      <c r="J626" s="179">
        <f t="shared" si="398"/>
        <v>1.0000000000000002</v>
      </c>
      <c r="K626" s="179">
        <f t="shared" si="398"/>
        <v>1</v>
      </c>
      <c r="L626" s="179">
        <f t="shared" si="398"/>
        <v>1</v>
      </c>
      <c r="M626" s="179">
        <f t="shared" si="398"/>
        <v>0.99999999999999978</v>
      </c>
      <c r="N626" s="179">
        <f t="shared" si="398"/>
        <v>1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0.99999999999999989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0.99999999999999989</v>
      </c>
      <c r="H627" s="179">
        <f t="shared" si="398"/>
        <v>0.99999999999999978</v>
      </c>
      <c r="I627" s="179">
        <f t="shared" si="398"/>
        <v>0.99999999999999989</v>
      </c>
      <c r="J627" s="179">
        <f t="shared" si="398"/>
        <v>1.0000000000000002</v>
      </c>
      <c r="K627" s="179">
        <f t="shared" si="398"/>
        <v>1</v>
      </c>
      <c r="L627" s="179">
        <f t="shared" si="398"/>
        <v>1</v>
      </c>
      <c r="M627" s="179">
        <f t="shared" si="398"/>
        <v>0.99999999999999978</v>
      </c>
      <c r="N627" s="179">
        <f t="shared" si="398"/>
        <v>1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0.99999999999999989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0.99999999999999989</v>
      </c>
      <c r="H628" s="179">
        <f t="shared" si="398"/>
        <v>0.99999999999999978</v>
      </c>
      <c r="I628" s="179">
        <f t="shared" si="398"/>
        <v>0.99999999999999989</v>
      </c>
      <c r="J628" s="179">
        <f t="shared" si="398"/>
        <v>1.0000000000000002</v>
      </c>
      <c r="K628" s="179">
        <f t="shared" si="398"/>
        <v>1</v>
      </c>
      <c r="L628" s="179">
        <f t="shared" si="398"/>
        <v>1</v>
      </c>
      <c r="M628" s="179">
        <f t="shared" si="398"/>
        <v>0.99999999999999978</v>
      </c>
      <c r="N628" s="179">
        <f t="shared" si="398"/>
        <v>1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0.99999999999999989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0.99999999999999989</v>
      </c>
      <c r="H629" s="179">
        <f t="shared" si="398"/>
        <v>0.99999999999999978</v>
      </c>
      <c r="I629" s="179">
        <f t="shared" si="398"/>
        <v>0.99999999999999989</v>
      </c>
      <c r="J629" s="179">
        <f t="shared" si="398"/>
        <v>1.0000000000000002</v>
      </c>
      <c r="K629" s="179">
        <f t="shared" si="398"/>
        <v>1</v>
      </c>
      <c r="L629" s="179">
        <f t="shared" si="398"/>
        <v>1</v>
      </c>
      <c r="M629" s="179">
        <f t="shared" si="398"/>
        <v>0.99999999999999978</v>
      </c>
      <c r="N629" s="179">
        <f t="shared" si="398"/>
        <v>1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0.99999999999999989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0.99999999999999989</v>
      </c>
      <c r="H630" s="179">
        <f t="shared" si="398"/>
        <v>0.99999999999999978</v>
      </c>
      <c r="I630" s="179">
        <f t="shared" si="398"/>
        <v>0.99999999999999989</v>
      </c>
      <c r="J630" s="179">
        <f t="shared" si="398"/>
        <v>1.0000000000000002</v>
      </c>
      <c r="K630" s="179">
        <f t="shared" si="398"/>
        <v>1</v>
      </c>
      <c r="L630" s="179">
        <f t="shared" si="398"/>
        <v>1</v>
      </c>
      <c r="M630" s="179">
        <f t="shared" si="398"/>
        <v>0.99999999999999978</v>
      </c>
      <c r="N630" s="179">
        <f t="shared" si="398"/>
        <v>1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0.99999999999999989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0.99999999999999989</v>
      </c>
      <c r="H631" s="179">
        <f t="shared" si="398"/>
        <v>0.99999999999999978</v>
      </c>
      <c r="I631" s="179">
        <f t="shared" si="398"/>
        <v>0.99999999999999989</v>
      </c>
      <c r="J631" s="179">
        <f t="shared" si="398"/>
        <v>1.0000000000000002</v>
      </c>
      <c r="K631" s="179">
        <f t="shared" si="398"/>
        <v>1</v>
      </c>
      <c r="L631" s="179">
        <f t="shared" si="398"/>
        <v>1</v>
      </c>
      <c r="M631" s="179">
        <f t="shared" si="398"/>
        <v>0.99999999999999978</v>
      </c>
      <c r="N631" s="179">
        <f t="shared" si="398"/>
        <v>1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0.99999999999999989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0.99999999999999989</v>
      </c>
      <c r="H632" s="179">
        <f t="shared" si="407"/>
        <v>0.99999999999999978</v>
      </c>
      <c r="I632" s="179">
        <f t="shared" si="407"/>
        <v>0.99999999999999989</v>
      </c>
      <c r="J632" s="179">
        <f t="shared" si="407"/>
        <v>1.0000000000000002</v>
      </c>
      <c r="K632" s="179">
        <f t="shared" si="407"/>
        <v>1</v>
      </c>
      <c r="L632" s="179">
        <f t="shared" si="407"/>
        <v>1</v>
      </c>
      <c r="M632" s="179">
        <f t="shared" si="407"/>
        <v>0.99999999999999978</v>
      </c>
      <c r="N632" s="179">
        <f t="shared" si="407"/>
        <v>1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0.99999999999999989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0.99999999999999989</v>
      </c>
      <c r="H633" s="179">
        <f t="shared" si="407"/>
        <v>0.99999999999999978</v>
      </c>
      <c r="I633" s="179">
        <f t="shared" si="407"/>
        <v>0.99999999999999989</v>
      </c>
      <c r="J633" s="179">
        <f t="shared" si="407"/>
        <v>1.0000000000000002</v>
      </c>
      <c r="K633" s="179">
        <f t="shared" si="407"/>
        <v>1</v>
      </c>
      <c r="L633" s="179">
        <f t="shared" si="407"/>
        <v>1</v>
      </c>
      <c r="M633" s="179">
        <f t="shared" si="407"/>
        <v>0.99999999999999978</v>
      </c>
      <c r="N633" s="179">
        <f t="shared" si="407"/>
        <v>1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0.99999999999999989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0.99999999999999989</v>
      </c>
      <c r="H634" s="179">
        <f t="shared" si="407"/>
        <v>0.99999999999999978</v>
      </c>
      <c r="I634" s="179">
        <f t="shared" si="407"/>
        <v>0.99999999999999989</v>
      </c>
      <c r="J634" s="179">
        <f t="shared" si="407"/>
        <v>1.0000000000000002</v>
      </c>
      <c r="K634" s="179">
        <f t="shared" si="407"/>
        <v>1</v>
      </c>
      <c r="L634" s="179">
        <f t="shared" si="407"/>
        <v>1</v>
      </c>
      <c r="M634" s="179">
        <f t="shared" si="407"/>
        <v>0.99999999999999978</v>
      </c>
      <c r="N634" s="179">
        <f t="shared" si="407"/>
        <v>1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0.99999999999999989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0.99999999999999989</v>
      </c>
      <c r="H635" s="179">
        <f t="shared" si="407"/>
        <v>0.99999999999999978</v>
      </c>
      <c r="I635" s="179">
        <f t="shared" si="407"/>
        <v>0.99999999999999989</v>
      </c>
      <c r="J635" s="179">
        <f t="shared" si="407"/>
        <v>1.0000000000000002</v>
      </c>
      <c r="K635" s="179">
        <f t="shared" si="407"/>
        <v>1</v>
      </c>
      <c r="L635" s="179">
        <f t="shared" si="407"/>
        <v>1</v>
      </c>
      <c r="M635" s="179">
        <f t="shared" si="407"/>
        <v>0.99999999999999978</v>
      </c>
      <c r="N635" s="179">
        <f t="shared" si="407"/>
        <v>1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0.99999999999999989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0.99999999999999989</v>
      </c>
      <c r="H636" s="179">
        <f t="shared" si="407"/>
        <v>0.99999999999999978</v>
      </c>
      <c r="I636" s="179">
        <f t="shared" si="407"/>
        <v>0.99999999999999989</v>
      </c>
      <c r="J636" s="179">
        <f t="shared" si="407"/>
        <v>1.0000000000000002</v>
      </c>
      <c r="K636" s="179">
        <f t="shared" si="407"/>
        <v>1</v>
      </c>
      <c r="L636" s="179">
        <f t="shared" si="407"/>
        <v>1</v>
      </c>
      <c r="M636" s="179">
        <f t="shared" si="407"/>
        <v>0.99999999999999978</v>
      </c>
      <c r="N636" s="179">
        <f t="shared" si="407"/>
        <v>1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0.99999999999999989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0.99999999999999989</v>
      </c>
      <c r="H637" s="179">
        <f t="shared" si="407"/>
        <v>0.99999999999999978</v>
      </c>
      <c r="I637" s="179">
        <f t="shared" si="407"/>
        <v>0.99999999999999989</v>
      </c>
      <c r="J637" s="179">
        <f t="shared" si="407"/>
        <v>1.0000000000000002</v>
      </c>
      <c r="K637" s="179">
        <f t="shared" si="407"/>
        <v>1</v>
      </c>
      <c r="L637" s="179">
        <f t="shared" si="407"/>
        <v>1</v>
      </c>
      <c r="M637" s="179">
        <f t="shared" si="407"/>
        <v>0.99999999999999978</v>
      </c>
      <c r="N637" s="179">
        <f t="shared" si="407"/>
        <v>1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0.99999999999999989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0.99999999999999989</v>
      </c>
      <c r="H638" s="179">
        <f t="shared" si="407"/>
        <v>0.99999999999999978</v>
      </c>
      <c r="I638" s="179">
        <f t="shared" si="407"/>
        <v>0.99999999999999989</v>
      </c>
      <c r="J638" s="179">
        <f t="shared" si="407"/>
        <v>1.0000000000000002</v>
      </c>
      <c r="K638" s="179">
        <f t="shared" si="407"/>
        <v>1</v>
      </c>
      <c r="L638" s="179">
        <f t="shared" si="407"/>
        <v>1</v>
      </c>
      <c r="M638" s="179">
        <f t="shared" si="407"/>
        <v>0.99999999999999978</v>
      </c>
      <c r="N638" s="179">
        <f t="shared" si="407"/>
        <v>1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0.99999999999999989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0.99999999999999989</v>
      </c>
      <c r="H639" s="179">
        <f t="shared" si="407"/>
        <v>0.99999999999999978</v>
      </c>
      <c r="I639" s="179">
        <f t="shared" si="407"/>
        <v>0.99999999999999989</v>
      </c>
      <c r="J639" s="179">
        <f t="shared" si="407"/>
        <v>1.0000000000000002</v>
      </c>
      <c r="K639" s="179">
        <f t="shared" si="407"/>
        <v>1</v>
      </c>
      <c r="L639" s="179">
        <f t="shared" si="407"/>
        <v>1</v>
      </c>
      <c r="M639" s="179">
        <f t="shared" si="407"/>
        <v>0.99999999999999978</v>
      </c>
      <c r="N639" s="179">
        <f t="shared" si="407"/>
        <v>1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0.99999999999999989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0.99999999999999989</v>
      </c>
      <c r="H640" s="179">
        <f t="shared" si="407"/>
        <v>0.99999999999999978</v>
      </c>
      <c r="I640" s="179">
        <f t="shared" si="407"/>
        <v>0.99999999999999989</v>
      </c>
      <c r="J640" s="179">
        <f t="shared" si="407"/>
        <v>1.0000000000000002</v>
      </c>
      <c r="K640" s="179">
        <f t="shared" si="407"/>
        <v>1</v>
      </c>
      <c r="L640" s="179">
        <f t="shared" si="407"/>
        <v>1</v>
      </c>
      <c r="M640" s="179">
        <f t="shared" si="407"/>
        <v>0.99999999999999978</v>
      </c>
      <c r="N640" s="179">
        <f t="shared" si="407"/>
        <v>1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0.99999999999999989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0.99999999999999989</v>
      </c>
      <c r="H641" s="179">
        <f t="shared" si="407"/>
        <v>0.99999999999999978</v>
      </c>
      <c r="I641" s="179">
        <f t="shared" si="407"/>
        <v>0.99999999999999989</v>
      </c>
      <c r="J641" s="179">
        <f t="shared" si="407"/>
        <v>1.0000000000000002</v>
      </c>
      <c r="K641" s="179">
        <f t="shared" si="407"/>
        <v>1</v>
      </c>
      <c r="L641" s="179">
        <f t="shared" si="407"/>
        <v>1</v>
      </c>
      <c r="M641" s="179">
        <f t="shared" si="407"/>
        <v>0.99999999999999978</v>
      </c>
      <c r="N641" s="179">
        <f t="shared" si="407"/>
        <v>1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0.99999999999999989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0.99999999999999989</v>
      </c>
      <c r="H642" s="179">
        <f t="shared" si="407"/>
        <v>0.99999999999999978</v>
      </c>
      <c r="I642" s="179">
        <f t="shared" si="407"/>
        <v>0.99999999999999989</v>
      </c>
      <c r="J642" s="179">
        <f t="shared" si="407"/>
        <v>1.0000000000000002</v>
      </c>
      <c r="K642" s="179">
        <f t="shared" si="407"/>
        <v>1</v>
      </c>
      <c r="L642" s="179">
        <f t="shared" si="407"/>
        <v>1</v>
      </c>
      <c r="M642" s="179">
        <f t="shared" si="407"/>
        <v>0.99999999999999978</v>
      </c>
      <c r="N642" s="179">
        <f t="shared" si="407"/>
        <v>1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0.99999999999999989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0.99999999999999989</v>
      </c>
      <c r="H643" s="179">
        <f t="shared" si="407"/>
        <v>0.99999999999999978</v>
      </c>
      <c r="I643" s="179">
        <f t="shared" si="407"/>
        <v>0.99999999999999989</v>
      </c>
      <c r="J643" s="179">
        <f t="shared" si="407"/>
        <v>1.0000000000000002</v>
      </c>
      <c r="K643" s="179">
        <f t="shared" si="407"/>
        <v>1</v>
      </c>
      <c r="L643" s="179">
        <f t="shared" si="407"/>
        <v>1</v>
      </c>
      <c r="M643" s="179">
        <f t="shared" si="407"/>
        <v>0.99999999999999978</v>
      </c>
      <c r="N643" s="179">
        <f t="shared" si="407"/>
        <v>1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0.99999999999999989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0.99999999999999989</v>
      </c>
      <c r="H644" s="179">
        <f t="shared" si="407"/>
        <v>0.99999999999999978</v>
      </c>
      <c r="I644" s="179">
        <f t="shared" si="407"/>
        <v>0.99999999999999989</v>
      </c>
      <c r="J644" s="179">
        <f t="shared" si="407"/>
        <v>1.0000000000000002</v>
      </c>
      <c r="K644" s="179">
        <f t="shared" si="407"/>
        <v>1</v>
      </c>
      <c r="L644" s="179">
        <f t="shared" si="407"/>
        <v>1</v>
      </c>
      <c r="M644" s="179">
        <f t="shared" si="407"/>
        <v>0.99999999999999978</v>
      </c>
      <c r="N644" s="179">
        <f t="shared" si="407"/>
        <v>1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0.99999999999999989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0.99999999999999989</v>
      </c>
      <c r="H645" s="179">
        <f t="shared" si="407"/>
        <v>0.99999999999999978</v>
      </c>
      <c r="I645" s="179">
        <f t="shared" si="407"/>
        <v>0.99999999999999989</v>
      </c>
      <c r="J645" s="179">
        <f t="shared" si="407"/>
        <v>1.0000000000000002</v>
      </c>
      <c r="K645" s="179">
        <f t="shared" si="407"/>
        <v>1</v>
      </c>
      <c r="L645" s="179">
        <f t="shared" si="407"/>
        <v>1</v>
      </c>
      <c r="M645" s="179">
        <f t="shared" si="407"/>
        <v>0.99999999999999978</v>
      </c>
      <c r="N645" s="179">
        <f t="shared" si="407"/>
        <v>1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0.99999999999999989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0.99999999999999989</v>
      </c>
      <c r="H646" s="179">
        <f t="shared" si="407"/>
        <v>0.99999999999999978</v>
      </c>
      <c r="I646" s="179">
        <f t="shared" si="407"/>
        <v>0.99999999999999989</v>
      </c>
      <c r="J646" s="179">
        <f t="shared" si="407"/>
        <v>1.0000000000000002</v>
      </c>
      <c r="K646" s="179">
        <f t="shared" si="407"/>
        <v>1</v>
      </c>
      <c r="L646" s="179">
        <f t="shared" si="407"/>
        <v>1</v>
      </c>
      <c r="M646" s="179">
        <f t="shared" si="407"/>
        <v>0.99999999999999978</v>
      </c>
      <c r="N646" s="179">
        <f t="shared" si="407"/>
        <v>1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0.99999999999999989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0.99999999999999989</v>
      </c>
      <c r="H647" s="179">
        <f t="shared" si="407"/>
        <v>0.99999999999999978</v>
      </c>
      <c r="I647" s="179">
        <f t="shared" si="407"/>
        <v>0.99999999999999989</v>
      </c>
      <c r="J647" s="179">
        <f t="shared" si="407"/>
        <v>1.0000000000000002</v>
      </c>
      <c r="K647" s="179">
        <f t="shared" si="407"/>
        <v>1</v>
      </c>
      <c r="L647" s="179">
        <f t="shared" si="407"/>
        <v>1</v>
      </c>
      <c r="M647" s="179">
        <f t="shared" si="407"/>
        <v>0.99999999999999978</v>
      </c>
      <c r="N647" s="179">
        <f t="shared" si="407"/>
        <v>1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0.99999999999999989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0.99999999999999989</v>
      </c>
      <c r="H648" s="179">
        <f t="shared" si="416"/>
        <v>0.99999999999999978</v>
      </c>
      <c r="I648" s="179">
        <f t="shared" si="416"/>
        <v>0.99999999999999989</v>
      </c>
      <c r="J648" s="179">
        <f t="shared" si="416"/>
        <v>1.0000000000000002</v>
      </c>
      <c r="K648" s="179">
        <f t="shared" si="416"/>
        <v>1</v>
      </c>
      <c r="L648" s="179">
        <f t="shared" si="416"/>
        <v>1</v>
      </c>
      <c r="M648" s="179">
        <f t="shared" si="416"/>
        <v>0.99999999999999978</v>
      </c>
      <c r="N648" s="179">
        <f t="shared" si="416"/>
        <v>1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0.99999999999999989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0.99999999999999989</v>
      </c>
      <c r="H649" s="179">
        <f t="shared" si="416"/>
        <v>0.99999999999999978</v>
      </c>
      <c r="I649" s="179">
        <f t="shared" si="416"/>
        <v>0.99999999999999989</v>
      </c>
      <c r="J649" s="179">
        <f t="shared" si="416"/>
        <v>1.0000000000000002</v>
      </c>
      <c r="K649" s="179">
        <f t="shared" si="416"/>
        <v>1</v>
      </c>
      <c r="L649" s="179">
        <f t="shared" si="416"/>
        <v>1</v>
      </c>
      <c r="M649" s="179">
        <f t="shared" si="416"/>
        <v>0.99999999999999978</v>
      </c>
      <c r="N649" s="179">
        <f t="shared" si="416"/>
        <v>1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0.99999999999999989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0.99999999999999989</v>
      </c>
      <c r="H650" s="179">
        <f t="shared" si="416"/>
        <v>0.99999999999999978</v>
      </c>
      <c r="I650" s="179">
        <f t="shared" si="416"/>
        <v>0.99999999999999989</v>
      </c>
      <c r="J650" s="179">
        <f t="shared" si="416"/>
        <v>1.0000000000000002</v>
      </c>
      <c r="K650" s="179">
        <f t="shared" si="416"/>
        <v>1</v>
      </c>
      <c r="L650" s="179">
        <f t="shared" si="416"/>
        <v>1</v>
      </c>
      <c r="M650" s="179">
        <f t="shared" si="416"/>
        <v>0.99999999999999978</v>
      </c>
      <c r="N650" s="179">
        <f t="shared" si="416"/>
        <v>1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0.99999999999999989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0.99999999999999989</v>
      </c>
      <c r="H651" s="179">
        <f t="shared" si="416"/>
        <v>0.99999999999999978</v>
      </c>
      <c r="I651" s="179">
        <f t="shared" si="416"/>
        <v>0.99999999999999989</v>
      </c>
      <c r="J651" s="179">
        <f t="shared" si="416"/>
        <v>1.0000000000000002</v>
      </c>
      <c r="K651" s="179">
        <f t="shared" si="416"/>
        <v>1</v>
      </c>
      <c r="L651" s="179">
        <f t="shared" si="416"/>
        <v>1</v>
      </c>
      <c r="M651" s="179">
        <f t="shared" si="416"/>
        <v>0.99999999999999978</v>
      </c>
      <c r="N651" s="179">
        <f t="shared" si="416"/>
        <v>1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0.99999999999999989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0.99999999999999989</v>
      </c>
      <c r="H652" s="179">
        <f t="shared" si="416"/>
        <v>0.99999999999999978</v>
      </c>
      <c r="I652" s="179">
        <f t="shared" si="416"/>
        <v>0.99999999999999989</v>
      </c>
      <c r="J652" s="179">
        <f t="shared" si="416"/>
        <v>1.0000000000000002</v>
      </c>
      <c r="K652" s="179">
        <f t="shared" si="416"/>
        <v>1</v>
      </c>
      <c r="L652" s="179">
        <f t="shared" si="416"/>
        <v>1</v>
      </c>
      <c r="M652" s="179">
        <f t="shared" si="416"/>
        <v>0.99999999999999978</v>
      </c>
      <c r="N652" s="179">
        <f t="shared" si="416"/>
        <v>1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0.99999999999999989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0.99999999999999989</v>
      </c>
      <c r="H653" s="179">
        <f t="shared" si="416"/>
        <v>0.99999999999999978</v>
      </c>
      <c r="I653" s="179">
        <f t="shared" si="416"/>
        <v>0.99999999999999989</v>
      </c>
      <c r="J653" s="179">
        <f t="shared" si="416"/>
        <v>1.0000000000000002</v>
      </c>
      <c r="K653" s="179">
        <f t="shared" si="416"/>
        <v>1</v>
      </c>
      <c r="L653" s="179">
        <f t="shared" si="416"/>
        <v>1</v>
      </c>
      <c r="M653" s="179">
        <f t="shared" si="416"/>
        <v>0.99999999999999978</v>
      </c>
      <c r="N653" s="179">
        <f t="shared" si="416"/>
        <v>1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0.99999999999999989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0.99999999999999989</v>
      </c>
      <c r="H654" s="179">
        <f t="shared" si="416"/>
        <v>0.99999999999999978</v>
      </c>
      <c r="I654" s="179">
        <f t="shared" si="416"/>
        <v>0.99999999999999989</v>
      </c>
      <c r="J654" s="179">
        <f t="shared" si="416"/>
        <v>1.0000000000000002</v>
      </c>
      <c r="K654" s="179">
        <f t="shared" si="416"/>
        <v>1</v>
      </c>
      <c r="L654" s="179">
        <f t="shared" si="416"/>
        <v>1</v>
      </c>
      <c r="M654" s="179">
        <f t="shared" si="416"/>
        <v>0.99999999999999978</v>
      </c>
      <c r="N654" s="179">
        <f t="shared" si="416"/>
        <v>1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0.99999999999999989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0.99999999999999989</v>
      </c>
      <c r="H655" s="179">
        <f t="shared" si="416"/>
        <v>0.99999999999999978</v>
      </c>
      <c r="I655" s="179">
        <f t="shared" si="416"/>
        <v>0.99999999999999989</v>
      </c>
      <c r="J655" s="179">
        <f t="shared" si="416"/>
        <v>1.0000000000000002</v>
      </c>
      <c r="K655" s="179">
        <f t="shared" si="416"/>
        <v>1</v>
      </c>
      <c r="L655" s="179">
        <f t="shared" si="416"/>
        <v>1</v>
      </c>
      <c r="M655" s="179">
        <f t="shared" si="416"/>
        <v>0.99999999999999978</v>
      </c>
      <c r="N655" s="179">
        <f t="shared" si="416"/>
        <v>1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0.99999999999999989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0.99999999999999989</v>
      </c>
      <c r="H656" s="179">
        <f t="shared" si="416"/>
        <v>0.99999999999999978</v>
      </c>
      <c r="I656" s="179">
        <f t="shared" si="416"/>
        <v>0.99999999999999989</v>
      </c>
      <c r="J656" s="179">
        <f t="shared" si="416"/>
        <v>1.0000000000000002</v>
      </c>
      <c r="K656" s="179">
        <f t="shared" si="416"/>
        <v>1</v>
      </c>
      <c r="L656" s="179">
        <f t="shared" si="416"/>
        <v>1</v>
      </c>
      <c r="M656" s="179">
        <f t="shared" si="416"/>
        <v>0.99999999999999978</v>
      </c>
      <c r="N656" s="179">
        <f t="shared" si="416"/>
        <v>1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0.99999999999999989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0.99999999999999989</v>
      </c>
      <c r="H657" s="179">
        <f t="shared" si="416"/>
        <v>0.99999999999999978</v>
      </c>
      <c r="I657" s="179">
        <f t="shared" si="416"/>
        <v>0.99999999999999989</v>
      </c>
      <c r="J657" s="179">
        <f t="shared" si="416"/>
        <v>1.0000000000000002</v>
      </c>
      <c r="K657" s="179">
        <f t="shared" si="416"/>
        <v>1</v>
      </c>
      <c r="L657" s="179">
        <f t="shared" si="416"/>
        <v>1</v>
      </c>
      <c r="M657" s="179">
        <f t="shared" si="416"/>
        <v>0.99999999999999978</v>
      </c>
      <c r="N657" s="179">
        <f t="shared" si="416"/>
        <v>1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0.99999999999999989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0.99999999999999989</v>
      </c>
      <c r="H658" s="179">
        <f t="shared" si="416"/>
        <v>0.99999999999999978</v>
      </c>
      <c r="I658" s="179">
        <f t="shared" si="416"/>
        <v>0.99999999999999989</v>
      </c>
      <c r="J658" s="179">
        <f t="shared" si="416"/>
        <v>1.0000000000000002</v>
      </c>
      <c r="K658" s="179">
        <f t="shared" si="416"/>
        <v>1</v>
      </c>
      <c r="L658" s="179">
        <f t="shared" si="416"/>
        <v>1</v>
      </c>
      <c r="M658" s="179">
        <f t="shared" si="416"/>
        <v>0.99999999999999978</v>
      </c>
      <c r="N658" s="179">
        <f t="shared" si="416"/>
        <v>1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0.99999999999999989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0.99999999999999989</v>
      </c>
      <c r="H659" s="179">
        <f t="shared" si="416"/>
        <v>0.99999999999999978</v>
      </c>
      <c r="I659" s="179">
        <f t="shared" si="416"/>
        <v>0.99999999999999989</v>
      </c>
      <c r="J659" s="179">
        <f t="shared" si="416"/>
        <v>1.0000000000000002</v>
      </c>
      <c r="K659" s="179">
        <f t="shared" si="416"/>
        <v>1</v>
      </c>
      <c r="L659" s="179">
        <f t="shared" si="416"/>
        <v>1</v>
      </c>
      <c r="M659" s="179">
        <f t="shared" si="416"/>
        <v>0.99999999999999978</v>
      </c>
      <c r="N659" s="179">
        <f t="shared" si="416"/>
        <v>1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0.99999999999999989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0.99999999999999989</v>
      </c>
      <c r="H660" s="179">
        <f t="shared" si="416"/>
        <v>0.99999999999999978</v>
      </c>
      <c r="I660" s="179">
        <f t="shared" si="416"/>
        <v>0.99999999999999989</v>
      </c>
      <c r="J660" s="179">
        <f t="shared" si="416"/>
        <v>1.0000000000000002</v>
      </c>
      <c r="K660" s="179">
        <f t="shared" si="416"/>
        <v>1</v>
      </c>
      <c r="L660" s="179">
        <f t="shared" si="416"/>
        <v>1</v>
      </c>
      <c r="M660" s="179">
        <f t="shared" si="416"/>
        <v>0.99999999999999978</v>
      </c>
      <c r="N660" s="179">
        <f t="shared" si="416"/>
        <v>1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0.99999999999999989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0.99999999999999989</v>
      </c>
      <c r="H661" s="179">
        <f t="shared" si="416"/>
        <v>0.99999999999999978</v>
      </c>
      <c r="I661" s="179">
        <f t="shared" si="416"/>
        <v>0.99999999999999989</v>
      </c>
      <c r="J661" s="179">
        <f t="shared" si="416"/>
        <v>1.0000000000000002</v>
      </c>
      <c r="K661" s="179">
        <f t="shared" si="416"/>
        <v>1</v>
      </c>
      <c r="L661" s="179">
        <f t="shared" si="416"/>
        <v>1</v>
      </c>
      <c r="M661" s="179">
        <f t="shared" si="416"/>
        <v>0.99999999999999978</v>
      </c>
      <c r="N661" s="179">
        <f t="shared" si="416"/>
        <v>1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0.99999999999999989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0.99999999999999989</v>
      </c>
      <c r="H662" s="179">
        <f t="shared" si="416"/>
        <v>0.99999999999999978</v>
      </c>
      <c r="I662" s="179">
        <f t="shared" si="416"/>
        <v>0.99999999999999989</v>
      </c>
      <c r="J662" s="179">
        <f t="shared" si="416"/>
        <v>1.0000000000000002</v>
      </c>
      <c r="K662" s="179">
        <f t="shared" si="416"/>
        <v>1</v>
      </c>
      <c r="L662" s="179">
        <f t="shared" si="416"/>
        <v>1</v>
      </c>
      <c r="M662" s="179">
        <f t="shared" si="416"/>
        <v>0.99999999999999978</v>
      </c>
      <c r="N662" s="179">
        <f t="shared" si="416"/>
        <v>1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0.99999999999999989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0.99999999999999989</v>
      </c>
      <c r="H663" s="179">
        <f t="shared" si="416"/>
        <v>0.99999999999999978</v>
      </c>
      <c r="I663" s="179">
        <f t="shared" si="416"/>
        <v>0.99999999999999989</v>
      </c>
      <c r="J663" s="179">
        <f t="shared" si="416"/>
        <v>1.0000000000000002</v>
      </c>
      <c r="K663" s="179">
        <f t="shared" si="416"/>
        <v>1</v>
      </c>
      <c r="L663" s="179">
        <f t="shared" si="416"/>
        <v>1</v>
      </c>
      <c r="M663" s="179">
        <f t="shared" si="416"/>
        <v>0.99999999999999978</v>
      </c>
      <c r="N663" s="179">
        <f t="shared" si="416"/>
        <v>1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0.99999999999999989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0.99999999999999989</v>
      </c>
      <c r="H664" s="179">
        <f t="shared" si="426"/>
        <v>0.99999999999999978</v>
      </c>
      <c r="I664" s="179">
        <f t="shared" si="426"/>
        <v>0.99999999999999989</v>
      </c>
      <c r="J664" s="179">
        <f t="shared" si="426"/>
        <v>1.0000000000000002</v>
      </c>
      <c r="K664" s="179">
        <f t="shared" si="426"/>
        <v>1</v>
      </c>
      <c r="L664" s="179">
        <f t="shared" si="426"/>
        <v>1</v>
      </c>
      <c r="M664" s="179">
        <f t="shared" si="426"/>
        <v>0.99999999999999978</v>
      </c>
      <c r="N664" s="179">
        <f t="shared" si="426"/>
        <v>1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0.99999999999999989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0.99999999999999989</v>
      </c>
      <c r="H665" s="179">
        <f t="shared" si="426"/>
        <v>0.99999999999999978</v>
      </c>
      <c r="I665" s="179">
        <f t="shared" si="426"/>
        <v>0.99999999999999989</v>
      </c>
      <c r="J665" s="179">
        <f t="shared" si="426"/>
        <v>1.0000000000000002</v>
      </c>
      <c r="K665" s="179">
        <f t="shared" si="426"/>
        <v>1</v>
      </c>
      <c r="L665" s="179">
        <f t="shared" si="426"/>
        <v>1</v>
      </c>
      <c r="M665" s="179">
        <f t="shared" si="426"/>
        <v>0.99999999999999978</v>
      </c>
      <c r="N665" s="179">
        <f t="shared" si="426"/>
        <v>1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0.99999999999999989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0.99999999999999989</v>
      </c>
      <c r="H666" s="179">
        <f t="shared" si="426"/>
        <v>0.99999999999999978</v>
      </c>
      <c r="I666" s="179">
        <f t="shared" si="426"/>
        <v>0.99999999999999989</v>
      </c>
      <c r="J666" s="179">
        <f t="shared" si="426"/>
        <v>1.0000000000000002</v>
      </c>
      <c r="K666" s="179">
        <f t="shared" si="426"/>
        <v>1</v>
      </c>
      <c r="L666" s="179">
        <f t="shared" si="426"/>
        <v>1</v>
      </c>
      <c r="M666" s="179">
        <f t="shared" si="426"/>
        <v>0.99999999999999978</v>
      </c>
      <c r="N666" s="179">
        <f t="shared" si="426"/>
        <v>1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0.99999999999999989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0.99999999999999989</v>
      </c>
      <c r="H667" s="179">
        <f t="shared" si="426"/>
        <v>0.99999999999999978</v>
      </c>
      <c r="I667" s="179">
        <f t="shared" si="426"/>
        <v>0.99999999999999989</v>
      </c>
      <c r="J667" s="179">
        <f t="shared" si="426"/>
        <v>1.0000000000000002</v>
      </c>
      <c r="K667" s="179">
        <f t="shared" si="426"/>
        <v>1</v>
      </c>
      <c r="L667" s="179">
        <f t="shared" si="426"/>
        <v>1</v>
      </c>
      <c r="M667" s="179">
        <f t="shared" si="426"/>
        <v>0.99999999999999978</v>
      </c>
      <c r="N667" s="179">
        <f t="shared" si="426"/>
        <v>1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0.99999999999999989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0.99999999999999989</v>
      </c>
      <c r="H668" s="179">
        <f t="shared" si="426"/>
        <v>0.99999999999999978</v>
      </c>
      <c r="I668" s="179">
        <f t="shared" si="426"/>
        <v>0.99999999999999989</v>
      </c>
      <c r="J668" s="179">
        <f t="shared" si="426"/>
        <v>1.0000000000000002</v>
      </c>
      <c r="K668" s="179">
        <f t="shared" si="426"/>
        <v>1</v>
      </c>
      <c r="L668" s="179">
        <f t="shared" si="426"/>
        <v>1</v>
      </c>
      <c r="M668" s="179">
        <f t="shared" si="426"/>
        <v>0.99999999999999978</v>
      </c>
      <c r="N668" s="179">
        <f t="shared" si="426"/>
        <v>1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0.99999999999999989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0.99999999999999989</v>
      </c>
      <c r="H669" s="179">
        <f t="shared" si="426"/>
        <v>0.99999999999999978</v>
      </c>
      <c r="I669" s="179">
        <f t="shared" si="426"/>
        <v>0.99999999999999989</v>
      </c>
      <c r="J669" s="179">
        <f t="shared" si="426"/>
        <v>1.0000000000000002</v>
      </c>
      <c r="K669" s="179">
        <f t="shared" si="426"/>
        <v>1</v>
      </c>
      <c r="L669" s="179">
        <f t="shared" si="426"/>
        <v>1</v>
      </c>
      <c r="M669" s="179">
        <f t="shared" si="426"/>
        <v>0.99999999999999978</v>
      </c>
      <c r="N669" s="179">
        <f t="shared" si="426"/>
        <v>1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0.99999999999999989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0.99999999999999989</v>
      </c>
      <c r="H670" s="179">
        <f t="shared" si="426"/>
        <v>0.99999999999999978</v>
      </c>
      <c r="I670" s="179">
        <f t="shared" si="426"/>
        <v>0.99999999999999989</v>
      </c>
      <c r="J670" s="179">
        <f t="shared" si="426"/>
        <v>1.0000000000000002</v>
      </c>
      <c r="K670" s="179">
        <f t="shared" si="426"/>
        <v>1</v>
      </c>
      <c r="L670" s="179">
        <f t="shared" si="426"/>
        <v>1</v>
      </c>
      <c r="M670" s="179">
        <f t="shared" si="426"/>
        <v>0.99999999999999978</v>
      </c>
      <c r="N670" s="179">
        <f t="shared" si="426"/>
        <v>1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0.99999999999999989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0.99999999999999989</v>
      </c>
      <c r="H671" s="194">
        <f t="shared" si="426"/>
        <v>0.99999999999999978</v>
      </c>
      <c r="I671" s="194">
        <f t="shared" si="426"/>
        <v>0.99999999999999989</v>
      </c>
      <c r="J671" s="194">
        <f t="shared" si="426"/>
        <v>1.0000000000000002</v>
      </c>
      <c r="K671" s="194">
        <f t="shared" si="426"/>
        <v>1</v>
      </c>
      <c r="L671" s="194">
        <f t="shared" si="426"/>
        <v>1</v>
      </c>
      <c r="M671" s="194">
        <f t="shared" si="426"/>
        <v>0.99999999999999978</v>
      </c>
      <c r="N671" s="194">
        <f t="shared" si="426"/>
        <v>1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0.99999999999999989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0.27314731068170411</v>
      </c>
      <c r="G679" s="175">
        <f t="shared" si="428"/>
        <v>0.59350683200590226</v>
      </c>
      <c r="H679" s="175">
        <f t="shared" si="428"/>
        <v>0.7789299973477174</v>
      </c>
      <c r="I679" s="175">
        <f t="shared" si="428"/>
        <v>0.88176887359605038</v>
      </c>
      <c r="J679" s="175">
        <f t="shared" si="428"/>
        <v>0.93935776465611753</v>
      </c>
      <c r="K679" s="175">
        <f t="shared" si="428"/>
        <v>0.96952251117318566</v>
      </c>
      <c r="L679" s="175">
        <f t="shared" si="428"/>
        <v>0.9843951546545201</v>
      </c>
      <c r="M679" s="175">
        <f t="shared" si="428"/>
        <v>0.99216080103286675</v>
      </c>
      <c r="N679" s="175">
        <f t="shared" si="428"/>
        <v>0.99612818493362687</v>
      </c>
      <c r="O679" s="175">
        <f t="shared" si="428"/>
        <v>0.99806233210705597</v>
      </c>
      <c r="P679" s="175">
        <f t="shared" si="428"/>
        <v>0.9990386403961018</v>
      </c>
      <c r="Q679" s="175">
        <f t="shared" si="428"/>
        <v>0.99953482719286024</v>
      </c>
      <c r="R679" s="175">
        <f t="shared" si="428"/>
        <v>0.99978369669441902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-0.47519411187473376</v>
      </c>
      <c r="F680" s="179" t="e">
        <f t="shared" si="428"/>
        <v>#DIV/0!</v>
      </c>
      <c r="G680" s="179">
        <f t="shared" si="428"/>
        <v>0.2611167223751823</v>
      </c>
      <c r="H680" s="179">
        <f t="shared" si="428"/>
        <v>0.58501882239996617</v>
      </c>
      <c r="I680" s="179">
        <f t="shared" si="428"/>
        <v>0.7722902568513903</v>
      </c>
      <c r="J680" s="179">
        <f t="shared" si="428"/>
        <v>0.88115396050329364</v>
      </c>
      <c r="K680" s="179">
        <f t="shared" si="428"/>
        <v>0.93967300915688812</v>
      </c>
      <c r="L680" s="179">
        <f t="shared" si="428"/>
        <v>0.9689608226726304</v>
      </c>
      <c r="M680" s="179">
        <f t="shared" si="428"/>
        <v>0.98436500697418661</v>
      </c>
      <c r="N680" s="179">
        <f t="shared" si="428"/>
        <v>0.99226683326646392</v>
      </c>
      <c r="O680" s="179">
        <f t="shared" si="428"/>
        <v>0.99612728998921196</v>
      </c>
      <c r="P680" s="179">
        <f t="shared" si="428"/>
        <v>0.99807792195988265</v>
      </c>
      <c r="Q680" s="179">
        <f t="shared" si="428"/>
        <v>0.99906979784665528</v>
      </c>
      <c r="R680" s="179">
        <f t="shared" si="428"/>
        <v>0.99956742246262253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-0.20483298530913202</v>
      </c>
      <c r="F681" s="179">
        <f t="shared" si="428"/>
        <v>-0.48451294201959538</v>
      </c>
      <c r="G681" s="179" t="e">
        <f t="shared" si="428"/>
        <v>#DIV/0!</v>
      </c>
      <c r="H681" s="179">
        <f t="shared" si="428"/>
        <v>0.25917189131743984</v>
      </c>
      <c r="I681" s="179">
        <f t="shared" si="428"/>
        <v>0.5773189980763096</v>
      </c>
      <c r="J681" s="179">
        <f t="shared" si="428"/>
        <v>0.77291147938959648</v>
      </c>
      <c r="K681" s="179">
        <f t="shared" si="428"/>
        <v>0.88264392884099019</v>
      </c>
      <c r="L681" s="179">
        <f t="shared" si="428"/>
        <v>0.93906478837846286</v>
      </c>
      <c r="M681" s="179">
        <f t="shared" si="428"/>
        <v>0.96914569888888458</v>
      </c>
      <c r="N681" s="179">
        <f t="shared" si="428"/>
        <v>0.98469703092577232</v>
      </c>
      <c r="O681" s="179">
        <f t="shared" si="428"/>
        <v>0.99232627483552183</v>
      </c>
      <c r="P681" s="179">
        <f t="shared" si="428"/>
        <v>0.99618885318381589</v>
      </c>
      <c r="Q681" s="179">
        <f t="shared" si="428"/>
        <v>0.99815492059851285</v>
      </c>
      <c r="R681" s="179">
        <f t="shared" si="428"/>
        <v>0.99914182472453128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-5.6454844481411207E-2</v>
      </c>
      <c r="F682" s="179">
        <f t="shared" si="428"/>
        <v>-0.22223479564789034</v>
      </c>
      <c r="G682" s="179">
        <f t="shared" si="428"/>
        <v>-0.49066984545173603</v>
      </c>
      <c r="H682" s="179" t="e">
        <f t="shared" si="428"/>
        <v>#DIV/0!</v>
      </c>
      <c r="I682" s="179">
        <f t="shared" si="428"/>
        <v>0.24607398643179837</v>
      </c>
      <c r="J682" s="179">
        <f t="shared" si="428"/>
        <v>0.57580224232381938</v>
      </c>
      <c r="K682" s="179">
        <f t="shared" si="428"/>
        <v>0.77392109676362253</v>
      </c>
      <c r="L682" s="179">
        <f t="shared" si="428"/>
        <v>0.88063501617790452</v>
      </c>
      <c r="M682" s="179">
        <f t="shared" si="428"/>
        <v>0.93895121068078324</v>
      </c>
      <c r="N682" s="179">
        <f t="shared" si="428"/>
        <v>0.96955587577483626</v>
      </c>
      <c r="O682" s="179">
        <f t="shared" si="428"/>
        <v>0.98469352378361052</v>
      </c>
      <c r="P682" s="179">
        <f t="shared" si="428"/>
        <v>0.99238775650994049</v>
      </c>
      <c r="Q682" s="179">
        <f t="shared" si="428"/>
        <v>0.99631209470753979</v>
      </c>
      <c r="R682" s="179">
        <f t="shared" si="428"/>
        <v>0.99828410665024514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-1.482319654588315E-2</v>
      </c>
      <c r="F683" s="179">
        <f t="shared" si="428"/>
        <v>-6.4442365576589028E-2</v>
      </c>
      <c r="G683" s="179">
        <f t="shared" si="428"/>
        <v>-0.24389504314035398</v>
      </c>
      <c r="H683" s="179">
        <f t="shared" si="428"/>
        <v>-0.499182336819814</v>
      </c>
      <c r="I683" s="179" t="e">
        <f t="shared" si="428"/>
        <v>#DIV/0!</v>
      </c>
      <c r="J683" s="179">
        <f t="shared" si="428"/>
        <v>0.25420365217299906</v>
      </c>
      <c r="K683" s="179">
        <f t="shared" si="428"/>
        <v>0.58303651521040845</v>
      </c>
      <c r="L683" s="179">
        <f t="shared" si="428"/>
        <v>0.77377275491553588</v>
      </c>
      <c r="M683" s="179">
        <f t="shared" si="428"/>
        <v>0.8822165447134751</v>
      </c>
      <c r="N683" s="179">
        <f t="shared" si="428"/>
        <v>0.94066611658215216</v>
      </c>
      <c r="O683" s="179">
        <f t="shared" si="428"/>
        <v>0.97001983319206619</v>
      </c>
      <c r="P683" s="179">
        <f t="shared" si="428"/>
        <v>0.98505150200445768</v>
      </c>
      <c r="Q683" s="179">
        <f t="shared" si="428"/>
        <v>0.99274800465532276</v>
      </c>
      <c r="R683" s="179">
        <f t="shared" si="428"/>
        <v>0.99662357582698458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-3.7196763894538029E-3</v>
      </c>
      <c r="F684" s="179">
        <f t="shared" si="428"/>
        <v>-1.6486938736267394E-2</v>
      </c>
      <c r="G684" s="179">
        <f t="shared" si="428"/>
        <v>-7.03330506072153E-2</v>
      </c>
      <c r="H684" s="179">
        <f t="shared" si="428"/>
        <v>-0.26593681740690789</v>
      </c>
      <c r="I684" s="179">
        <f t="shared" si="428"/>
        <v>-0.50294145646059751</v>
      </c>
      <c r="J684" s="179" t="e">
        <f t="shared" si="428"/>
        <v>#DIV/0!</v>
      </c>
      <c r="K684" s="179">
        <f t="shared" si="428"/>
        <v>0.25532902382208883</v>
      </c>
      <c r="L684" s="179">
        <f t="shared" si="428"/>
        <v>0.57809148514794484</v>
      </c>
      <c r="M684" s="179">
        <f t="shared" si="428"/>
        <v>0.7734124622494567</v>
      </c>
      <c r="N684" s="179">
        <f t="shared" si="428"/>
        <v>0.88367388147278947</v>
      </c>
      <c r="O684" s="179">
        <f t="shared" si="428"/>
        <v>0.94065297872793341</v>
      </c>
      <c r="P684" s="179">
        <f t="shared" si="428"/>
        <v>0.97025605071737808</v>
      </c>
      <c r="Q684" s="179">
        <f t="shared" si="428"/>
        <v>0.98553061136219633</v>
      </c>
      <c r="R684" s="179">
        <f t="shared" si="428"/>
        <v>0.99325420219344585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-9.3069245994514154E-4</v>
      </c>
      <c r="F685" s="179">
        <f t="shared" si="428"/>
        <v>-4.1415706179984742E-3</v>
      </c>
      <c r="G685" s="179">
        <f t="shared" si="428"/>
        <v>-1.8080097774201991E-2</v>
      </c>
      <c r="H685" s="179">
        <f t="shared" si="428"/>
        <v>-7.8805588837053742E-2</v>
      </c>
      <c r="I685" s="179">
        <f t="shared" si="428"/>
        <v>-0.27428962483119701</v>
      </c>
      <c r="J685" s="179">
        <f t="shared" si="428"/>
        <v>-0.50441144762683432</v>
      </c>
      <c r="K685" s="179" t="e">
        <f t="shared" si="428"/>
        <v>#DIV/0!</v>
      </c>
      <c r="L685" s="179">
        <f t="shared" si="428"/>
        <v>0.25149287745877902</v>
      </c>
      <c r="M685" s="179">
        <f t="shared" si="428"/>
        <v>0.57757435601576579</v>
      </c>
      <c r="N685" s="179">
        <f t="shared" si="428"/>
        <v>0.77593178838389398</v>
      </c>
      <c r="O685" s="179">
        <f t="shared" si="428"/>
        <v>0.88364934699488284</v>
      </c>
      <c r="P685" s="179">
        <f t="shared" si="428"/>
        <v>0.94110994550856664</v>
      </c>
      <c r="Q685" s="179">
        <f t="shared" si="428"/>
        <v>0.97119786049136148</v>
      </c>
      <c r="R685" s="179">
        <f t="shared" si="428"/>
        <v>0.98653640531198916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-2.3271855393220054E-4</v>
      </c>
      <c r="F686" s="179">
        <f t="shared" si="428"/>
        <v>-1.0365135644907109E-3</v>
      </c>
      <c r="G686" s="179">
        <f t="shared" si="428"/>
        <v>-4.5467763528978349E-3</v>
      </c>
      <c r="H686" s="179">
        <f t="shared" si="428"/>
        <v>-2.0389044012739364E-2</v>
      </c>
      <c r="I686" s="179">
        <f t="shared" si="428"/>
        <v>-8.2266686892088214E-2</v>
      </c>
      <c r="J686" s="179">
        <f t="shared" si="428"/>
        <v>-0.27927105967276916</v>
      </c>
      <c r="K686" s="179">
        <f t="shared" si="428"/>
        <v>-0.50300556397034424</v>
      </c>
      <c r="L686" s="179" t="e">
        <f t="shared" si="428"/>
        <v>#DIV/0!</v>
      </c>
      <c r="M686" s="179">
        <f t="shared" si="428"/>
        <v>0.25109463245712832</v>
      </c>
      <c r="N686" s="179">
        <f t="shared" si="428"/>
        <v>0.58119967859924559</v>
      </c>
      <c r="O686" s="179">
        <f t="shared" si="428"/>
        <v>0.77588930832287673</v>
      </c>
      <c r="P686" s="179">
        <f t="shared" si="428"/>
        <v>0.88450311425644179</v>
      </c>
      <c r="Q686" s="179">
        <f t="shared" si="428"/>
        <v>0.94292853563491807</v>
      </c>
      <c r="R686" s="179">
        <f t="shared" si="428"/>
        <v>0.97318322869640583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-5.8182388787905786E-5</v>
      </c>
      <c r="F687" s="179">
        <f t="shared" si="428"/>
        <v>-2.5919474613598424E-4</v>
      </c>
      <c r="G687" s="179">
        <f t="shared" si="428"/>
        <v>-1.1382223258079376E-3</v>
      </c>
      <c r="H687" s="179">
        <f t="shared" si="428"/>
        <v>-5.1350101268508109E-3</v>
      </c>
      <c r="I687" s="179">
        <f t="shared" si="428"/>
        <v>-2.1352602522753224E-2</v>
      </c>
      <c r="J687" s="179">
        <f t="shared" si="428"/>
        <v>-8.4285909007406054E-2</v>
      </c>
      <c r="K687" s="179">
        <f t="shared" si="428"/>
        <v>-0.27450375760479734</v>
      </c>
      <c r="L687" s="179">
        <f t="shared" si="428"/>
        <v>-0.50788290743317577</v>
      </c>
      <c r="M687" s="179" t="e">
        <f t="shared" si="428"/>
        <v>#DIV/0!</v>
      </c>
      <c r="N687" s="179">
        <f t="shared" si="428"/>
        <v>0.25389814844382136</v>
      </c>
      <c r="O687" s="179">
        <f t="shared" si="428"/>
        <v>0.58113836872261937</v>
      </c>
      <c r="P687" s="179">
        <f t="shared" si="428"/>
        <v>0.7773689075058996</v>
      </c>
      <c r="Q687" s="179">
        <f t="shared" si="428"/>
        <v>0.88788492391808171</v>
      </c>
      <c r="R687" s="179">
        <f t="shared" si="428"/>
        <v>0.9467958229065141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-1.454576630549201E-5</v>
      </c>
      <c r="F688" s="179">
        <f t="shared" si="428"/>
        <v>-6.4802718661060709E-5</v>
      </c>
      <c r="G688" s="179">
        <f t="shared" si="428"/>
        <v>-2.8464656108664448E-4</v>
      </c>
      <c r="H688" s="179">
        <f t="shared" si="428"/>
        <v>-1.2859279188439262E-3</v>
      </c>
      <c r="I688" s="179">
        <f t="shared" si="428"/>
        <v>-5.3818188008231552E-3</v>
      </c>
      <c r="J688" s="179">
        <f t="shared" si="428"/>
        <v>-2.1910398650198754E-2</v>
      </c>
      <c r="K688" s="179">
        <f t="shared" si="428"/>
        <v>-8.2352967798996271E-2</v>
      </c>
      <c r="L688" s="179">
        <f t="shared" si="428"/>
        <v>-0.29165818396091175</v>
      </c>
      <c r="M688" s="179">
        <f t="shared" si="428"/>
        <v>-0.50840330689425162</v>
      </c>
      <c r="N688" s="179" t="e">
        <f t="shared" si="428"/>
        <v>#DIV/0!</v>
      </c>
      <c r="O688" s="179">
        <f t="shared" si="428"/>
        <v>0.2538505101951814</v>
      </c>
      <c r="P688" s="179">
        <f t="shared" si="428"/>
        <v>0.58327749106165871</v>
      </c>
      <c r="Q688" s="179">
        <f t="shared" si="428"/>
        <v>0.78314784670272719</v>
      </c>
      <c r="R688" s="179">
        <f t="shared" si="428"/>
        <v>0.89521641942265773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-3.6364520588593791E-6</v>
      </c>
      <c r="F689" s="179">
        <f t="shared" si="428"/>
        <v>-1.620092809027567E-5</v>
      </c>
      <c r="G689" s="179">
        <f t="shared" si="428"/>
        <v>-7.1167184793928564E-5</v>
      </c>
      <c r="H689" s="179">
        <f t="shared" si="428"/>
        <v>-3.2161203908106308E-4</v>
      </c>
      <c r="I689" s="179">
        <f t="shared" si="428"/>
        <v>-1.3479854753431328E-3</v>
      </c>
      <c r="J689" s="179">
        <f t="shared" si="428"/>
        <v>-5.5243789170930264E-3</v>
      </c>
      <c r="K689" s="179">
        <f t="shared" si="428"/>
        <v>-2.1376401930493512E-2</v>
      </c>
      <c r="L689" s="179">
        <f t="shared" si="428"/>
        <v>-8.9418525877215355E-2</v>
      </c>
      <c r="M689" s="179">
        <f t="shared" si="428"/>
        <v>-0.29359502742532367</v>
      </c>
      <c r="N689" s="179">
        <f t="shared" si="428"/>
        <v>-0.5047966192003831</v>
      </c>
      <c r="O689" s="179" t="e">
        <f t="shared" si="428"/>
        <v>#DIV/0!</v>
      </c>
      <c r="P689" s="179">
        <f t="shared" si="428"/>
        <v>0.2555172654510004</v>
      </c>
      <c r="Q689" s="179">
        <f t="shared" si="428"/>
        <v>0.59118574256107537</v>
      </c>
      <c r="R689" s="179">
        <f t="shared" si="428"/>
        <v>0.79627453881320964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-9.0911366716190329E-7</v>
      </c>
      <c r="F690" s="179">
        <f t="shared" si="428"/>
        <v>-4.0502474373864281E-6</v>
      </c>
      <c r="G690" s="179">
        <f t="shared" si="428"/>
        <v>-1.7792138308021477E-5</v>
      </c>
      <c r="H690" s="179">
        <f t="shared" si="428"/>
        <v>-8.0410952779368176E-5</v>
      </c>
      <c r="I690" s="179">
        <f t="shared" si="428"/>
        <v>-3.3714809838474654E-4</v>
      </c>
      <c r="J690" s="179">
        <f t="shared" si="428"/>
        <v>-1.3838096951946524E-3</v>
      </c>
      <c r="K690" s="179">
        <f t="shared" si="428"/>
        <v>-5.3878993160536978E-3</v>
      </c>
      <c r="L690" s="179">
        <f t="shared" si="428"/>
        <v>-2.3336014864311118E-2</v>
      </c>
      <c r="M690" s="179">
        <f t="shared" si="428"/>
        <v>-9.023579290035437E-2</v>
      </c>
      <c r="N690" s="179">
        <f t="shared" si="428"/>
        <v>-0.28060143893864242</v>
      </c>
      <c r="O690" s="179">
        <f t="shared" si="428"/>
        <v>-0.50485681698856244</v>
      </c>
      <c r="P690" s="179" t="e">
        <f t="shared" si="428"/>
        <v>#DIV/0!</v>
      </c>
      <c r="Q690" s="179">
        <f t="shared" si="428"/>
        <v>0.25927140889882616</v>
      </c>
      <c r="R690" s="179">
        <f t="shared" si="428"/>
        <v>0.61179394601016801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-2.3092945840362884E-7</v>
      </c>
      <c r="F691" s="179">
        <f t="shared" si="428"/>
        <v>-1.0288286231972595E-6</v>
      </c>
      <c r="G691" s="179">
        <f t="shared" si="428"/>
        <v>-4.5195092741365892E-6</v>
      </c>
      <c r="H691" s="179">
        <f t="shared" si="428"/>
        <v>-2.0426164428107412E-5</v>
      </c>
      <c r="I691" s="179">
        <f t="shared" si="428"/>
        <v>-8.5650389705060751E-5</v>
      </c>
      <c r="J691" s="179">
        <f t="shared" si="428"/>
        <v>-3.5167442515293012E-4</v>
      </c>
      <c r="K691" s="179">
        <f t="shared" si="428"/>
        <v>-1.3711785049572299E-3</v>
      </c>
      <c r="L691" s="179">
        <f t="shared" si="428"/>
        <v>-5.9835150486155031E-3</v>
      </c>
      <c r="M691" s="179">
        <f t="shared" si="428"/>
        <v>-2.3937474005263523E-2</v>
      </c>
      <c r="N691" s="179">
        <f t="shared" si="428"/>
        <v>-8.6114220782550696E-2</v>
      </c>
      <c r="O691" s="179">
        <f t="shared" si="428"/>
        <v>-0.28408360800947735</v>
      </c>
      <c r="P691" s="179">
        <f t="shared" si="428"/>
        <v>-0.50297023176301459</v>
      </c>
      <c r="Q691" s="179" t="e">
        <f t="shared" si="428"/>
        <v>#DIV/0!</v>
      </c>
      <c r="R691" s="179">
        <f t="shared" si="428"/>
        <v>0.28615887749408553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-5.5914139509826962E-8</v>
      </c>
      <c r="F692" s="179">
        <f t="shared" si="428"/>
        <v>-2.4910671379467109E-7</v>
      </c>
      <c r="G692" s="179">
        <f t="shared" si="428"/>
        <v>-1.0942942100366784E-6</v>
      </c>
      <c r="H692" s="179">
        <f t="shared" si="428"/>
        <v>-4.9457460964022537E-6</v>
      </c>
      <c r="I692" s="179">
        <f t="shared" si="428"/>
        <v>-2.0738806931320998E-5</v>
      </c>
      <c r="J692" s="179">
        <f t="shared" si="428"/>
        <v>-8.5159759255569361E-5</v>
      </c>
      <c r="K692" s="179">
        <f t="shared" si="428"/>
        <v>-3.3215242836989387E-4</v>
      </c>
      <c r="L692" s="179">
        <f t="shared" si="428"/>
        <v>-1.4520157448659234E-3</v>
      </c>
      <c r="M692" s="179">
        <f t="shared" si="428"/>
        <v>-5.8531141121956906E-3</v>
      </c>
      <c r="N692" s="179">
        <f t="shared" si="428"/>
        <v>-2.1713420830764846E-2</v>
      </c>
      <c r="O692" s="179">
        <f t="shared" si="428"/>
        <v>-8.3636762179648952E-2</v>
      </c>
      <c r="P692" s="179">
        <f t="shared" si="428"/>
        <v>-0.27047841167248754</v>
      </c>
      <c r="Q692" s="179">
        <f t="shared" si="428"/>
        <v>-0.49084098172572344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-8.8496781916109535E-10</v>
      </c>
      <c r="F693" s="179">
        <f t="shared" si="428"/>
        <v>-3.9426778417186267E-9</v>
      </c>
      <c r="G693" s="179">
        <f t="shared" si="428"/>
        <v>-1.731968919620768E-8</v>
      </c>
      <c r="H693" s="179">
        <f t="shared" si="428"/>
        <v>-7.8277778268327991E-8</v>
      </c>
      <c r="I693" s="179">
        <f t="shared" si="428"/>
        <v>-3.2824142278514777E-7</v>
      </c>
      <c r="J693" s="179">
        <f t="shared" si="428"/>
        <v>-1.3478954108227571E-6</v>
      </c>
      <c r="K693" s="179">
        <f t="shared" si="428"/>
        <v>-5.2578104879103896E-6</v>
      </c>
      <c r="L693" s="179">
        <f t="shared" si="428"/>
        <v>-2.2996882144035311E-5</v>
      </c>
      <c r="M693" s="179">
        <f t="shared" si="428"/>
        <v>-9.29012456960898E-5</v>
      </c>
      <c r="N693" s="179">
        <f t="shared" si="428"/>
        <v>-3.4742110070328419E-4</v>
      </c>
      <c r="O693" s="179">
        <f t="shared" si="428"/>
        <v>-1.3905418812065543E-3</v>
      </c>
      <c r="P693" s="179">
        <f t="shared" si="428"/>
        <v>-5.3487261388920964E-3</v>
      </c>
      <c r="Q693" s="179">
        <f t="shared" si="428"/>
        <v>-1.7738401066418212E-2</v>
      </c>
      <c r="R693" s="179">
        <f t="shared" si="428"/>
        <v>-5.9864003363557676E-2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-2.0945983890326319E-13</v>
      </c>
      <c r="F694" s="179">
        <f t="shared" si="428"/>
        <v>-9.3317818853293738E-13</v>
      </c>
      <c r="G694" s="179">
        <f t="shared" si="428"/>
        <v>-4.0993347462402302E-12</v>
      </c>
      <c r="H694" s="179">
        <f t="shared" si="428"/>
        <v>-1.8527285377191809E-11</v>
      </c>
      <c r="I694" s="179">
        <f t="shared" si="428"/>
        <v>-7.7690288440959467E-11</v>
      </c>
      <c r="J694" s="179">
        <f t="shared" si="428"/>
        <v>-3.1902868633150397E-10</v>
      </c>
      <c r="K694" s="179">
        <f t="shared" si="428"/>
        <v>-1.2444549800093819E-9</v>
      </c>
      <c r="L694" s="179">
        <f t="shared" si="428"/>
        <v>-5.4431059712109782E-9</v>
      </c>
      <c r="M694" s="179">
        <f t="shared" si="428"/>
        <v>-2.1989399951126832E-8</v>
      </c>
      <c r="N694" s="179">
        <f t="shared" si="428"/>
        <v>-8.224253814938536E-8</v>
      </c>
      <c r="O694" s="179">
        <f t="shared" si="428"/>
        <v>-3.2932977576428913E-7</v>
      </c>
      <c r="P694" s="179">
        <f t="shared" si="428"/>
        <v>-1.2690817253170596E-6</v>
      </c>
      <c r="Q694" s="179">
        <f t="shared" si="428"/>
        <v>-4.230949800039519E-6</v>
      </c>
      <c r="R694" s="179">
        <f t="shared" si="428"/>
        <v>-1.4538850997593905E-5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6.7632462319431721E-2</v>
      </c>
      <c r="F806" s="179">
        <f t="shared" si="503"/>
        <v>7.3421794475779359E-2</v>
      </c>
      <c r="G806" s="179">
        <f t="shared" si="503"/>
        <v>6.3163704790757669E-2</v>
      </c>
      <c r="H806" s="179">
        <f t="shared" si="503"/>
        <v>6.2808830121372741E-2</v>
      </c>
      <c r="I806" s="179">
        <f t="shared" si="503"/>
        <v>6.3757390069241526E-2</v>
      </c>
      <c r="J806" s="179">
        <f t="shared" si="503"/>
        <v>6.4102872424073837E-2</v>
      </c>
      <c r="K806" s="179">
        <f t="shared" si="503"/>
        <v>6.4863097456786006E-2</v>
      </c>
      <c r="L806" s="179">
        <f t="shared" si="503"/>
        <v>6.3135934208934513E-2</v>
      </c>
      <c r="M806" s="179">
        <f t="shared" si="503"/>
        <v>6.2965503782782872E-2</v>
      </c>
      <c r="N806" s="179">
        <f t="shared" si="503"/>
        <v>6.4274057509049742E-2</v>
      </c>
      <c r="O806" s="179">
        <f t="shared" si="503"/>
        <v>6.4252761341431028E-2</v>
      </c>
      <c r="P806" s="179">
        <f t="shared" si="503"/>
        <v>6.5031984901790463E-2</v>
      </c>
      <c r="Q806" s="179">
        <f t="shared" si="503"/>
        <v>6.9072464778862946E-2</v>
      </c>
      <c r="R806" s="179">
        <f t="shared" si="503"/>
        <v>7.4945083901614806E-2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0.29273585386850209</v>
      </c>
      <c r="F807" s="179">
        <f t="shared" si="503"/>
        <v>0.48361818053020117</v>
      </c>
      <c r="G807" s="179">
        <f t="shared" si="503"/>
        <v>0.51939052072101477</v>
      </c>
      <c r="H807" s="179">
        <f t="shared" si="503"/>
        <v>0.45301582446822969</v>
      </c>
      <c r="I807" s="179">
        <f t="shared" si="503"/>
        <v>0.4547113929894524</v>
      </c>
      <c r="J807" s="179">
        <f t="shared" si="503"/>
        <v>0.46951136386995057</v>
      </c>
      <c r="K807" s="179">
        <f t="shared" si="503"/>
        <v>0.47979658420202564</v>
      </c>
      <c r="L807" s="179">
        <f t="shared" si="503"/>
        <v>0.46828904365185353</v>
      </c>
      <c r="M807" s="179">
        <f t="shared" si="503"/>
        <v>0.4673389775515846</v>
      </c>
      <c r="N807" s="179">
        <f t="shared" si="503"/>
        <v>0.47713118805205429</v>
      </c>
      <c r="O807" s="179">
        <f t="shared" si="503"/>
        <v>0.47699347093444661</v>
      </c>
      <c r="P807" s="179">
        <f t="shared" si="503"/>
        <v>0.48278333656981043</v>
      </c>
      <c r="Q807" s="179">
        <f t="shared" si="503"/>
        <v>0.5127803349503538</v>
      </c>
      <c r="R807" s="179">
        <f t="shared" si="503"/>
        <v>0.55637789225644729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9.8774196953703097E-2</v>
      </c>
      <c r="F808" s="179">
        <f t="shared" si="503"/>
        <v>0.1999078888486896</v>
      </c>
      <c r="G808" s="179">
        <f t="shared" si="503"/>
        <v>0.32282296826242984</v>
      </c>
      <c r="H808" s="179">
        <f t="shared" si="503"/>
        <v>0.344549858611509</v>
      </c>
      <c r="I808" s="179">
        <f t="shared" si="503"/>
        <v>0.30917723962346638</v>
      </c>
      <c r="J808" s="179">
        <f t="shared" si="503"/>
        <v>0.31375138893716509</v>
      </c>
      <c r="K808" s="179">
        <f t="shared" si="503"/>
        <v>0.32908037291714648</v>
      </c>
      <c r="L808" s="179">
        <f t="shared" si="503"/>
        <v>0.32445441721027468</v>
      </c>
      <c r="M808" s="179">
        <f t="shared" si="503"/>
        <v>0.3246567380165275</v>
      </c>
      <c r="N808" s="179">
        <f t="shared" si="503"/>
        <v>0.33168175852399057</v>
      </c>
      <c r="O808" s="179">
        <f t="shared" si="503"/>
        <v>0.33164292900907827</v>
      </c>
      <c r="P808" s="179">
        <f t="shared" si="503"/>
        <v>0.33568286437956574</v>
      </c>
      <c r="Q808" s="179">
        <f t="shared" si="503"/>
        <v>0.35654378480517929</v>
      </c>
      <c r="R808" s="179">
        <f t="shared" si="503"/>
        <v>0.38685891280372231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2.1412414699174494E-2</v>
      </c>
      <c r="F809" s="179">
        <f t="shared" si="503"/>
        <v>4.4745070102171824E-2</v>
      </c>
      <c r="G809" s="179">
        <f t="shared" si="503"/>
        <v>8.9363509873239336E-2</v>
      </c>
      <c r="H809" s="179">
        <f t="shared" si="503"/>
        <v>0.14115302436270952</v>
      </c>
      <c r="I809" s="179">
        <f t="shared" si="503"/>
        <v>0.15097363001856501</v>
      </c>
      <c r="J809" s="179">
        <f t="shared" si="503"/>
        <v>0.13818842266083164</v>
      </c>
      <c r="K809" s="179">
        <f t="shared" si="503"/>
        <v>0.14246221055986827</v>
      </c>
      <c r="L809" s="179">
        <f t="shared" si="503"/>
        <v>0.14420964510282391</v>
      </c>
      <c r="M809" s="179">
        <f t="shared" si="503"/>
        <v>0.14565915636090662</v>
      </c>
      <c r="N809" s="179">
        <f t="shared" si="503"/>
        <v>0.14918741175059264</v>
      </c>
      <c r="O809" s="179">
        <f t="shared" si="503"/>
        <v>0.14926776330701555</v>
      </c>
      <c r="P809" s="179">
        <f t="shared" si="503"/>
        <v>0.1511108632177566</v>
      </c>
      <c r="Q809" s="179">
        <f t="shared" si="503"/>
        <v>0.16050813590652876</v>
      </c>
      <c r="R809" s="179">
        <f t="shared" si="503"/>
        <v>0.17415723347819975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7.8061260334696481E-3</v>
      </c>
      <c r="F810" s="179">
        <f t="shared" si="506"/>
        <v>1.6052912703212439E-2</v>
      </c>
      <c r="G810" s="179">
        <f t="shared" si="506"/>
        <v>3.3388305379803689E-2</v>
      </c>
      <c r="H810" s="179">
        <f t="shared" si="506"/>
        <v>6.6967880836790672E-2</v>
      </c>
      <c r="I810" s="179">
        <f t="shared" si="506"/>
        <v>0.10418006109077582</v>
      </c>
      <c r="J810" s="179">
        <f t="shared" si="506"/>
        <v>0.11349823984309555</v>
      </c>
      <c r="K810" s="179">
        <f t="shared" si="506"/>
        <v>0.10539597822795145</v>
      </c>
      <c r="L810" s="179">
        <f t="shared" si="506"/>
        <v>0.10531995037734083</v>
      </c>
      <c r="M810" s="179">
        <f t="shared" si="506"/>
        <v>0.1090243241928335</v>
      </c>
      <c r="N810" s="179">
        <f t="shared" si="506"/>
        <v>0.11271918867825428</v>
      </c>
      <c r="O810" s="179">
        <f t="shared" si="506"/>
        <v>0.11307431475877128</v>
      </c>
      <c r="P810" s="179">
        <f t="shared" si="506"/>
        <v>0.11454615551458427</v>
      </c>
      <c r="Q810" s="179">
        <f t="shared" si="506"/>
        <v>0.12168953902818629</v>
      </c>
      <c r="R810" s="179">
        <f t="shared" si="506"/>
        <v>0.13204344029504667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2.4852652100882645E-3</v>
      </c>
      <c r="F811" s="179">
        <f t="shared" si="506"/>
        <v>5.0186743685982707E-3</v>
      </c>
      <c r="G811" s="179">
        <f t="shared" si="506"/>
        <v>1.0277577018694417E-2</v>
      </c>
      <c r="H811" s="179">
        <f t="shared" si="506"/>
        <v>2.1656157704966202E-2</v>
      </c>
      <c r="I811" s="179">
        <f t="shared" si="506"/>
        <v>4.2785638785832712E-2</v>
      </c>
      <c r="J811" s="179">
        <f t="shared" si="506"/>
        <v>6.7425827323273957E-2</v>
      </c>
      <c r="K811" s="179">
        <f t="shared" si="506"/>
        <v>7.4530931479520876E-2</v>
      </c>
      <c r="L811" s="179">
        <f t="shared" si="506"/>
        <v>6.7267113695279074E-2</v>
      </c>
      <c r="M811" s="179">
        <f t="shared" si="506"/>
        <v>6.8419074251924547E-2</v>
      </c>
      <c r="N811" s="179">
        <f t="shared" si="506"/>
        <v>7.2460481619746997E-2</v>
      </c>
      <c r="O811" s="179">
        <f t="shared" si="506"/>
        <v>7.3394487813492268E-2</v>
      </c>
      <c r="P811" s="179">
        <f t="shared" si="506"/>
        <v>7.4543311119628433E-2</v>
      </c>
      <c r="Q811" s="179">
        <f t="shared" si="506"/>
        <v>7.9243891448677661E-2</v>
      </c>
      <c r="R811" s="179">
        <f t="shared" si="506"/>
        <v>8.6001455070877697E-2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6.8768153990683136E-4</v>
      </c>
      <c r="F812" s="179">
        <f t="shared" si="506"/>
        <v>1.3723309022652152E-3</v>
      </c>
      <c r="G812" s="179">
        <f t="shared" si="506"/>
        <v>2.7572988365582763E-3</v>
      </c>
      <c r="H812" s="179">
        <f t="shared" si="506"/>
        <v>5.7202326194273883E-3</v>
      </c>
      <c r="I812" s="179">
        <f t="shared" si="506"/>
        <v>1.192045459684132E-2</v>
      </c>
      <c r="J812" s="179">
        <f t="shared" si="506"/>
        <v>2.3934926619188952E-2</v>
      </c>
      <c r="K812" s="179">
        <f t="shared" si="506"/>
        <v>3.8001003854899802E-2</v>
      </c>
      <c r="L812" s="179">
        <f t="shared" si="506"/>
        <v>4.0599825942556615E-2</v>
      </c>
      <c r="M812" s="179">
        <f t="shared" si="506"/>
        <v>3.7600182814289139E-2</v>
      </c>
      <c r="N812" s="179">
        <f t="shared" si="506"/>
        <v>3.9042871587098855E-2</v>
      </c>
      <c r="O812" s="179">
        <f t="shared" si="506"/>
        <v>4.0576085308734661E-2</v>
      </c>
      <c r="P812" s="179">
        <f t="shared" si="506"/>
        <v>4.1609836131246671E-2</v>
      </c>
      <c r="Q812" s="179">
        <f t="shared" si="506"/>
        <v>4.4347833546514823E-2</v>
      </c>
      <c r="R812" s="179">
        <f t="shared" si="506"/>
        <v>4.8163403420193013E-2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1.8729717206694609E-4</v>
      </c>
      <c r="F813" s="179">
        <f t="shared" si="506"/>
        <v>3.7129745154562227E-4</v>
      </c>
      <c r="G813" s="179">
        <f t="shared" si="506"/>
        <v>7.3666941731849315E-4</v>
      </c>
      <c r="H813" s="179">
        <f t="shared" si="506"/>
        <v>1.4966893171751143E-3</v>
      </c>
      <c r="I813" s="179">
        <f t="shared" si="506"/>
        <v>3.0750976655256439E-3</v>
      </c>
      <c r="J813" s="179">
        <f t="shared" si="506"/>
        <v>6.5352990156706632E-3</v>
      </c>
      <c r="K813" s="179">
        <f t="shared" si="506"/>
        <v>1.3136690859997207E-2</v>
      </c>
      <c r="L813" s="179">
        <f t="shared" si="506"/>
        <v>2.0398960771996433E-2</v>
      </c>
      <c r="M813" s="179">
        <f t="shared" si="506"/>
        <v>2.2189541894429891E-2</v>
      </c>
      <c r="N813" s="179">
        <f t="shared" si="506"/>
        <v>2.0921010363764366E-2</v>
      </c>
      <c r="O813" s="179">
        <f t="shared" si="506"/>
        <v>2.1394577812593799E-2</v>
      </c>
      <c r="P813" s="179">
        <f t="shared" si="506"/>
        <v>2.2506967245897146E-2</v>
      </c>
      <c r="Q813" s="179">
        <f t="shared" si="506"/>
        <v>2.4218459509301071E-2</v>
      </c>
      <c r="R813" s="179">
        <f t="shared" si="506"/>
        <v>2.6375119308440158E-2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1.6777875035008265E-4</v>
      </c>
      <c r="F814" s="179">
        <f t="shared" si="509"/>
        <v>3.3144318440505612E-4</v>
      </c>
      <c r="G814" s="179">
        <f t="shared" si="509"/>
        <v>6.5294480926770073E-4</v>
      </c>
      <c r="H814" s="179">
        <f t="shared" si="509"/>
        <v>1.3080794891494533E-3</v>
      </c>
      <c r="I814" s="179">
        <f t="shared" si="509"/>
        <v>2.6326429490073876E-3</v>
      </c>
      <c r="J814" s="179">
        <f t="shared" si="509"/>
        <v>5.5240153246594722E-3</v>
      </c>
      <c r="K814" s="179">
        <f t="shared" si="509"/>
        <v>1.1743899048410961E-2</v>
      </c>
      <c r="L814" s="179">
        <f t="shared" si="509"/>
        <v>2.3519713486025957E-2</v>
      </c>
      <c r="M814" s="179">
        <f t="shared" si="509"/>
        <v>3.65828595100961E-2</v>
      </c>
      <c r="N814" s="179">
        <f t="shared" si="509"/>
        <v>4.070769261243419E-2</v>
      </c>
      <c r="O814" s="179">
        <f t="shared" si="509"/>
        <v>3.759180349279783E-2</v>
      </c>
      <c r="P814" s="179">
        <f t="shared" si="509"/>
        <v>3.887454931723195E-2</v>
      </c>
      <c r="Q814" s="179">
        <f t="shared" si="509"/>
        <v>4.2911095819280293E-2</v>
      </c>
      <c r="R814" s="179">
        <f t="shared" si="509"/>
        <v>4.7221995455692341E-2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3.1486738497547162E-5</v>
      </c>
      <c r="F815" s="179">
        <f t="shared" si="509"/>
        <v>6.2089877974119318E-5</v>
      </c>
      <c r="G815" s="179">
        <f t="shared" si="509"/>
        <v>1.2185927270042932E-4</v>
      </c>
      <c r="H815" s="179">
        <f t="shared" si="509"/>
        <v>2.4219106334457768E-4</v>
      </c>
      <c r="I815" s="179">
        <f t="shared" si="509"/>
        <v>4.8061572663294163E-4</v>
      </c>
      <c r="J815" s="179">
        <f t="shared" si="509"/>
        <v>9.8830282618569921E-4</v>
      </c>
      <c r="K815" s="179">
        <f t="shared" si="509"/>
        <v>2.0777159944408465E-3</v>
      </c>
      <c r="L815" s="179">
        <f t="shared" si="509"/>
        <v>4.4208983972151344E-3</v>
      </c>
      <c r="M815" s="179">
        <f t="shared" si="509"/>
        <v>8.8392486357534543E-3</v>
      </c>
      <c r="N815" s="179">
        <f t="shared" si="509"/>
        <v>1.3965529306411888E-2</v>
      </c>
      <c r="O815" s="179">
        <f t="shared" si="509"/>
        <v>1.5298350673651538E-2</v>
      </c>
      <c r="P815" s="179">
        <f t="shared" si="509"/>
        <v>1.4256750307521875E-2</v>
      </c>
      <c r="Q815" s="179">
        <f t="shared" si="509"/>
        <v>1.5427622066083295E-2</v>
      </c>
      <c r="R815" s="179">
        <f t="shared" si="509"/>
        <v>1.7490992743220971E-2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1.0067634564191841E-5</v>
      </c>
      <c r="F816" s="179">
        <f t="shared" si="509"/>
        <v>1.9834722311740968E-5</v>
      </c>
      <c r="G816" s="179">
        <f t="shared" si="509"/>
        <v>3.8853212585486306E-5</v>
      </c>
      <c r="H816" s="179">
        <f t="shared" si="509"/>
        <v>7.6894213704111386E-5</v>
      </c>
      <c r="I816" s="179">
        <f t="shared" si="509"/>
        <v>1.5137297132553849E-4</v>
      </c>
      <c r="J816" s="179">
        <f t="shared" si="509"/>
        <v>3.0696372486808368E-4</v>
      </c>
      <c r="K816" s="179">
        <f t="shared" si="509"/>
        <v>6.3337726069428665E-4</v>
      </c>
      <c r="L816" s="179">
        <f t="shared" si="509"/>
        <v>1.3282441414169852E-3</v>
      </c>
      <c r="M816" s="179">
        <f t="shared" si="509"/>
        <v>2.8301483196223284E-3</v>
      </c>
      <c r="N816" s="179">
        <f t="shared" si="509"/>
        <v>5.6716072221394478E-3</v>
      </c>
      <c r="O816" s="179">
        <f t="shared" si="509"/>
        <v>8.9356210419339194E-3</v>
      </c>
      <c r="P816" s="179">
        <f t="shared" si="509"/>
        <v>9.9096479023162796E-3</v>
      </c>
      <c r="Q816" s="179">
        <f t="shared" si="509"/>
        <v>9.5364628925225271E-3</v>
      </c>
      <c r="R816" s="179">
        <f t="shared" si="509"/>
        <v>1.0656993219839679E-2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7.4495803685425447E-6</v>
      </c>
      <c r="F817" s="179">
        <f t="shared" si="509"/>
        <v>1.4670118457264028E-5</v>
      </c>
      <c r="G817" s="179">
        <f t="shared" si="509"/>
        <v>2.8708717543737993E-5</v>
      </c>
      <c r="H817" s="179">
        <f t="shared" si="509"/>
        <v>5.6695104736000904E-5</v>
      </c>
      <c r="I817" s="179">
        <f t="shared" si="509"/>
        <v>1.1113838456083041E-4</v>
      </c>
      <c r="J817" s="179">
        <f t="shared" si="509"/>
        <v>2.2359865223147693E-4</v>
      </c>
      <c r="K817" s="179">
        <f t="shared" si="509"/>
        <v>4.5546445378615057E-4</v>
      </c>
      <c r="L817" s="179">
        <f t="shared" si="509"/>
        <v>9.3406585592759918E-4</v>
      </c>
      <c r="M817" s="179">
        <f t="shared" si="509"/>
        <v>1.9678387112076166E-3</v>
      </c>
      <c r="N817" s="179">
        <f t="shared" si="509"/>
        <v>4.1868680848376177E-3</v>
      </c>
      <c r="O817" s="179">
        <f t="shared" si="509"/>
        <v>8.3885438435738324E-3</v>
      </c>
      <c r="P817" s="179">
        <f t="shared" si="509"/>
        <v>1.3285286743743515E-2</v>
      </c>
      <c r="Q817" s="179">
        <f t="shared" si="509"/>
        <v>1.5459080448912893E-2</v>
      </c>
      <c r="R817" s="179">
        <f t="shared" si="509"/>
        <v>1.4832935779273287E-2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9.175625342332136E-2</v>
      </c>
      <c r="F933" s="179" t="e">
        <f t="shared" si="605"/>
        <v>#DIV/0!</v>
      </c>
      <c r="G933" s="179">
        <f t="shared" si="605"/>
        <v>6.4091928415841215E-2</v>
      </c>
      <c r="H933" s="179">
        <f t="shared" si="605"/>
        <v>5.5475567329357739E-2</v>
      </c>
      <c r="I933" s="179">
        <f t="shared" si="605"/>
        <v>5.146151911074387E-2</v>
      </c>
      <c r="J933" s="179">
        <f t="shared" si="605"/>
        <v>4.9492199846365603E-2</v>
      </c>
      <c r="K933" s="179">
        <f t="shared" si="605"/>
        <v>4.8532690163996355E-2</v>
      </c>
      <c r="L933" s="179">
        <f t="shared" si="605"/>
        <v>4.7965662888767753E-2</v>
      </c>
      <c r="M933" s="179">
        <f t="shared" si="605"/>
        <v>4.7721291943988588E-2</v>
      </c>
      <c r="N933" s="179">
        <f t="shared" si="605"/>
        <v>4.760897454347867E-2</v>
      </c>
      <c r="O933" s="179">
        <f t="shared" si="605"/>
        <v>4.754404737722933E-2</v>
      </c>
      <c r="P933" s="179">
        <f t="shared" si="605"/>
        <v>4.7512824785913274E-2</v>
      </c>
      <c r="Q933" s="179">
        <f t="shared" si="605"/>
        <v>4.7499172820471454E-2</v>
      </c>
      <c r="R933" s="179">
        <f t="shared" si="605"/>
        <v>4.7490967768973782E-2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0.62093862348705187</v>
      </c>
      <c r="F934" s="179">
        <f t="shared" si="605"/>
        <v>0.6383835678749431</v>
      </c>
      <c r="G934" s="179" t="e">
        <f t="shared" si="605"/>
        <v>#DIV/0!</v>
      </c>
      <c r="H934" s="179">
        <f t="shared" si="605"/>
        <v>0.4584534633685175</v>
      </c>
      <c r="I934" s="179">
        <f t="shared" si="605"/>
        <v>0.40735471691136754</v>
      </c>
      <c r="J934" s="179">
        <f t="shared" si="605"/>
        <v>0.38103222932456954</v>
      </c>
      <c r="K934" s="179">
        <f t="shared" si="605"/>
        <v>0.36769160601840972</v>
      </c>
      <c r="L934" s="179">
        <f t="shared" si="605"/>
        <v>0.35956715902746028</v>
      </c>
      <c r="M934" s="179">
        <f t="shared" si="605"/>
        <v>0.35602406259334984</v>
      </c>
      <c r="N934" s="179">
        <f t="shared" si="605"/>
        <v>0.35438385182013105</v>
      </c>
      <c r="O934" s="179">
        <f t="shared" si="605"/>
        <v>0.35343128027279164</v>
      </c>
      <c r="P934" s="179">
        <f t="shared" si="605"/>
        <v>0.35297232563203612</v>
      </c>
      <c r="Q934" s="179">
        <f t="shared" si="605"/>
        <v>0.3527714712224887</v>
      </c>
      <c r="R934" s="179">
        <f t="shared" si="605"/>
        <v>0.35265067920931914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0.40876100192427928</v>
      </c>
      <c r="F935" s="179">
        <f t="shared" si="605"/>
        <v>0.40875661370001443</v>
      </c>
      <c r="G935" s="179">
        <f t="shared" si="605"/>
        <v>0.41808787819488552</v>
      </c>
      <c r="H935" s="179" t="e">
        <f t="shared" si="605"/>
        <v>#DIV/0!</v>
      </c>
      <c r="I935" s="179">
        <f t="shared" si="605"/>
        <v>0.31314465189345192</v>
      </c>
      <c r="J935" s="179">
        <f t="shared" si="605"/>
        <v>0.28217295165310136</v>
      </c>
      <c r="K935" s="179">
        <f t="shared" si="605"/>
        <v>0.26546399750090344</v>
      </c>
      <c r="L935" s="179">
        <f t="shared" si="605"/>
        <v>0.25474142333405753</v>
      </c>
      <c r="M935" s="179">
        <f t="shared" si="605"/>
        <v>0.24996424563949596</v>
      </c>
      <c r="N935" s="179">
        <f t="shared" si="605"/>
        <v>0.2477220432135385</v>
      </c>
      <c r="O935" s="179">
        <f t="shared" si="605"/>
        <v>0.24640784542945726</v>
      </c>
      <c r="P935" s="179">
        <f t="shared" si="605"/>
        <v>0.24577224419409183</v>
      </c>
      <c r="Q935" s="179">
        <f t="shared" si="605"/>
        <v>0.24549358844577496</v>
      </c>
      <c r="R935" s="179">
        <f t="shared" si="605"/>
        <v>0.24532579720448128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0.18111414770954429</v>
      </c>
      <c r="F936" s="179">
        <f t="shared" si="605"/>
        <v>0.17450323201578813</v>
      </c>
      <c r="G936" s="179">
        <f t="shared" si="605"/>
        <v>0.17532322451000507</v>
      </c>
      <c r="H936" s="179">
        <f t="shared" si="605"/>
        <v>0.17746371903091898</v>
      </c>
      <c r="I936" s="179" t="e">
        <f t="shared" si="605"/>
        <v>#DIV/0!</v>
      </c>
      <c r="J936" s="179">
        <f t="shared" si="605"/>
        <v>0.13968885347403828</v>
      </c>
      <c r="K936" s="179">
        <f t="shared" si="605"/>
        <v>0.12725483799130891</v>
      </c>
      <c r="L936" s="179">
        <f t="shared" si="605"/>
        <v>0.11857347250733029</v>
      </c>
      <c r="M936" s="179">
        <f t="shared" si="605"/>
        <v>0.11457240245485936</v>
      </c>
      <c r="N936" s="179">
        <f t="shared" si="605"/>
        <v>0.1126482268856729</v>
      </c>
      <c r="O936" s="179">
        <f t="shared" si="605"/>
        <v>0.11150096698632901</v>
      </c>
      <c r="P936" s="179">
        <f t="shared" si="605"/>
        <v>0.11094209950444033</v>
      </c>
      <c r="Q936" s="179">
        <f t="shared" si="605"/>
        <v>0.11069625111634276</v>
      </c>
      <c r="R936" s="179">
        <f t="shared" si="605"/>
        <v>0.11054785644695335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0.13673296957804534</v>
      </c>
      <c r="F937" s="179">
        <f t="shared" si="608"/>
        <v>0.13011580388181207</v>
      </c>
      <c r="G937" s="179">
        <f t="shared" si="608"/>
        <v>0.12605398033872989</v>
      </c>
      <c r="H937" s="179">
        <f t="shared" si="608"/>
        <v>0.12663348481221395</v>
      </c>
      <c r="I937" s="179">
        <f t="shared" si="608"/>
        <v>0.12996539082959402</v>
      </c>
      <c r="J937" s="179" t="e">
        <f t="shared" si="608"/>
        <v>#DIV/0!</v>
      </c>
      <c r="K937" s="179">
        <f t="shared" si="608"/>
        <v>0.10656823652829267</v>
      </c>
      <c r="L937" s="179">
        <f t="shared" si="608"/>
        <v>9.5306728551390107E-2</v>
      </c>
      <c r="M937" s="179">
        <f t="shared" si="608"/>
        <v>8.9838127302772297E-2</v>
      </c>
      <c r="N937" s="179">
        <f t="shared" si="608"/>
        <v>8.7096106629404368E-2</v>
      </c>
      <c r="O937" s="179">
        <f t="shared" si="608"/>
        <v>8.5407580490469079E-2</v>
      </c>
      <c r="P937" s="179">
        <f t="shared" si="608"/>
        <v>8.4573510214765654E-2</v>
      </c>
      <c r="Q937" s="179">
        <f t="shared" si="608"/>
        <v>8.4204124104126379E-2</v>
      </c>
      <c r="R937" s="179">
        <f t="shared" si="608"/>
        <v>8.3980074660314888E-2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8.8965137468120459E-2</v>
      </c>
      <c r="F938" s="179">
        <f t="shared" si="608"/>
        <v>8.4383554123010504E-2</v>
      </c>
      <c r="G938" s="179">
        <f t="shared" si="608"/>
        <v>8.0757161037648226E-2</v>
      </c>
      <c r="H938" s="179">
        <f t="shared" si="608"/>
        <v>7.8344662520955927E-2</v>
      </c>
      <c r="I938" s="179">
        <f t="shared" si="608"/>
        <v>8.0063909068220002E-2</v>
      </c>
      <c r="J938" s="179">
        <f t="shared" si="608"/>
        <v>8.3732651354284079E-2</v>
      </c>
      <c r="K938" s="179" t="e">
        <f t="shared" si="608"/>
        <v>#DIV/0!</v>
      </c>
      <c r="L938" s="179">
        <f t="shared" si="608"/>
        <v>6.7953774560872662E-2</v>
      </c>
      <c r="M938" s="179">
        <f t="shared" si="608"/>
        <v>6.1997802594157582E-2</v>
      </c>
      <c r="N938" s="179">
        <f t="shared" si="608"/>
        <v>5.880696661490812E-2</v>
      </c>
      <c r="O938" s="179">
        <f t="shared" si="608"/>
        <v>5.6727671207751823E-2</v>
      </c>
      <c r="P938" s="179">
        <f t="shared" si="608"/>
        <v>5.5674193146651431E-2</v>
      </c>
      <c r="Q938" s="179">
        <f t="shared" si="608"/>
        <v>5.5201649891501656E-2</v>
      </c>
      <c r="R938" s="179">
        <f t="shared" si="608"/>
        <v>5.4912283492297792E-2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4.982177556287036E-2</v>
      </c>
      <c r="F939" s="179">
        <f t="shared" si="608"/>
        <v>4.7217011428542649E-2</v>
      </c>
      <c r="G939" s="179">
        <f t="shared" si="608"/>
        <v>4.5041805701628315E-2</v>
      </c>
      <c r="H939" s="179">
        <f t="shared" si="608"/>
        <v>4.3162377155315179E-2</v>
      </c>
      <c r="I939" s="179">
        <f t="shared" si="608"/>
        <v>4.2690168400227047E-2</v>
      </c>
      <c r="J939" s="179">
        <f t="shared" si="608"/>
        <v>4.4452572326564348E-2</v>
      </c>
      <c r="K939" s="179">
        <f t="shared" si="608"/>
        <v>4.7397147620070773E-2</v>
      </c>
      <c r="L939" s="179" t="e">
        <f t="shared" si="608"/>
        <v>#DIV/0!</v>
      </c>
      <c r="M939" s="179">
        <f t="shared" si="608"/>
        <v>3.7980357193155158E-2</v>
      </c>
      <c r="N939" s="179">
        <f t="shared" si="608"/>
        <v>3.5044295074434524E-2</v>
      </c>
      <c r="O939" s="179">
        <f t="shared" si="608"/>
        <v>3.2938917589581895E-2</v>
      </c>
      <c r="P939" s="179">
        <f t="shared" si="608"/>
        <v>3.1825543410209205E-2</v>
      </c>
      <c r="Q939" s="179">
        <f t="shared" si="608"/>
        <v>3.1314505873545999E-2</v>
      </c>
      <c r="R939" s="179">
        <f t="shared" si="608"/>
        <v>3.0995766082143918E-2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2.7307868025793252E-2</v>
      </c>
      <c r="F940" s="179">
        <f t="shared" si="608"/>
        <v>2.5874811347680351E-2</v>
      </c>
      <c r="G940" s="179">
        <f t="shared" si="608"/>
        <v>2.4662576979307516E-2</v>
      </c>
      <c r="H940" s="179">
        <f t="shared" si="608"/>
        <v>2.3555799081719526E-2</v>
      </c>
      <c r="I940" s="179">
        <f t="shared" si="608"/>
        <v>2.302513442816892E-2</v>
      </c>
      <c r="J940" s="179">
        <f t="shared" si="608"/>
        <v>2.3202744003462238E-2</v>
      </c>
      <c r="K940" s="179">
        <f t="shared" si="608"/>
        <v>2.4574392187150056E-2</v>
      </c>
      <c r="L940" s="179">
        <f t="shared" si="608"/>
        <v>2.5060261363082557E-2</v>
      </c>
      <c r="M940" s="179" t="e">
        <f t="shared" si="608"/>
        <v>#DIV/0!</v>
      </c>
      <c r="N940" s="179">
        <f t="shared" si="608"/>
        <v>2.1146654256454043E-2</v>
      </c>
      <c r="O940" s="179">
        <f t="shared" si="608"/>
        <v>1.920654700706706E-2</v>
      </c>
      <c r="P940" s="179">
        <f t="shared" si="608"/>
        <v>1.810777364522094E-2</v>
      </c>
      <c r="Q940" s="179">
        <f t="shared" si="608"/>
        <v>1.7583820918014137E-2</v>
      </c>
      <c r="R940" s="179">
        <f t="shared" si="608"/>
        <v>1.7245662192356469E-2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4.9079527902030198E-2</v>
      </c>
      <c r="F941" s="179">
        <f t="shared" si="611"/>
        <v>4.6501534568060422E-2</v>
      </c>
      <c r="G941" s="179">
        <f t="shared" si="611"/>
        <v>4.4313828297708371E-2</v>
      </c>
      <c r="H941" s="179">
        <f t="shared" si="611"/>
        <v>4.2289799756343512E-2</v>
      </c>
      <c r="I941" s="179">
        <f t="shared" si="611"/>
        <v>4.1206112874054832E-2</v>
      </c>
      <c r="J941" s="179">
        <f t="shared" si="611"/>
        <v>4.1033069117689974E-2</v>
      </c>
      <c r="K941" s="179">
        <f t="shared" si="611"/>
        <v>4.2042091523736502E-2</v>
      </c>
      <c r="L941" s="179">
        <f t="shared" si="611"/>
        <v>4.2894004989947054E-2</v>
      </c>
      <c r="M941" s="179">
        <f t="shared" si="611"/>
        <v>4.4869207239481471E-2</v>
      </c>
      <c r="N941" s="179" t="e">
        <f t="shared" si="611"/>
        <v>#DIV/0!</v>
      </c>
      <c r="O941" s="179">
        <f t="shared" si="611"/>
        <v>3.7996825647951989E-2</v>
      </c>
      <c r="P941" s="179">
        <f t="shared" si="611"/>
        <v>3.4702744767008298E-2</v>
      </c>
      <c r="Q941" s="179">
        <f t="shared" si="611"/>
        <v>3.3035719261880321E-2</v>
      </c>
      <c r="R941" s="179">
        <f t="shared" si="611"/>
        <v>3.1892812764206198E-2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1.8450872377855271E-2</v>
      </c>
      <c r="F942" s="179">
        <f t="shared" si="611"/>
        <v>1.7481479707553392E-2</v>
      </c>
      <c r="G942" s="179">
        <f t="shared" si="611"/>
        <v>1.6658191134677529E-2</v>
      </c>
      <c r="H942" s="179">
        <f t="shared" si="611"/>
        <v>1.5893996702217753E-2</v>
      </c>
      <c r="I942" s="179">
        <f t="shared" si="611"/>
        <v>1.5474222732466019E-2</v>
      </c>
      <c r="J942" s="179">
        <f t="shared" si="611"/>
        <v>1.5359880105859283E-2</v>
      </c>
      <c r="K942" s="179">
        <f t="shared" si="611"/>
        <v>1.5551738441470659E-2</v>
      </c>
      <c r="L942" s="179">
        <f t="shared" si="611"/>
        <v>1.5370720793937299E-2</v>
      </c>
      <c r="M942" s="179">
        <f t="shared" si="611"/>
        <v>1.6075826465911588E-2</v>
      </c>
      <c r="N942" s="179">
        <f t="shared" si="611"/>
        <v>1.7322375702487423E-2</v>
      </c>
      <c r="O942" s="179" t="e">
        <f t="shared" si="611"/>
        <v>#DIV/0!</v>
      </c>
      <c r="P942" s="179">
        <f t="shared" si="611"/>
        <v>1.441594654276767E-2</v>
      </c>
      <c r="Q942" s="179">
        <f t="shared" si="611"/>
        <v>1.3406375378978852E-2</v>
      </c>
      <c r="R942" s="179">
        <f t="shared" si="611"/>
        <v>1.2636812101546945E-2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1.1808545847981805E-2</v>
      </c>
      <c r="F943" s="179">
        <f t="shared" si="611"/>
        <v>1.1188098979072835E-2</v>
      </c>
      <c r="G943" s="179">
        <f t="shared" si="611"/>
        <v>1.0661059458476984E-2</v>
      </c>
      <c r="H943" s="179">
        <f t="shared" si="611"/>
        <v>1.0171449649438285E-2</v>
      </c>
      <c r="I943" s="179">
        <f t="shared" si="611"/>
        <v>9.9008086654179261E-3</v>
      </c>
      <c r="J943" s="179">
        <f t="shared" si="611"/>
        <v>9.819635814509264E-3</v>
      </c>
      <c r="K943" s="179">
        <f t="shared" si="611"/>
        <v>9.910562163363161E-3</v>
      </c>
      <c r="L943" s="179">
        <f t="shared" si="611"/>
        <v>9.6794064447848337E-3</v>
      </c>
      <c r="M943" s="179">
        <f t="shared" si="611"/>
        <v>9.808485404264506E-3</v>
      </c>
      <c r="N943" s="179">
        <f t="shared" si="611"/>
        <v>1.0512510008857265E-2</v>
      </c>
      <c r="O943" s="179">
        <f t="shared" si="611"/>
        <v>1.1081376629168612E-2</v>
      </c>
      <c r="P943" s="179" t="e">
        <f t="shared" si="611"/>
        <v>#DIV/0!</v>
      </c>
      <c r="Q943" s="179">
        <f t="shared" si="611"/>
        <v>9.6722187789096414E-3</v>
      </c>
      <c r="R943" s="179">
        <f t="shared" si="611"/>
        <v>8.8596655904686072E-3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1.7343797158504679E-2</v>
      </c>
      <c r="F944" s="179">
        <f t="shared" si="611"/>
        <v>1.6432502832475476E-2</v>
      </c>
      <c r="G944" s="179">
        <f t="shared" si="611"/>
        <v>1.5658364290842511E-2</v>
      </c>
      <c r="H944" s="179">
        <f t="shared" si="611"/>
        <v>1.4939057976328336E-2</v>
      </c>
      <c r="I944" s="179">
        <f t="shared" si="611"/>
        <v>1.4540828309645919E-2</v>
      </c>
      <c r="J944" s="179">
        <f t="shared" si="611"/>
        <v>1.441867720321216E-2</v>
      </c>
      <c r="K944" s="179">
        <f t="shared" si="611"/>
        <v>1.4540437594381615E-2</v>
      </c>
      <c r="L944" s="179">
        <f t="shared" si="611"/>
        <v>1.4155747274610251E-2</v>
      </c>
      <c r="M944" s="179">
        <f t="shared" si="611"/>
        <v>1.4176350968991936E-2</v>
      </c>
      <c r="N944" s="179">
        <f t="shared" si="611"/>
        <v>1.4709141778852358E-2</v>
      </c>
      <c r="O944" s="179">
        <f t="shared" si="611"/>
        <v>1.544695002821512E-2</v>
      </c>
      <c r="P944" s="179">
        <f t="shared" si="611"/>
        <v>1.6530725779730995E-2</v>
      </c>
      <c r="Q944" s="179" t="e">
        <f t="shared" si="611"/>
        <v>#DIV/0!</v>
      </c>
      <c r="R944" s="179">
        <f t="shared" si="611"/>
        <v>1.5014362479152336E-2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0.13156976431218964</v>
      </c>
      <c r="F1058" s="199">
        <f t="array" ref="F1058">IF(F33=MAX(IF(ISNUMBER($E$33:$DT$33),$E$33:$DT$33)),0,SUM(IF($D$805:$D$924&gt;=F33+1,IF($D$805:$D$924&lt;=MAX(IF(ISNUMBER($E$33:$DT$33),$E$33:$DT$33)),F$805:F$924))))</f>
        <v>6.798832343094155E-2</v>
      </c>
      <c r="G1058" s="199">
        <f t="array" ref="G1058">IF(G33=MAX(IF(ISNUMBER($E$33:$DT$33),$E$33:$DT$33)),0,SUM(IF($D$805:$D$924&gt;=G33+1,IF($D$805:$D$924&lt;=MAX(IF(ISNUMBER($E$33:$DT$33),$E$33:$DT$33)),G$805:G$924))))</f>
        <v>4.8002216664472235E-2</v>
      </c>
      <c r="H1058" s="199">
        <f t="array" ref="H1058">IF(H33=MAX(IF(ISNUMBER($E$33:$DT$33),$E$33:$DT$33)),0,SUM(IF($D$805:$D$924&gt;=H33+1,IF($D$805:$D$924&lt;=MAX(IF(ISNUMBER($E$33:$DT$33),$E$33:$DT$33)),H$805:H$924))))</f>
        <v>3.0556939512502847E-2</v>
      </c>
      <c r="I1058" s="199">
        <f t="array" ref="I1058">IF(I33=MAX(IF(ISNUMBER($E$33:$DT$33),$E$33:$DT$33)),0,SUM(IF($D$805:$D$924&gt;=I33+1,IF($D$805:$D$924&lt;=MAX(IF(ISNUMBER($E$33:$DT$33),$E$33:$DT$33)),I$805:I$924))))</f>
        <v>1.8371322293893662E-2</v>
      </c>
      <c r="J1058" s="199">
        <f t="array" ref="J1058">IF(J33=MAX(IF(ISNUMBER($E$33:$DT$33),$E$33:$DT$33)),0,SUM(IF($D$805:$D$924&gt;=J33+1,IF($D$805:$D$924&lt;=MAX(IF(ISNUMBER($E$33:$DT$33),$E$33:$DT$33)),J$805:J$924))))</f>
        <v>1.3578179543615397E-2</v>
      </c>
      <c r="K1058" s="199">
        <f t="array" ref="K1058">IF(K33=MAX(IF(ISNUMBER($E$33:$DT$33),$E$33:$DT$33)),0,SUM(IF($D$805:$D$924&gt;=K33+1,IF($D$805:$D$924&lt;=MAX(IF(ISNUMBER($E$33:$DT$33),$E$33:$DT$33)),K$805:K$924))))</f>
        <v>1.4910456757332245E-2</v>
      </c>
      <c r="L1058" s="199">
        <f t="array" ref="L1058">IF(L33=MAX(IF(ISNUMBER($E$33:$DT$33),$E$33:$DT$33)),0,SUM(IF($D$805:$D$924&gt;=L33+1,IF($D$805:$D$924&lt;=MAX(IF(ISNUMBER($E$33:$DT$33),$E$33:$DT$33)),L$805:L$924))))</f>
        <v>6.6832083945597186E-3</v>
      </c>
      <c r="M1058" s="199">
        <f t="array" ref="M1058">IF(M33=MAX(IF(ISNUMBER($E$33:$DT$33),$E$33:$DT$33)),0,SUM(IF($D$805:$D$924&gt;=M33+1,IF($D$805:$D$924&lt;=MAX(IF(ISNUMBER($E$33:$DT$33),$E$33:$DT$33)),M$805:M$924))))</f>
        <v>4.7979870308299446E-3</v>
      </c>
      <c r="N1058" s="199">
        <f t="array" ref="N1058">IF(N33=MAX(IF(ISNUMBER($E$33:$DT$33),$E$33:$DT$33)),0,SUM(IF($D$805:$D$924&gt;=N33+1,IF($D$805:$D$924&lt;=MAX(IF(ISNUMBER($E$33:$DT$33),$E$33:$DT$33)),N$805:N$924))))</f>
        <v>4.1868680848376177E-3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5.146151911074387E-2</v>
      </c>
      <c r="J1065" s="199">
        <f t="array" ref="J1065">IF(J32=MIN($E$12:$DT$12),0,SUM(IF($D$932:$D$1051&gt;=MIN($E$12:$DT$12),IF($D$932:$D$1051&lt;=J32-1,J$932:J$1051))))</f>
        <v>0.43052442917093514</v>
      </c>
      <c r="K1065" s="199">
        <f t="array" ref="K1065">IF(K32=MIN($E$12:$DT$12),0,SUM(IF($D$932:$D$1051&gt;=MIN($E$12:$DT$12),IF($D$932:$D$1051&lt;=K32-1,K$932:K$1051))))</f>
        <v>0.68168829368330952</v>
      </c>
      <c r="L1065" s="199">
        <f t="array" ref="L1065">IF(L32=MIN($E$12:$DT$12),0,SUM(IF($D$932:$D$1051&gt;=MIN($E$12:$DT$12),IF($D$932:$D$1051&lt;=L32-1,L$932:L$1051))))</f>
        <v>0.78084771775761586</v>
      </c>
      <c r="M1065" s="199">
        <f t="array" ref="M1065">IF(M32=MIN($E$12:$DT$12),0,SUM(IF($D$932:$D$1051&gt;=MIN($E$12:$DT$12),IF($D$932:$D$1051&lt;=M32-1,M$932:M$1051))))</f>
        <v>0.85812012993446607</v>
      </c>
      <c r="N1065" s="199">
        <f t="array" ref="N1065">IF(N32=MIN($E$12:$DT$12),0,SUM(IF($D$932:$D$1051&gt;=MIN($E$12:$DT$12),IF($D$932:$D$1051&lt;=N32-1,N$932:N$1051))))</f>
        <v>0.90826616970713359</v>
      </c>
      <c r="O1065" s="199">
        <f t="array" ref="O1065">IF(O32=MIN($E$12:$DT$12),0,SUM(IF($D$932:$D$1051&gt;=MIN($E$12:$DT$12),IF($D$932:$D$1051&lt;=O32-1,O$932:O$1051))))</f>
        <v>0.93395830935361002</v>
      </c>
      <c r="P1065" s="199">
        <f t="array" ref="P1065">IF(P32=MIN($E$12:$DT$12),0,SUM(IF($D$932:$D$1051&gt;=MIN($E$12:$DT$12),IF($D$932:$D$1051&lt;=P32-1,P$932:P$1051))))</f>
        <v>0.94738051453332883</v>
      </c>
      <c r="Q1065" s="199">
        <f t="array" ref="Q1065">IF(Q32=MIN($E$12:$DT$12),0,SUM(IF($D$932:$D$1051&gt;=MIN($E$12:$DT$12),IF($D$932:$D$1051&lt;=Q32-1,Q$932:Q$1051))))</f>
        <v>0.97780030365414639</v>
      </c>
      <c r="R1065" s="199">
        <f t="array" ref="R1065">IF(R32=MIN($E$12:$DT$12),0,SUM(IF($D$932:$D$1051&gt;=MIN($E$12:$DT$12),IF($D$932:$D$1051&lt;=R32-1,R$932:R$1051))))</f>
        <v>0.98767871192259371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0.65279094530193227</v>
      </c>
      <c r="F1072" s="199">
        <f t="array" ref="F1072">(F$545)*SUM(IF($E$12:$DT$12&gt;=F32,IF($E$12:$DT$12&lt;=F33,$E$15:$DT$15)))</f>
        <v>0.99748752209237379</v>
      </c>
      <c r="G1072" s="199">
        <f t="array" ref="G1072">(G$545)*SUM(IF($E$12:$DT$12&gt;=G32,IF($E$12:$DT$12&lt;=G33,$E$15:$DT$15)))</f>
        <v>1.1130748747459334</v>
      </c>
      <c r="H1072" s="199">
        <f t="array" ref="H1072">(H$545)*SUM(IF($E$12:$DT$12&gt;=H32,IF($E$12:$DT$12&lt;=H33,$E$15:$DT$15)))</f>
        <v>1.1795429200251935</v>
      </c>
      <c r="I1072" s="199">
        <f t="array" ref="I1072">(I$545)*SUM(IF($E$12:$DT$12&gt;=I32,IF($E$12:$DT$12&lt;=I33,$E$15:$DT$15)))</f>
        <v>1.157670744937439</v>
      </c>
      <c r="J1072" s="199">
        <f t="array" ref="J1072">(J$545)*SUM(IF($E$12:$DT$12&gt;=J32,IF($E$12:$DT$12&lt;=J33,$E$15:$DT$15)))</f>
        <v>0.71105113501701489</v>
      </c>
      <c r="K1072" s="199">
        <f t="array" ref="K1072">(K$545)*SUM(IF($E$12:$DT$12&gt;=K32,IF($E$12:$DT$12&lt;=K33,$E$15:$DT$15)))</f>
        <v>0.4045081260382295</v>
      </c>
      <c r="L1072" s="199">
        <f t="array" ref="L1072">(L$545)*SUM(IF($E$12:$DT$12&gt;=L32,IF($E$12:$DT$12&lt;=L33,$E$15:$DT$15)))</f>
        <v>0.28660469720930704</v>
      </c>
      <c r="M1072" s="199">
        <f t="array" ref="M1072">(M$545)*SUM(IF($E$12:$DT$12&gt;=M32,IF($E$12:$DT$12&lt;=M33,$E$15:$DT$15)))</f>
        <v>0.18981054079965032</v>
      </c>
      <c r="N1072" s="199">
        <f t="array" ref="N1072">(N$545)*SUM(IF($E$12:$DT$12&gt;=N32,IF($E$12:$DT$12&lt;=N33,$E$15:$DT$15)))</f>
        <v>0.12977489975693304</v>
      </c>
      <c r="O1072" s="199">
        <f t="array" ref="O1072">(O$545)*SUM(IF($E$12:$DT$12&gt;=O32,IF($E$12:$DT$12&lt;=O33,$E$15:$DT$15)))</f>
        <v>0.10280491652693832</v>
      </c>
      <c r="P1072" s="199">
        <f t="array" ref="P1072">(P$545)*SUM(IF($E$12:$DT$12&gt;=P32,IF($E$12:$DT$12&lt;=P33,$E$15:$DT$15)))</f>
        <v>8.113524220021455E-2</v>
      </c>
      <c r="Q1072" s="199">
        <f t="array" ref="Q1072">(Q$545)*SUM(IF($E$12:$DT$12&gt;=Q32,IF($E$12:$DT$12&lt;=Q33,$E$15:$DT$15)))</f>
        <v>4.2430242083186451E-2</v>
      </c>
      <c r="R1072" s="199">
        <f t="array" ref="R1072">(R$545)*SUM(IF($E$12:$DT$12&gt;=R32,IF($E$12:$DT$12&lt;=R33,$E$15:$DT$15)))</f>
        <v>2.819362913696875E-2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0.78436070961412185</v>
      </c>
      <c r="F1079" s="199">
        <f t="shared" si="705"/>
        <v>1.0654758455233153</v>
      </c>
      <c r="G1079" s="199">
        <f t="shared" si="705"/>
        <v>1.1610770914104056</v>
      </c>
      <c r="H1079" s="199">
        <f t="shared" si="705"/>
        <v>1.2100998595376964</v>
      </c>
      <c r="I1079" s="199">
        <f t="shared" si="705"/>
        <v>1.2275035863420767</v>
      </c>
      <c r="J1079" s="199">
        <f t="shared" si="705"/>
        <v>1.1551537437315655</v>
      </c>
      <c r="K1079" s="199">
        <f t="shared" si="705"/>
        <v>1.1011068764788714</v>
      </c>
      <c r="L1079" s="199">
        <f t="shared" si="705"/>
        <v>1.0741356233614825</v>
      </c>
      <c r="M1079" s="199">
        <f t="shared" si="705"/>
        <v>1.0527286577649462</v>
      </c>
      <c r="N1079" s="199">
        <f t="shared" si="705"/>
        <v>1.0422279375489043</v>
      </c>
      <c r="O1079" s="199">
        <f t="shared" si="705"/>
        <v>1.0367632258805484</v>
      </c>
      <c r="P1079" s="199">
        <f t="shared" si="705"/>
        <v>1.0285157567335435</v>
      </c>
      <c r="Q1079" s="199">
        <f t="shared" si="705"/>
        <v>1.0202305457373329</v>
      </c>
      <c r="R1079" s="199">
        <f t="shared" si="705"/>
        <v>1.0158723410595625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1.2275035863420767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0.18533842904690034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5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7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3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2.8284271247461898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0.84603210490617231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0.10648880850101741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2.464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2.8284271247461898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2.8284271247461898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2.464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2.464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3.7735979909445695E-2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2021-10-07T07:13:07Z</dcterms:modified>
</cp:coreProperties>
</file>