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vorspü\"/>
    </mc:Choice>
  </mc:AlternateContent>
  <bookViews>
    <workbookView xWindow="0" yWindow="0" windowWidth="23040" windowHeight="9192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3" i="13" l="1"/>
  <c r="J34" i="13"/>
  <c r="J35" i="13"/>
  <c r="J36" i="13"/>
  <c r="J37" i="13"/>
  <c r="J38" i="13"/>
  <c r="J39" i="13"/>
  <c r="J40" i="13"/>
  <c r="J41" i="13"/>
  <c r="J42" i="13"/>
  <c r="J43" i="13"/>
  <c r="J44" i="13"/>
  <c r="I34" i="13"/>
  <c r="I35" i="13"/>
  <c r="I36" i="13"/>
  <c r="I37" i="13"/>
  <c r="I38" i="13"/>
  <c r="I39" i="13"/>
  <c r="I40" i="13"/>
  <c r="I41" i="13"/>
  <c r="I42" i="13"/>
  <c r="I43" i="13"/>
  <c r="I44" i="13"/>
  <c r="I33" i="13"/>
  <c r="D47" i="13"/>
  <c r="D45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F34" i="13"/>
  <c r="F35" i="13"/>
  <c r="F36" i="13"/>
  <c r="F37" i="13"/>
  <c r="F38" i="13"/>
  <c r="F39" i="13"/>
  <c r="F40" i="13"/>
  <c r="F41" i="13"/>
  <c r="F42" i="13"/>
  <c r="F43" i="13"/>
  <c r="F44" i="13"/>
  <c r="F33" i="13"/>
  <c r="C35" i="13" l="1"/>
  <c r="K34" i="13" l="1"/>
  <c r="J29" i="14"/>
  <c r="I31" i="14" l="1"/>
  <c r="J30" i="14"/>
  <c r="C26" i="14"/>
  <c r="C25" i="14"/>
  <c r="I26" i="14" s="1"/>
  <c r="C24" i="14"/>
  <c r="C23" i="14"/>
  <c r="C22" i="14"/>
  <c r="I23" i="14" s="1"/>
  <c r="C21" i="14"/>
  <c r="C20" i="14"/>
  <c r="C19" i="14"/>
  <c r="C18" i="14"/>
  <c r="C17" i="14"/>
  <c r="I18" i="14" s="1"/>
  <c r="C16" i="14"/>
  <c r="C15" i="14"/>
  <c r="C14" i="14"/>
  <c r="I15" i="14" s="1"/>
  <c r="C13" i="14"/>
  <c r="I13" i="14" s="1"/>
  <c r="C12" i="14"/>
  <c r="C11" i="14"/>
  <c r="I17" i="14" l="1"/>
  <c r="I25" i="14"/>
  <c r="I12" i="14"/>
  <c r="I20" i="14"/>
  <c r="I22" i="14"/>
  <c r="I14" i="14"/>
  <c r="I24" i="14"/>
  <c r="I16" i="14"/>
  <c r="I19" i="14"/>
  <c r="I21" i="14"/>
  <c r="K35" i="13" l="1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C26" i="2" l="1"/>
  <c r="K32" i="13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D7" i="14" s="1"/>
  <c r="C6" i="2"/>
  <c r="D6" i="14" s="1"/>
  <c r="C5" i="2"/>
  <c r="D5" i="14" s="1"/>
  <c r="C4" i="2"/>
  <c r="D4" i="14" s="1"/>
  <c r="C3" i="2"/>
  <c r="D3" i="14" s="1"/>
  <c r="D115" i="13"/>
  <c r="K111" i="13"/>
  <c r="C101" i="13"/>
  <c r="D93" i="13"/>
  <c r="K89" i="13"/>
  <c r="C79" i="13"/>
  <c r="C22" i="13"/>
  <c r="C23" i="2" s="1"/>
  <c r="D23" i="14" s="1"/>
  <c r="C20" i="13"/>
  <c r="C19" i="13"/>
  <c r="C18" i="13"/>
  <c r="C17" i="13"/>
  <c r="C16" i="13"/>
  <c r="C15" i="13"/>
  <c r="C14" i="13"/>
  <c r="D26" i="2" l="1"/>
  <c r="D26" i="14"/>
  <c r="C9" i="13"/>
  <c r="C9" i="2" s="1"/>
  <c r="D9" i="14" s="1"/>
  <c r="K45" i="13"/>
  <c r="C11" i="13"/>
  <c r="C12" i="2" s="1"/>
  <c r="D12" i="14" s="1"/>
  <c r="C12" i="13"/>
  <c r="C13" i="2" s="1"/>
  <c r="D13" i="14" s="1"/>
  <c r="C13" i="13"/>
  <c r="C14" i="2" s="1"/>
  <c r="D14" i="14" s="1"/>
  <c r="K112" i="13"/>
  <c r="C22" i="2"/>
  <c r="D22" i="14" s="1"/>
  <c r="C11" i="2"/>
  <c r="D11" i="14" s="1"/>
  <c r="C19" i="2"/>
  <c r="D19" i="14" s="1"/>
  <c r="C16" i="2"/>
  <c r="D16" i="14" s="1"/>
  <c r="C20" i="2"/>
  <c r="D20" i="14" s="1"/>
  <c r="C17" i="2"/>
  <c r="D17" i="14" s="1"/>
  <c r="C18" i="2"/>
  <c r="D18" i="14" s="1"/>
  <c r="C21" i="2"/>
  <c r="D21" i="14" s="1"/>
  <c r="K90" i="13"/>
  <c r="C15" i="2"/>
  <c r="D15" i="14" s="1"/>
  <c r="F3" i="6"/>
  <c r="A16" i="6"/>
  <c r="K46" i="13" l="1"/>
  <c r="E48" i="13"/>
  <c r="E26" i="14"/>
  <c r="C25" i="2"/>
  <c r="C24" i="2"/>
  <c r="D24" i="14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E18" i="6" s="1"/>
  <c r="A3" i="6"/>
  <c r="D3" i="6" s="1"/>
  <c r="D25" i="2" l="1"/>
  <c r="D24" i="2" s="1"/>
  <c r="D25" i="14"/>
  <c r="E25" i="14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AV14" i="11"/>
  <c r="AU14" i="11"/>
  <c r="AT14" i="11"/>
  <c r="AS14" i="1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DS80" i="11" l="1"/>
  <c r="DS332" i="11" s="1"/>
  <c r="DS84" i="11"/>
  <c r="DS336" i="11" s="1"/>
  <c r="G25" i="14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23" i="2" l="1"/>
  <c r="D22" i="2" s="1"/>
  <c r="D21" i="2" l="1"/>
  <c r="D20" i="2" s="1"/>
  <c r="D19" i="2" s="1"/>
  <c r="D18" i="2" s="1"/>
  <c r="D17" i="2" s="1"/>
  <c r="D16" i="2" s="1"/>
  <c r="D15" i="2" s="1"/>
  <c r="D14" i="2" s="1"/>
  <c r="D13" i="2" s="1"/>
  <c r="D12" i="2" s="1"/>
  <c r="D11" i="2" l="1"/>
  <c r="C8" i="2"/>
  <c r="D8" i="14" s="1"/>
  <c r="E26" i="2" l="1"/>
  <c r="F26" i="2" s="1"/>
  <c r="E24" i="2"/>
  <c r="E25" i="2"/>
  <c r="E23" i="2"/>
  <c r="E11" i="2"/>
  <c r="E12" i="2"/>
  <c r="E22" i="2"/>
  <c r="E16" i="2"/>
  <c r="E14" i="2"/>
  <c r="E13" i="2"/>
  <c r="G20" i="10" s="1"/>
  <c r="E15" i="2"/>
  <c r="E17" i="2"/>
  <c r="E18" i="2"/>
  <c r="E19" i="2"/>
  <c r="E21" i="2"/>
  <c r="E20" i="2"/>
  <c r="F25" i="2" l="1"/>
  <c r="F24" i="2" s="1"/>
  <c r="L20" i="10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F23" i="2" l="1"/>
  <c r="B15" i="6" s="1"/>
  <c r="C16" i="6" s="1"/>
  <c r="F16" i="6" s="1"/>
  <c r="A6" i="5"/>
  <c r="F22" i="2" l="1"/>
  <c r="B14" i="6" s="1"/>
  <c r="C15" i="6" s="1"/>
  <c r="F15" i="6" s="1"/>
  <c r="A7" i="5"/>
  <c r="F21" i="2" l="1"/>
  <c r="B13" i="6" s="1"/>
  <c r="C14" i="6" s="1"/>
  <c r="F14" i="6" s="1"/>
  <c r="A8" i="5"/>
  <c r="F20" i="2" l="1"/>
  <c r="B12" i="6" s="1"/>
  <c r="C13" i="6" s="1"/>
  <c r="F13" i="6" s="1"/>
  <c r="A9" i="5"/>
  <c r="F19" i="2" l="1"/>
  <c r="B11" i="6" s="1"/>
  <c r="C12" i="6" s="1"/>
  <c r="F12" i="6" s="1"/>
  <c r="A10" i="5"/>
  <c r="F18" i="2" l="1"/>
  <c r="B10" i="6" s="1"/>
  <c r="C11" i="6" s="1"/>
  <c r="F11" i="6" s="1"/>
  <c r="A11" i="5"/>
  <c r="F17" i="2" l="1"/>
  <c r="B9" i="6" s="1"/>
  <c r="C10" i="6" s="1"/>
  <c r="F10" i="6" s="1"/>
  <c r="A12" i="5"/>
  <c r="F16" i="2" l="1"/>
  <c r="B8" i="6" s="1"/>
  <c r="C9" i="6" s="1"/>
  <c r="F9" i="6" s="1"/>
  <c r="A13" i="5"/>
  <c r="F15" i="2" l="1"/>
  <c r="B7" i="6" s="1"/>
  <c r="C8" i="6" s="1"/>
  <c r="F8" i="6" s="1"/>
  <c r="A14" i="5"/>
  <c r="F14" i="2" l="1"/>
  <c r="B6" i="6" s="1"/>
  <c r="C7" i="6" s="1"/>
  <c r="F7" i="6" s="1"/>
  <c r="A15" i="5"/>
  <c r="F13" i="2" l="1"/>
  <c r="B5" i="6" s="1"/>
  <c r="A16" i="5"/>
  <c r="C6" i="6" l="1"/>
  <c r="F6" i="6" s="1"/>
  <c r="F12" i="2"/>
  <c r="B4" i="6" s="1"/>
  <c r="C5" i="6" s="1"/>
  <c r="F5" i="6" s="1"/>
  <c r="A17" i="5"/>
  <c r="A18" i="5" l="1"/>
  <c r="F11" i="2"/>
  <c r="B3" i="6" s="1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33" i="2" l="1"/>
  <c r="C48" i="2"/>
  <c r="C34" i="2"/>
  <c r="C50" i="2"/>
  <c r="C51" i="2"/>
  <c r="C47" i="2"/>
  <c r="C31" i="2"/>
  <c r="C35" i="2"/>
  <c r="C30" i="2"/>
  <c r="N11" i="14" s="1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839" i="1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81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806" i="1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913" i="1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567" i="1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852" i="11"/>
  <c r="DA820" i="1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810" i="1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834" i="1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826" i="1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847" i="1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843" i="1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888" i="1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  <c r="N13" i="14" l="1"/>
  <c r="N15" i="14" s="1"/>
</calcChain>
</file>

<file path=xl/sharedStrings.xml><?xml version="1.0" encoding="utf-8"?>
<sst xmlns="http://schemas.openxmlformats.org/spreadsheetml/2006/main" count="398" uniqueCount="228">
  <si>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</si>
  <si>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</si>
  <si>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</si>
  <si>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</si>
  <si>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</si>
  <si>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</si>
  <si>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</si>
  <si>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</si>
  <si>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</si>
  <si>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</si>
  <si>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</si>
  <si>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</si>
  <si>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</si>
  <si>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</si>
  <si>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</si>
  <si>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</si>
  <si>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</si>
  <si>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</si>
  <si>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</si>
  <si>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</si>
  <si>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</si>
  <si>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</si>
  <si>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</si>
  <si>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</si>
  <si>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</si>
  <si>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</si>
  <si>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</si>
  <si>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</si>
  <si>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</si>
  <si>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</si>
  <si>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</si>
  <si>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</si>
  <si>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</si>
  <si>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</si>
  <si>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</si>
  <si>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</si>
  <si>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</si>
  <si>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</si>
  <si>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</si>
  <si>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</si>
  <si>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</si>
  <si>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</si>
  <si>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</si>
  <si>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</si>
  <si>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</si>
  <si>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</si>
  <si>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</si>
  <si>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</si>
  <si>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</si>
  <si>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</si>
  <si>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</si>
  <si>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</si>
  <si>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</si>
  <si>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</si>
  <si>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</si>
  <si>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</si>
  <si>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</si>
  <si>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</si>
  <si>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</si>
  <si>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</si>
  <si>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</si>
  <si>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</si>
  <si>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</si>
  <si>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</si>
  <si>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</si>
  <si>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</si>
  <si>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</si>
  <si>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</si>
  <si>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</si>
  <si>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</si>
  <si>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</si>
  <si>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</si>
  <si>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</si>
  <si>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</si>
  <si>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</si>
  <si>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</si>
  <si>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</si>
  <si>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</si>
  <si>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</si>
  <si>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</si>
  <si>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</si>
  <si>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</si>
  <si>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</si>
  <si>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</si>
  <si>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</si>
  <si>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</si>
  <si>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</si>
  <si>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</si>
  <si>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</si>
  <si>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</si>
  <si>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</si>
  <si>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</si>
  <si>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</si>
  <si>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</si>
  <si>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</si>
  <si>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</si>
  <si>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</si>
  <si>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</si>
  <si>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</si>
  <si>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</si>
  <si>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</si>
  <si>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</si>
  <si>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</si>
  <si>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</si>
  <si>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</si>
  <si>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</si>
  <si>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</si>
  <si>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</si>
  <si>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</si>
  <si>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</si>
  <si>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</si>
  <si>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</si>
  <si>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</si>
  <si>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</si>
  <si>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</si>
  <si>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</si>
  <si>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</si>
  <si>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</si>
  <si>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</si>
  <si>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</si>
  <si>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</si>
  <si>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</si>
  <si>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</si>
  <si>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</si>
  <si>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</si>
  <si>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</si>
  <si>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</si>
  <si>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</si>
  <si>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</si>
  <si>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</si>
  <si>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</si>
  <si>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</si>
  <si>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</si>
  <si>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</si>
  <si>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</si>
  <si>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</si>
  <si>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</si>
  <si>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</si>
  <si>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</si>
  <si>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</si>
  <si>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</si>
  <si>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</si>
  <si>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</si>
  <si>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</si>
  <si>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</si>
  <si>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</si>
  <si>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</si>
  <si>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</si>
  <si>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</si>
  <si>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</si>
  <si>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</si>
  <si>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</si>
  <si>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</si>
  <si>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</si>
  <si>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</si>
  <si>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</si>
  <si>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</si>
  <si>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</si>
  <si>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</si>
  <si>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</si>
  <si>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</si>
  <si>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</si>
  <si>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</si>
  <si>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</si>
  <si>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</si>
  <si>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</si>
  <si>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</si>
  <si>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</si>
  <si>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</si>
  <si>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</si>
  <si>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</si>
  <si>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</si>
  <si>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</si>
  <si>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</si>
  <si>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</si>
  <si>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</si>
  <si>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</si>
  <si>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</si>
  <si>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</si>
  <si>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</si>
  <si>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</si>
  <si>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</si>
  <si>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</si>
  <si>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</si>
  <si>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</si>
  <si>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</si>
  <si>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</si>
  <si>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</si>
  <si>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</si>
  <si>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</si>
  <si>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</si>
  <si>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</si>
  <si>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</si>
  <si>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</si>
  <si>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</si>
  <si>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</si>
  <si>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</si>
  <si>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</si>
  <si>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</si>
  <si>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</si>
  <si>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</si>
  <si>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</si>
  <si>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</si>
  <si>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</si>
  <si>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</si>
  <si>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</si>
  <si>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</si>
  <si>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</si>
  <si>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</si>
  <si>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</si>
  <si>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</si>
  <si>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</si>
  <si>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</si>
  <si>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</si>
  <si>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</si>
  <si>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</si>
  <si>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</si>
  <si>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</si>
  <si>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</si>
  <si>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</si>
  <si>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</si>
  <si>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</si>
  <si>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</si>
  <si>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</si>
  <si>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Vor Spülung:</t>
  </si>
  <si>
    <t xml:space="preserve">Z2 SP US </t>
  </si>
  <si>
    <t>16.07.2021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</si>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</sst>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5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</fills>
  <borders count="6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4">
    <xf numFmtId="0" fontId="0" fillId="0" borderId="0"/>
    <xf numFmtId="9" fontId="6" fillId="0" borderId="0" applyFont="0" applyFill="0" applyBorder="0" applyAlignment="0" applyProtection="0"/>
    <xf numFmtId="0" fontId="8" fillId="0" borderId="0"/>
    <xf numFmtId="0" fontId="6" fillId="0" borderId="0"/>
    <xf numFmtId="0" fontId="5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4" fillId="0" borderId="0"/>
    <xf numFmtId="0" fontId="3" fillId="0" borderId="0"/>
    <xf numFmtId="0" fontId="2" fillId="0" borderId="0"/>
    <xf numFmtId="0" fontId="2" fillId="0" borderId="0"/>
    <xf numFmtId="0" fontId="2" fillId="0" borderId="0"/>
  </cellStyleXfs>
  <cellXfs count="481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2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8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8" fillId="5" borderId="16" xfId="0" applyFont="1" applyFill="1" applyBorder="1" applyAlignment="1">
      <alignment horizontal="center"/>
    </xf>
    <xf numFmtId="0" fontId="8" fillId="5" borderId="17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7" fillId="5" borderId="22" xfId="0" applyFont="1" applyFill="1" applyBorder="1" applyAlignment="1">
      <alignment horizontal="center"/>
    </xf>
    <xf numFmtId="0" fontId="14" fillId="10" borderId="43" xfId="0" applyFont="1" applyFill="1" applyBorder="1" applyAlignment="1">
      <alignment horizontal="center"/>
    </xf>
    <xf numFmtId="0" fontId="14" fillId="8" borderId="43" xfId="0" applyFont="1" applyFill="1" applyBorder="1" applyAlignment="1">
      <alignment horizontal="center"/>
    </xf>
    <xf numFmtId="0" fontId="18" fillId="10" borderId="43" xfId="0" applyFont="1" applyFill="1" applyBorder="1" applyAlignment="1">
      <alignment horizontal="center"/>
    </xf>
    <xf numFmtId="0" fontId="18" fillId="8" borderId="43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9" fillId="0" borderId="0" xfId="0" applyFont="1"/>
    <xf numFmtId="0" fontId="20" fillId="0" borderId="0" xfId="0" applyFont="1"/>
    <xf numFmtId="0" fontId="17" fillId="0" borderId="0" xfId="0" applyFont="1" applyAlignment="1">
      <alignment horizontal="left"/>
    </xf>
    <xf numFmtId="0" fontId="8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21" fillId="0" borderId="0" xfId="0" applyFont="1"/>
    <xf numFmtId="0" fontId="22" fillId="0" borderId="22" xfId="0" applyFont="1" applyBorder="1" applyAlignment="1">
      <alignment horizontal="center"/>
    </xf>
    <xf numFmtId="0" fontId="22" fillId="0" borderId="0" xfId="0" applyFont="1"/>
    <xf numFmtId="0" fontId="22" fillId="0" borderId="0" xfId="0" applyFont="1" applyAlignment="1">
      <alignment horizontal="center"/>
    </xf>
    <xf numFmtId="0" fontId="0" fillId="0" borderId="0" xfId="0" applyAlignment="1"/>
    <xf numFmtId="0" fontId="23" fillId="0" borderId="0" xfId="2" applyFont="1"/>
    <xf numFmtId="0" fontId="8" fillId="0" borderId="0" xfId="2"/>
    <xf numFmtId="0" fontId="23" fillId="0" borderId="0" xfId="2" applyFont="1" applyAlignment="1">
      <alignment horizontal="center"/>
    </xf>
    <xf numFmtId="0" fontId="15" fillId="0" borderId="0" xfId="2" applyFont="1" applyAlignment="1">
      <alignment horizontal="center"/>
    </xf>
    <xf numFmtId="0" fontId="24" fillId="0" borderId="0" xfId="2" applyFont="1" applyAlignment="1">
      <alignment horizontal="center"/>
    </xf>
    <xf numFmtId="0" fontId="11" fillId="0" borderId="0" xfId="2" applyFont="1"/>
    <xf numFmtId="0" fontId="10" fillId="0" borderId="0" xfId="2" applyFont="1"/>
    <xf numFmtId="0" fontId="8" fillId="0" borderId="0" xfId="2" applyFont="1"/>
    <xf numFmtId="0" fontId="25" fillId="0" borderId="0" xfId="2" applyFont="1" applyBorder="1"/>
    <xf numFmtId="2" fontId="26" fillId="0" borderId="0" xfId="2" applyNumberFormat="1" applyFont="1" applyBorder="1"/>
    <xf numFmtId="0" fontId="26" fillId="0" borderId="0" xfId="2" applyFont="1"/>
    <xf numFmtId="0" fontId="11" fillId="0" borderId="0" xfId="2" applyFont="1" applyBorder="1"/>
    <xf numFmtId="2" fontId="26" fillId="0" borderId="0" xfId="2" applyNumberFormat="1" applyFont="1"/>
    <xf numFmtId="0" fontId="7" fillId="0" borderId="43" xfId="2" applyFont="1" applyBorder="1"/>
    <xf numFmtId="0" fontId="25" fillId="0" borderId="43" xfId="2" applyFont="1" applyBorder="1"/>
    <xf numFmtId="0" fontId="25" fillId="0" borderId="43" xfId="2" applyFont="1" applyBorder="1" applyAlignment="1">
      <alignment horizontal="center"/>
    </xf>
    <xf numFmtId="0" fontId="25" fillId="0" borderId="0" xfId="2" applyFont="1" applyBorder="1" applyAlignment="1">
      <alignment horizontal="center"/>
    </xf>
    <xf numFmtId="2" fontId="11" fillId="0" borderId="0" xfId="2" applyNumberFormat="1" applyFont="1"/>
    <xf numFmtId="0" fontId="27" fillId="0" borderId="0" xfId="2" applyFont="1" applyBorder="1"/>
    <xf numFmtId="0" fontId="28" fillId="0" borderId="0" xfId="2" applyFont="1"/>
    <xf numFmtId="0" fontId="10" fillId="0" borderId="0" xfId="2" applyFont="1" applyAlignment="1">
      <alignment horizontal="center"/>
    </xf>
    <xf numFmtId="0" fontId="11" fillId="12" borderId="34" xfId="2" applyFont="1" applyFill="1" applyBorder="1"/>
    <xf numFmtId="0" fontId="11" fillId="12" borderId="29" xfId="2" applyFont="1" applyFill="1" applyBorder="1"/>
    <xf numFmtId="0" fontId="11" fillId="12" borderId="21" xfId="2" applyFont="1" applyFill="1" applyBorder="1"/>
    <xf numFmtId="2" fontId="10" fillId="13" borderId="6" xfId="2" applyNumberFormat="1" applyFont="1" applyFill="1" applyBorder="1" applyAlignment="1">
      <alignment horizontal="center"/>
    </xf>
    <xf numFmtId="165" fontId="10" fillId="0" borderId="6" xfId="2" applyNumberFormat="1" applyFont="1" applyFill="1" applyBorder="1" applyAlignment="1">
      <alignment horizontal="center"/>
    </xf>
    <xf numFmtId="0" fontId="11" fillId="12" borderId="46" xfId="2" applyFont="1" applyFill="1" applyBorder="1"/>
    <xf numFmtId="0" fontId="11" fillId="12" borderId="38" xfId="2" applyFont="1" applyFill="1" applyBorder="1"/>
    <xf numFmtId="0" fontId="10" fillId="12" borderId="46" xfId="2" applyFont="1" applyFill="1" applyBorder="1" applyAlignment="1">
      <alignment horizontal="center"/>
    </xf>
    <xf numFmtId="0" fontId="10" fillId="12" borderId="38" xfId="2" applyFont="1" applyFill="1" applyBorder="1" applyAlignment="1">
      <alignment horizontal="center"/>
    </xf>
    <xf numFmtId="0" fontId="10" fillId="12" borderId="47" xfId="2" applyFont="1" applyFill="1" applyBorder="1" applyAlignment="1">
      <alignment horizontal="center"/>
    </xf>
    <xf numFmtId="0" fontId="11" fillId="12" borderId="48" xfId="2" applyFont="1" applyFill="1" applyBorder="1"/>
    <xf numFmtId="0" fontId="11" fillId="12" borderId="0" xfId="2" applyFont="1" applyFill="1" applyBorder="1"/>
    <xf numFmtId="1" fontId="28" fillId="13" borderId="46" xfId="2" applyNumberFormat="1" applyFont="1" applyFill="1" applyBorder="1" applyAlignment="1">
      <alignment horizontal="center"/>
    </xf>
    <xf numFmtId="1" fontId="28" fillId="13" borderId="38" xfId="2" applyNumberFormat="1" applyFont="1" applyFill="1" applyBorder="1" applyAlignment="1">
      <alignment horizontal="center"/>
    </xf>
    <xf numFmtId="167" fontId="28" fillId="13" borderId="38" xfId="2" applyNumberFormat="1" applyFont="1" applyFill="1" applyBorder="1" applyAlignment="1">
      <alignment horizontal="center"/>
    </xf>
    <xf numFmtId="2" fontId="28" fillId="13" borderId="38" xfId="2" applyNumberFormat="1" applyFont="1" applyFill="1" applyBorder="1" applyAlignment="1">
      <alignment horizontal="center"/>
    </xf>
    <xf numFmtId="2" fontId="10" fillId="13" borderId="38" xfId="2" applyNumberFormat="1" applyFont="1" applyFill="1" applyBorder="1"/>
    <xf numFmtId="0" fontId="10" fillId="13" borderId="38" xfId="2" applyFont="1" applyFill="1" applyBorder="1"/>
    <xf numFmtId="0" fontId="10" fillId="13" borderId="47" xfId="2" applyFont="1" applyFill="1" applyBorder="1"/>
    <xf numFmtId="0" fontId="11" fillId="12" borderId="49" xfId="2" applyFont="1" applyFill="1" applyBorder="1"/>
    <xf numFmtId="0" fontId="11" fillId="12" borderId="43" xfId="2" applyFont="1" applyFill="1" applyBorder="1"/>
    <xf numFmtId="2" fontId="10" fillId="13" borderId="49" xfId="2" applyNumberFormat="1" applyFont="1" applyFill="1" applyBorder="1" applyAlignment="1">
      <alignment horizontal="center"/>
    </xf>
    <xf numFmtId="2" fontId="10" fillId="13" borderId="43" xfId="2" applyNumberFormat="1" applyFont="1" applyFill="1" applyBorder="1" applyAlignment="1">
      <alignment horizontal="center"/>
    </xf>
    <xf numFmtId="2" fontId="10" fillId="13" borderId="43" xfId="2" applyNumberFormat="1" applyFont="1" applyFill="1" applyBorder="1"/>
    <xf numFmtId="0" fontId="10" fillId="13" borderId="43" xfId="2" applyFont="1" applyFill="1" applyBorder="1"/>
    <xf numFmtId="0" fontId="10" fillId="13" borderId="50" xfId="2" applyFont="1" applyFill="1" applyBorder="1"/>
    <xf numFmtId="0" fontId="10" fillId="0" borderId="0" xfId="2" applyFont="1" applyFill="1" applyBorder="1"/>
    <xf numFmtId="2" fontId="29" fillId="0" borderId="0" xfId="2" applyNumberFormat="1" applyFont="1" applyFill="1" applyBorder="1" applyAlignment="1">
      <alignment horizontal="center"/>
    </xf>
    <xf numFmtId="170" fontId="10" fillId="0" borderId="0" xfId="2" applyNumberFormat="1" applyFont="1" applyFill="1" applyBorder="1"/>
    <xf numFmtId="167" fontId="8" fillId="0" borderId="0" xfId="2" applyNumberFormat="1"/>
    <xf numFmtId="0" fontId="8" fillId="0" borderId="0" xfId="2" quotePrefix="1"/>
    <xf numFmtId="0" fontId="30" fillId="0" borderId="0" xfId="2" applyFont="1"/>
    <xf numFmtId="0" fontId="31" fillId="0" borderId="0" xfId="2" applyFont="1"/>
    <xf numFmtId="0" fontId="28" fillId="0" borderId="0" xfId="2" applyFont="1" applyAlignment="1">
      <alignment horizontal="left"/>
    </xf>
    <xf numFmtId="0" fontId="33" fillId="0" borderId="0" xfId="2" applyFont="1" applyAlignment="1">
      <alignment horizontal="left"/>
    </xf>
    <xf numFmtId="0" fontId="34" fillId="0" borderId="0" xfId="2" applyFont="1" applyAlignment="1">
      <alignment horizontal="center"/>
    </xf>
    <xf numFmtId="0" fontId="34" fillId="0" borderId="0" xfId="2" applyFont="1"/>
    <xf numFmtId="2" fontId="10" fillId="0" borderId="0" xfId="2" applyNumberFormat="1" applyFont="1" applyAlignment="1">
      <alignment horizontal="center"/>
    </xf>
    <xf numFmtId="0" fontId="37" fillId="0" borderId="0" xfId="2" applyFont="1"/>
    <xf numFmtId="1" fontId="37" fillId="0" borderId="0" xfId="2" applyNumberFormat="1" applyFont="1" applyAlignment="1">
      <alignment horizontal="center"/>
    </xf>
    <xf numFmtId="2" fontId="37" fillId="0" borderId="0" xfId="2" applyNumberFormat="1" applyFont="1" applyAlignment="1">
      <alignment horizontal="center"/>
    </xf>
    <xf numFmtId="171" fontId="37" fillId="0" borderId="0" xfId="2" applyNumberFormat="1" applyFont="1" applyAlignment="1">
      <alignment horizontal="center"/>
    </xf>
    <xf numFmtId="0" fontId="7" fillId="0" borderId="0" xfId="2" applyFont="1"/>
    <xf numFmtId="0" fontId="11" fillId="12" borderId="34" xfId="2" applyFont="1" applyFill="1" applyBorder="1" applyAlignment="1">
      <alignment horizontal="left"/>
    </xf>
    <xf numFmtId="0" fontId="10" fillId="12" borderId="29" xfId="2" applyFont="1" applyFill="1" applyBorder="1" applyAlignment="1">
      <alignment horizontal="center"/>
    </xf>
    <xf numFmtId="0" fontId="10" fillId="12" borderId="21" xfId="2" applyFont="1" applyFill="1" applyBorder="1"/>
    <xf numFmtId="0" fontId="10" fillId="12" borderId="48" xfId="2" applyFont="1" applyFill="1" applyBorder="1"/>
    <xf numFmtId="0" fontId="10" fillId="12" borderId="0" xfId="2" applyFont="1" applyFill="1" applyBorder="1"/>
    <xf numFmtId="0" fontId="10" fillId="0" borderId="46" xfId="2" applyFont="1" applyFill="1" applyBorder="1" applyAlignment="1">
      <alignment horizontal="center"/>
    </xf>
    <xf numFmtId="0" fontId="10" fillId="0" borderId="38" xfId="2" applyFont="1" applyFill="1" applyBorder="1" applyAlignment="1">
      <alignment horizontal="center"/>
    </xf>
    <xf numFmtId="0" fontId="10" fillId="0" borderId="47" xfId="2" applyFont="1" applyFill="1" applyBorder="1" applyAlignment="1">
      <alignment horizontal="center"/>
    </xf>
    <xf numFmtId="0" fontId="10" fillId="0" borderId="48" xfId="2" applyNumberFormat="1" applyFont="1" applyFill="1" applyBorder="1" applyAlignment="1">
      <alignment horizontal="center"/>
    </xf>
    <xf numFmtId="0" fontId="10" fillId="0" borderId="0" xfId="2" applyNumberFormat="1" applyFont="1" applyFill="1" applyBorder="1" applyAlignment="1">
      <alignment horizontal="center"/>
    </xf>
    <xf numFmtId="0" fontId="10" fillId="0" borderId="36" xfId="2" applyNumberFormat="1" applyFont="1" applyFill="1" applyBorder="1" applyAlignment="1">
      <alignment horizontal="center"/>
    </xf>
    <xf numFmtId="170" fontId="10" fillId="0" borderId="0" xfId="2" applyNumberFormat="1" applyFont="1"/>
    <xf numFmtId="2" fontId="10" fillId="0" borderId="48" xfId="2" applyNumberFormat="1" applyFont="1" applyFill="1" applyBorder="1" applyAlignment="1">
      <alignment horizontal="center"/>
    </xf>
    <xf numFmtId="2" fontId="10" fillId="0" borderId="0" xfId="2" applyNumberFormat="1" applyFont="1" applyFill="1" applyBorder="1" applyAlignment="1">
      <alignment horizontal="center"/>
    </xf>
    <xf numFmtId="2" fontId="10" fillId="0" borderId="36" xfId="2" applyNumberFormat="1" applyFont="1" applyFill="1" applyBorder="1" applyAlignment="1">
      <alignment horizontal="center"/>
    </xf>
    <xf numFmtId="2" fontId="29" fillId="0" borderId="49" xfId="2" applyNumberFormat="1" applyFont="1" applyFill="1" applyBorder="1" applyAlignment="1">
      <alignment horizontal="center"/>
    </xf>
    <xf numFmtId="2" fontId="29" fillId="0" borderId="43" xfId="2" applyNumberFormat="1" applyFont="1" applyFill="1" applyBorder="1" applyAlignment="1">
      <alignment horizontal="center"/>
    </xf>
    <xf numFmtId="2" fontId="10" fillId="0" borderId="43" xfId="2" applyNumberFormat="1" applyFont="1" applyFill="1" applyBorder="1" applyAlignment="1">
      <alignment horizontal="center"/>
    </xf>
    <xf numFmtId="2" fontId="29" fillId="0" borderId="50" xfId="2" applyNumberFormat="1" applyFont="1" applyFill="1" applyBorder="1" applyAlignment="1">
      <alignment horizontal="center"/>
    </xf>
    <xf numFmtId="0" fontId="28" fillId="12" borderId="46" xfId="2" applyFont="1" applyFill="1" applyBorder="1"/>
    <xf numFmtId="0" fontId="28" fillId="12" borderId="38" xfId="2" applyFont="1" applyFill="1" applyBorder="1"/>
    <xf numFmtId="0" fontId="28" fillId="12" borderId="47" xfId="2" applyFont="1" applyFill="1" applyBorder="1"/>
    <xf numFmtId="0" fontId="28" fillId="12" borderId="0" xfId="2" applyFont="1" applyFill="1" applyBorder="1"/>
    <xf numFmtId="2" fontId="29" fillId="12" borderId="0" xfId="2" applyNumberFormat="1" applyFont="1" applyFill="1" applyBorder="1" applyAlignment="1">
      <alignment horizontal="center"/>
    </xf>
    <xf numFmtId="2" fontId="10" fillId="12" borderId="0" xfId="2" applyNumberFormat="1" applyFont="1" applyFill="1" applyBorder="1" applyAlignment="1">
      <alignment horizontal="center"/>
    </xf>
    <xf numFmtId="2" fontId="29" fillId="12" borderId="36" xfId="2" applyNumberFormat="1" applyFont="1" applyFill="1" applyBorder="1" applyAlignment="1">
      <alignment horizontal="center"/>
    </xf>
    <xf numFmtId="0" fontId="10" fillId="12" borderId="49" xfId="2" applyFont="1" applyFill="1" applyBorder="1"/>
    <xf numFmtId="0" fontId="10" fillId="12" borderId="43" xfId="2" applyFont="1" applyFill="1" applyBorder="1"/>
    <xf numFmtId="0" fontId="10" fillId="12" borderId="50" xfId="2" applyFont="1" applyFill="1" applyBorder="1"/>
    <xf numFmtId="2" fontId="29" fillId="12" borderId="43" xfId="2" applyNumberFormat="1" applyFont="1" applyFill="1" applyBorder="1" applyAlignment="1">
      <alignment horizontal="center"/>
    </xf>
    <xf numFmtId="2" fontId="10" fillId="12" borderId="43" xfId="2" applyNumberFormat="1" applyFont="1" applyFill="1" applyBorder="1" applyAlignment="1">
      <alignment horizontal="center"/>
    </xf>
    <xf numFmtId="2" fontId="29" fillId="12" borderId="50" xfId="2" applyNumberFormat="1" applyFont="1" applyFill="1" applyBorder="1" applyAlignment="1">
      <alignment horizontal="center"/>
    </xf>
    <xf numFmtId="2" fontId="10" fillId="0" borderId="0" xfId="2" applyNumberFormat="1" applyFont="1" applyFill="1" applyBorder="1"/>
    <xf numFmtId="2" fontId="29" fillId="12" borderId="29" xfId="2" applyNumberFormat="1" applyFont="1" applyFill="1" applyBorder="1" applyAlignment="1">
      <alignment horizontal="center"/>
    </xf>
    <xf numFmtId="0" fontId="10" fillId="12" borderId="29" xfId="2" applyFont="1" applyFill="1" applyBorder="1"/>
    <xf numFmtId="2" fontId="10" fillId="12" borderId="21" xfId="2" applyNumberFormat="1" applyFont="1" applyFill="1" applyBorder="1"/>
    <xf numFmtId="2" fontId="10" fillId="0" borderId="46" xfId="2" applyNumberFormat="1" applyFont="1" applyFill="1" applyBorder="1" applyAlignment="1">
      <alignment horizontal="center"/>
    </xf>
    <xf numFmtId="2" fontId="29" fillId="0" borderId="38" xfId="2" applyNumberFormat="1" applyFont="1" applyFill="1" applyBorder="1" applyAlignment="1">
      <alignment horizontal="center"/>
    </xf>
    <xf numFmtId="2" fontId="29" fillId="0" borderId="47" xfId="2" applyNumberFormat="1" applyFont="1" applyFill="1" applyBorder="1" applyAlignment="1">
      <alignment horizontal="center"/>
    </xf>
    <xf numFmtId="2" fontId="10" fillId="12" borderId="36" xfId="2" applyNumberFormat="1" applyFont="1" applyFill="1" applyBorder="1"/>
    <xf numFmtId="2" fontId="29" fillId="0" borderId="48" xfId="2" applyNumberFormat="1" applyFont="1" applyFill="1" applyBorder="1" applyAlignment="1">
      <alignment horizontal="center"/>
    </xf>
    <xf numFmtId="2" fontId="29" fillId="0" borderId="36" xfId="2" applyNumberFormat="1" applyFont="1" applyFill="1" applyBorder="1" applyAlignment="1">
      <alignment horizontal="center"/>
    </xf>
    <xf numFmtId="0" fontId="10" fillId="12" borderId="48" xfId="2" quotePrefix="1" applyFont="1" applyFill="1" applyBorder="1"/>
    <xf numFmtId="0" fontId="10" fillId="12" borderId="49" xfId="2" quotePrefix="1" applyFont="1" applyFill="1" applyBorder="1"/>
    <xf numFmtId="2" fontId="10" fillId="12" borderId="50" xfId="2" applyNumberFormat="1" applyFont="1" applyFill="1" applyBorder="1"/>
    <xf numFmtId="0" fontId="10" fillId="12" borderId="38" xfId="2" applyFont="1" applyFill="1" applyBorder="1"/>
    <xf numFmtId="0" fontId="10" fillId="12" borderId="47" xfId="2" applyFont="1" applyFill="1" applyBorder="1"/>
    <xf numFmtId="2" fontId="29" fillId="12" borderId="38" xfId="2" applyNumberFormat="1" applyFont="1" applyFill="1" applyBorder="1" applyAlignment="1">
      <alignment horizontal="center"/>
    </xf>
    <xf numFmtId="2" fontId="10" fillId="12" borderId="38" xfId="2" applyNumberFormat="1" applyFont="1" applyFill="1" applyBorder="1" applyAlignment="1">
      <alignment horizontal="center"/>
    </xf>
    <xf numFmtId="2" fontId="29" fillId="12" borderId="47" xfId="2" applyNumberFormat="1" applyFont="1" applyFill="1" applyBorder="1" applyAlignment="1">
      <alignment horizontal="center"/>
    </xf>
    <xf numFmtId="0" fontId="10" fillId="12" borderId="36" xfId="2" applyFont="1" applyFill="1" applyBorder="1"/>
    <xf numFmtId="2" fontId="40" fillId="12" borderId="43" xfId="2" applyNumberFormat="1" applyFont="1" applyFill="1" applyBorder="1" applyAlignment="1">
      <alignment horizontal="left"/>
    </xf>
    <xf numFmtId="0" fontId="7" fillId="0" borderId="0" xfId="2" applyFont="1" applyFill="1" applyBorder="1"/>
    <xf numFmtId="166" fontId="41" fillId="0" borderId="0" xfId="2" applyNumberFormat="1" applyFont="1"/>
    <xf numFmtId="0" fontId="10" fillId="12" borderId="34" xfId="2" applyFont="1" applyFill="1" applyBorder="1"/>
    <xf numFmtId="0" fontId="42" fillId="12" borderId="48" xfId="2" applyFont="1" applyFill="1" applyBorder="1"/>
    <xf numFmtId="1" fontId="10" fillId="0" borderId="46" xfId="2" applyNumberFormat="1" applyFont="1" applyFill="1" applyBorder="1" applyAlignment="1">
      <alignment horizontal="center"/>
    </xf>
    <xf numFmtId="1" fontId="10" fillId="0" borderId="38" xfId="2" applyNumberFormat="1" applyFont="1" applyFill="1" applyBorder="1" applyAlignment="1">
      <alignment horizontal="center"/>
    </xf>
    <xf numFmtId="1" fontId="10" fillId="0" borderId="47" xfId="2" applyNumberFormat="1" applyFont="1" applyFill="1" applyBorder="1" applyAlignment="1">
      <alignment horizontal="center"/>
    </xf>
    <xf numFmtId="2" fontId="42" fillId="12" borderId="49" xfId="2" applyNumberFormat="1" applyFont="1" applyFill="1" applyBorder="1" applyAlignment="1">
      <alignment horizontal="left"/>
    </xf>
    <xf numFmtId="1" fontId="10" fillId="0" borderId="49" xfId="2" applyNumberFormat="1" applyFont="1" applyBorder="1" applyAlignment="1">
      <alignment horizontal="center"/>
    </xf>
    <xf numFmtId="1" fontId="10" fillId="0" borderId="43" xfId="2" applyNumberFormat="1" applyFont="1" applyBorder="1" applyAlignment="1">
      <alignment horizontal="center"/>
    </xf>
    <xf numFmtId="1" fontId="10" fillId="0" borderId="50" xfId="2" applyNumberFormat="1" applyFont="1" applyFill="1" applyBorder="1" applyAlignment="1">
      <alignment horizontal="center"/>
    </xf>
    <xf numFmtId="0" fontId="10" fillId="12" borderId="46" xfId="2" applyFont="1" applyFill="1" applyBorder="1"/>
    <xf numFmtId="0" fontId="28" fillId="0" borderId="0" xfId="2" applyFont="1" applyFill="1" applyBorder="1"/>
    <xf numFmtId="1" fontId="10" fillId="0" borderId="0" xfId="2" applyNumberFormat="1" applyFont="1" applyFill="1" applyBorder="1" applyAlignment="1">
      <alignment horizontal="center"/>
    </xf>
    <xf numFmtId="167" fontId="10" fillId="0" borderId="46" xfId="2" applyNumberFormat="1" applyFont="1" applyFill="1" applyBorder="1" applyAlignment="1">
      <alignment horizontal="center"/>
    </xf>
    <xf numFmtId="167" fontId="10" fillId="0" borderId="38" xfId="2" applyNumberFormat="1" applyFont="1" applyFill="1" applyBorder="1" applyAlignment="1">
      <alignment horizontal="center"/>
    </xf>
    <xf numFmtId="167" fontId="10" fillId="0" borderId="47" xfId="2" applyNumberFormat="1" applyFont="1" applyFill="1" applyBorder="1" applyAlignment="1">
      <alignment horizontal="center"/>
    </xf>
    <xf numFmtId="167" fontId="10" fillId="0" borderId="48" xfId="2" applyNumberFormat="1" applyFont="1" applyBorder="1" applyAlignment="1">
      <alignment horizontal="center"/>
    </xf>
    <xf numFmtId="167" fontId="10" fillId="0" borderId="0" xfId="2" applyNumberFormat="1" applyFont="1" applyBorder="1" applyAlignment="1">
      <alignment horizontal="center"/>
    </xf>
    <xf numFmtId="167" fontId="10" fillId="0" borderId="0" xfId="2" applyNumberFormat="1" applyFont="1" applyFill="1" applyBorder="1" applyAlignment="1">
      <alignment horizontal="center"/>
    </xf>
    <xf numFmtId="167" fontId="10" fillId="0" borderId="36" xfId="2" applyNumberFormat="1" applyFont="1" applyFill="1" applyBorder="1" applyAlignment="1">
      <alignment horizontal="center"/>
    </xf>
    <xf numFmtId="167" fontId="10" fillId="0" borderId="49" xfId="2" applyNumberFormat="1" applyFont="1" applyBorder="1" applyAlignment="1">
      <alignment horizontal="center"/>
    </xf>
    <xf numFmtId="167" fontId="10" fillId="0" borderId="43" xfId="2" applyNumberFormat="1" applyFont="1" applyBorder="1" applyAlignment="1">
      <alignment horizontal="center"/>
    </xf>
    <xf numFmtId="167" fontId="10" fillId="0" borderId="50" xfId="2" applyNumberFormat="1" applyFont="1" applyFill="1" applyBorder="1" applyAlignment="1">
      <alignment horizontal="center"/>
    </xf>
    <xf numFmtId="0" fontId="10" fillId="0" borderId="0" xfId="2" applyFont="1" applyBorder="1"/>
    <xf numFmtId="0" fontId="10" fillId="0" borderId="0" xfId="2" applyFont="1" applyBorder="1" applyAlignment="1">
      <alignment horizontal="center"/>
    </xf>
    <xf numFmtId="2" fontId="10" fillId="0" borderId="0" xfId="2" applyNumberFormat="1" applyFont="1"/>
    <xf numFmtId="0" fontId="28" fillId="12" borderId="23" xfId="2" applyFont="1" applyFill="1" applyBorder="1"/>
    <xf numFmtId="2" fontId="40" fillId="12" borderId="49" xfId="2" applyNumberFormat="1" applyFont="1" applyFill="1" applyBorder="1" applyAlignment="1">
      <alignment horizontal="left"/>
    </xf>
    <xf numFmtId="0" fontId="10" fillId="0" borderId="0" xfId="2" applyFont="1" applyFill="1"/>
    <xf numFmtId="2" fontId="13" fillId="0" borderId="0" xfId="2" quotePrefix="1" applyNumberFormat="1" applyFont="1" applyFill="1" applyBorder="1" applyAlignment="1">
      <alignment horizontal="right"/>
    </xf>
    <xf numFmtId="1" fontId="13" fillId="0" borderId="0" xfId="2" applyNumberFormat="1" applyFont="1" applyFill="1" applyBorder="1" applyAlignment="1">
      <alignment horizontal="center"/>
    </xf>
    <xf numFmtId="167" fontId="10" fillId="0" borderId="48" xfId="2" applyNumberFormat="1" applyFont="1" applyFill="1" applyBorder="1" applyAlignment="1">
      <alignment horizontal="center"/>
    </xf>
    <xf numFmtId="167" fontId="10" fillId="0" borderId="49" xfId="2" applyNumberFormat="1" applyFont="1" applyFill="1" applyBorder="1" applyAlignment="1">
      <alignment horizontal="center"/>
    </xf>
    <xf numFmtId="167" fontId="10" fillId="0" borderId="43" xfId="2" applyNumberFormat="1" applyFont="1" applyFill="1" applyBorder="1" applyAlignment="1">
      <alignment horizontal="center"/>
    </xf>
    <xf numFmtId="166" fontId="10" fillId="0" borderId="0" xfId="2" applyNumberFormat="1" applyFont="1" applyAlignment="1">
      <alignment horizontal="left"/>
    </xf>
    <xf numFmtId="172" fontId="10" fillId="0" borderId="0" xfId="2" applyNumberFormat="1" applyFont="1"/>
    <xf numFmtId="167" fontId="10" fillId="0" borderId="0" xfId="2" applyNumberFormat="1" applyFont="1" applyBorder="1"/>
    <xf numFmtId="167" fontId="10" fillId="0" borderId="34" xfId="2" applyNumberFormat="1" applyFont="1" applyFill="1" applyBorder="1" applyAlignment="1">
      <alignment horizontal="center"/>
    </xf>
    <xf numFmtId="167" fontId="10" fillId="0" borderId="29" xfId="2" applyNumberFormat="1" applyFont="1" applyFill="1" applyBorder="1" applyAlignment="1">
      <alignment horizontal="center"/>
    </xf>
    <xf numFmtId="167" fontId="10" fillId="0" borderId="21" xfId="2" applyNumberFormat="1" applyFont="1" applyFill="1" applyBorder="1" applyAlignment="1">
      <alignment horizontal="center"/>
    </xf>
    <xf numFmtId="169" fontId="10" fillId="0" borderId="0" xfId="2" applyNumberFormat="1" applyFont="1"/>
    <xf numFmtId="171" fontId="10" fillId="0" borderId="0" xfId="2" applyNumberFormat="1" applyFont="1"/>
    <xf numFmtId="167" fontId="10" fillId="12" borderId="38" xfId="2" applyNumberFormat="1" applyFont="1" applyFill="1" applyBorder="1" applyAlignment="1">
      <alignment horizontal="center"/>
    </xf>
    <xf numFmtId="167" fontId="10" fillId="13" borderId="23" xfId="2" applyNumberFormat="1" applyFont="1" applyFill="1" applyBorder="1"/>
    <xf numFmtId="167" fontId="10" fillId="12" borderId="0" xfId="2" applyNumberFormat="1" applyFont="1" applyFill="1" applyBorder="1" applyAlignment="1">
      <alignment horizontal="center"/>
    </xf>
    <xf numFmtId="2" fontId="10" fillId="13" borderId="37" xfId="2" applyNumberFormat="1" applyFont="1" applyFill="1" applyBorder="1"/>
    <xf numFmtId="0" fontId="10" fillId="13" borderId="37" xfId="2" applyFont="1" applyFill="1" applyBorder="1"/>
    <xf numFmtId="167" fontId="10" fillId="12" borderId="43" xfId="2" applyNumberFormat="1" applyFont="1" applyFill="1" applyBorder="1" applyAlignment="1">
      <alignment horizontal="center"/>
    </xf>
    <xf numFmtId="2" fontId="10" fillId="13" borderId="39" xfId="2" applyNumberFormat="1" applyFont="1" applyFill="1" applyBorder="1"/>
    <xf numFmtId="167" fontId="10" fillId="12" borderId="29" xfId="2" applyNumberFormat="1" applyFont="1" applyFill="1" applyBorder="1" applyAlignment="1">
      <alignment horizontal="center"/>
    </xf>
    <xf numFmtId="2" fontId="10" fillId="13" borderId="6" xfId="2" applyNumberFormat="1" applyFont="1" applyFill="1" applyBorder="1"/>
    <xf numFmtId="0" fontId="47" fillId="14" borderId="46" xfId="2" applyFont="1" applyFill="1" applyBorder="1"/>
    <xf numFmtId="0" fontId="47" fillId="14" borderId="47" xfId="2" applyFont="1" applyFill="1" applyBorder="1"/>
    <xf numFmtId="2" fontId="47" fillId="14" borderId="48" xfId="2" applyNumberFormat="1" applyFont="1" applyFill="1" applyBorder="1"/>
    <xf numFmtId="0" fontId="47" fillId="14" borderId="36" xfId="2" applyFont="1" applyFill="1" applyBorder="1"/>
    <xf numFmtId="2" fontId="47" fillId="14" borderId="49" xfId="2" applyNumberFormat="1" applyFont="1" applyFill="1" applyBorder="1"/>
    <xf numFmtId="0" fontId="47" fillId="14" borderId="50" xfId="2" applyFont="1" applyFill="1" applyBorder="1"/>
    <xf numFmtId="166" fontId="10" fillId="0" borderId="0" xfId="2" applyNumberFormat="1" applyFont="1" applyAlignment="1">
      <alignment horizontal="center"/>
    </xf>
    <xf numFmtId="169" fontId="28" fillId="13" borderId="38" xfId="2" applyNumberFormat="1" applyFont="1" applyFill="1" applyBorder="1" applyAlignment="1">
      <alignment horizontal="center"/>
    </xf>
    <xf numFmtId="165" fontId="28" fillId="13" borderId="38" xfId="2" applyNumberFormat="1" applyFont="1" applyFill="1" applyBorder="1" applyAlignment="1">
      <alignment horizontal="center"/>
    </xf>
    <xf numFmtId="166" fontId="28" fillId="13" borderId="38" xfId="2" applyNumberFormat="1" applyFont="1" applyFill="1" applyBorder="1" applyAlignment="1">
      <alignment horizontal="center"/>
    </xf>
    <xf numFmtId="2" fontId="8" fillId="0" borderId="0" xfId="2" applyNumberFormat="1"/>
    <xf numFmtId="0" fontId="8" fillId="0" borderId="0" xfId="2" applyFill="1"/>
    <xf numFmtId="0" fontId="8" fillId="5" borderId="18" xfId="0" applyFont="1" applyFill="1" applyBorder="1" applyAlignment="1">
      <alignment horizontal="center"/>
    </xf>
    <xf numFmtId="0" fontId="8" fillId="0" borderId="20" xfId="0" applyFont="1" applyFill="1" applyBorder="1"/>
    <xf numFmtId="0" fontId="8" fillId="9" borderId="4" xfId="0" applyFont="1" applyFill="1" applyBorder="1" applyAlignment="1">
      <alignment horizontal="center" vertical="center"/>
    </xf>
    <xf numFmtId="0" fontId="8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8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8" fillId="10" borderId="16" xfId="0" applyFont="1" applyFill="1" applyBorder="1" applyAlignment="1">
      <alignment horizontal="center" wrapText="1"/>
    </xf>
    <xf numFmtId="0" fontId="8" fillId="11" borderId="27" xfId="0" applyFont="1" applyFill="1" applyBorder="1" applyAlignment="1">
      <alignment horizontal="center" wrapText="1"/>
    </xf>
    <xf numFmtId="0" fontId="8" fillId="10" borderId="27" xfId="0" applyFont="1" applyFill="1" applyBorder="1" applyAlignment="1">
      <alignment horizontal="center" wrapText="1"/>
    </xf>
    <xf numFmtId="0" fontId="8" fillId="11" borderId="7" xfId="0" applyFont="1" applyFill="1" applyBorder="1" applyAlignment="1">
      <alignment horizontal="center" wrapText="1"/>
    </xf>
    <xf numFmtId="0" fontId="22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8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173" fontId="0" fillId="11" borderId="14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6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10" fillId="0" borderId="0" xfId="3" applyFont="1" applyFill="1" applyBorder="1"/>
    <xf numFmtId="0" fontId="10" fillId="0" borderId="0" xfId="3" applyFont="1" applyFill="1" applyBorder="1" applyAlignment="1">
      <alignment horizontal="center"/>
    </xf>
    <xf numFmtId="0" fontId="11" fillId="0" borderId="0" xfId="3" applyFont="1" applyFill="1" applyBorder="1" applyAlignment="1">
      <alignment horizontal="center"/>
    </xf>
    <xf numFmtId="0" fontId="10" fillId="0" borderId="0" xfId="3" applyFont="1" applyFill="1" applyBorder="1" applyAlignment="1">
      <alignment horizontal="right"/>
    </xf>
    <xf numFmtId="0" fontId="7" fillId="0" borderId="16" xfId="3" applyFont="1" applyBorder="1" applyAlignment="1">
      <alignment horizontal="center"/>
    </xf>
    <xf numFmtId="0" fontId="7" fillId="0" borderId="7" xfId="3" applyFont="1" applyBorder="1" applyAlignment="1">
      <alignment horizontal="center"/>
    </xf>
    <xf numFmtId="0" fontId="7" fillId="0" borderId="15" xfId="3" applyFont="1" applyBorder="1" applyAlignment="1">
      <alignment horizontal="center"/>
    </xf>
    <xf numFmtId="0" fontId="7" fillId="0" borderId="8" xfId="3" applyFont="1" applyBorder="1" applyAlignment="1">
      <alignment horizontal="center"/>
    </xf>
    <xf numFmtId="165" fontId="10" fillId="0" borderId="0" xfId="3" applyNumberFormat="1" applyFont="1" applyFill="1" applyBorder="1" applyAlignment="1">
      <alignment horizontal="center"/>
    </xf>
    <xf numFmtId="167" fontId="10" fillId="0" borderId="0" xfId="3" applyNumberFormat="1" applyFont="1" applyFill="1" applyBorder="1" applyAlignment="1">
      <alignment horizontal="center"/>
    </xf>
    <xf numFmtId="0" fontId="6" fillId="2" borderId="16" xfId="3" applyFont="1" applyFill="1" applyBorder="1" applyAlignment="1">
      <alignment horizontal="right"/>
    </xf>
    <xf numFmtId="0" fontId="6" fillId="2" borderId="24" xfId="3" applyFont="1" applyFill="1" applyBorder="1" applyAlignment="1">
      <alignment horizontal="right"/>
    </xf>
    <xf numFmtId="0" fontId="9" fillId="2" borderId="17" xfId="3" applyFont="1" applyFill="1" applyBorder="1" applyAlignment="1">
      <alignment horizontal="right"/>
    </xf>
    <xf numFmtId="0" fontId="6" fillId="2" borderId="17" xfId="3" applyFont="1" applyFill="1" applyBorder="1" applyAlignment="1">
      <alignment horizontal="right"/>
    </xf>
    <xf numFmtId="14" fontId="6" fillId="2" borderId="14" xfId="3" applyNumberFormat="1" applyFill="1" applyBorder="1" applyAlignment="1">
      <alignment horizontal="center"/>
    </xf>
    <xf numFmtId="0" fontId="6" fillId="2" borderId="18" xfId="3" applyFont="1" applyFill="1" applyBorder="1" applyAlignment="1">
      <alignment horizontal="right"/>
    </xf>
    <xf numFmtId="165" fontId="6" fillId="2" borderId="19" xfId="3" applyNumberFormat="1" applyFont="1" applyFill="1" applyBorder="1" applyAlignment="1">
      <alignment horizontal="center"/>
    </xf>
    <xf numFmtId="165" fontId="10" fillId="7" borderId="1" xfId="3" applyNumberFormat="1" applyFont="1" applyFill="1" applyBorder="1" applyAlignment="1">
      <alignment horizontal="center"/>
    </xf>
    <xf numFmtId="165" fontId="10" fillId="6" borderId="26" xfId="3" applyNumberFormat="1" applyFont="1" applyFill="1" applyBorder="1" applyAlignment="1">
      <alignment horizontal="center"/>
    </xf>
    <xf numFmtId="165" fontId="10" fillId="7" borderId="4" xfId="3" applyNumberFormat="1" applyFont="1" applyFill="1" applyBorder="1" applyAlignment="1">
      <alignment horizontal="center"/>
    </xf>
    <xf numFmtId="165" fontId="10" fillId="7" borderId="26" xfId="3" applyNumberFormat="1" applyFont="1" applyFill="1" applyBorder="1" applyAlignment="1">
      <alignment horizontal="center"/>
    </xf>
    <xf numFmtId="165" fontId="10" fillId="6" borderId="3" xfId="3" applyNumberFormat="1" applyFont="1" applyFill="1" applyBorder="1" applyAlignment="1">
      <alignment horizontal="center"/>
    </xf>
    <xf numFmtId="165" fontId="10" fillId="6" borderId="4" xfId="3" applyNumberFormat="1" applyFont="1" applyFill="1" applyBorder="1" applyAlignment="1">
      <alignment horizontal="center"/>
    </xf>
    <xf numFmtId="167" fontId="11" fillId="0" borderId="0" xfId="3" applyNumberFormat="1" applyFont="1" applyFill="1" applyBorder="1" applyAlignment="1">
      <alignment horizontal="center"/>
    </xf>
    <xf numFmtId="165" fontId="10" fillId="0" borderId="0" xfId="3" applyNumberFormat="1" applyFont="1" applyFill="1" applyBorder="1"/>
    <xf numFmtId="9" fontId="10" fillId="0" borderId="0" xfId="1" applyFont="1" applyFill="1" applyBorder="1"/>
    <xf numFmtId="165" fontId="10" fillId="5" borderId="25" xfId="3" applyNumberFormat="1" applyFont="1" applyFill="1" applyBorder="1" applyAlignment="1">
      <alignment horizontal="center"/>
    </xf>
    <xf numFmtId="165" fontId="10" fillId="5" borderId="4" xfId="3" applyNumberFormat="1" applyFont="1" applyFill="1" applyBorder="1" applyAlignment="1">
      <alignment horizontal="center"/>
    </xf>
    <xf numFmtId="165" fontId="10" fillId="5" borderId="5" xfId="3" applyNumberFormat="1" applyFont="1" applyFill="1" applyBorder="1" applyAlignment="1">
      <alignment horizontal="center"/>
    </xf>
    <xf numFmtId="166" fontId="10" fillId="5" borderId="26" xfId="3" applyNumberFormat="1" applyFont="1" applyFill="1" applyBorder="1" applyAlignment="1">
      <alignment horizontal="center"/>
    </xf>
    <xf numFmtId="169" fontId="10" fillId="5" borderId="26" xfId="3" applyNumberFormat="1" applyFont="1" applyFill="1" applyBorder="1" applyAlignment="1">
      <alignment horizontal="center"/>
    </xf>
    <xf numFmtId="165" fontId="10" fillId="0" borderId="0" xfId="3" applyNumberFormat="1" applyFont="1" applyBorder="1" applyAlignment="1">
      <alignment horizontal="center"/>
    </xf>
    <xf numFmtId="0" fontId="11" fillId="0" borderId="0" xfId="3" applyFont="1" applyFill="1" applyBorder="1"/>
    <xf numFmtId="14" fontId="10" fillId="0" borderId="0" xfId="3" applyNumberFormat="1" applyFont="1" applyFill="1" applyBorder="1" applyAlignment="1">
      <alignment horizontal="center"/>
    </xf>
    <xf numFmtId="165" fontId="10" fillId="0" borderId="6" xfId="3" applyNumberFormat="1" applyFont="1" applyFill="1" applyBorder="1" applyAlignment="1">
      <alignment horizontal="center"/>
    </xf>
    <xf numFmtId="167" fontId="10" fillId="3" borderId="6" xfId="3" applyNumberFormat="1" applyFont="1" applyFill="1" applyBorder="1" applyAlignment="1">
      <alignment horizontal="center"/>
    </xf>
    <xf numFmtId="167" fontId="10" fillId="4" borderId="6" xfId="3" applyNumberFormat="1" applyFont="1" applyFill="1" applyBorder="1" applyAlignment="1">
      <alignment horizontal="center"/>
    </xf>
    <xf numFmtId="165" fontId="10" fillId="2" borderId="6" xfId="3" applyNumberFormat="1" applyFont="1" applyFill="1" applyBorder="1" applyAlignment="1">
      <alignment horizontal="center"/>
    </xf>
    <xf numFmtId="0" fontId="11" fillId="0" borderId="20" xfId="3" applyFont="1" applyFill="1" applyBorder="1" applyAlignment="1">
      <alignment horizontal="center"/>
    </xf>
    <xf numFmtId="165" fontId="10" fillId="0" borderId="21" xfId="3" applyNumberFormat="1" applyFont="1" applyFill="1" applyBorder="1" applyAlignment="1">
      <alignment horizontal="center"/>
    </xf>
    <xf numFmtId="14" fontId="10" fillId="0" borderId="20" xfId="3" applyNumberFormat="1" applyFont="1" applyFill="1" applyBorder="1" applyAlignment="1">
      <alignment horizontal="center"/>
    </xf>
    <xf numFmtId="0" fontId="10" fillId="0" borderId="22" xfId="3" applyFont="1" applyFill="1" applyBorder="1" applyAlignment="1">
      <alignment horizontal="center"/>
    </xf>
    <xf numFmtId="0" fontId="10" fillId="3" borderId="6" xfId="3" applyFont="1" applyFill="1" applyBorder="1" applyAlignment="1">
      <alignment horizontal="center"/>
    </xf>
    <xf numFmtId="0" fontId="10" fillId="16" borderId="0" xfId="3" applyFont="1" applyFill="1" applyBorder="1"/>
    <xf numFmtId="0" fontId="10" fillId="0" borderId="20" xfId="3" applyFont="1" applyFill="1" applyBorder="1"/>
    <xf numFmtId="0" fontId="10" fillId="0" borderId="44" xfId="3" applyFont="1" applyFill="1" applyBorder="1"/>
    <xf numFmtId="0" fontId="10" fillId="15" borderId="23" xfId="3" applyFont="1" applyFill="1" applyBorder="1"/>
    <xf numFmtId="10" fontId="10" fillId="0" borderId="0" xfId="3" applyNumberFormat="1" applyFont="1" applyFill="1" applyBorder="1"/>
    <xf numFmtId="2" fontId="5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3" fillId="0" borderId="0" xfId="10"/>
    <xf numFmtId="0" fontId="3" fillId="0" borderId="53" xfId="10" applyBorder="1"/>
    <xf numFmtId="0" fontId="3" fillId="0" borderId="0" xfId="10" applyBorder="1"/>
    <xf numFmtId="0" fontId="6" fillId="2" borderId="54" xfId="3" applyFont="1" applyFill="1" applyBorder="1" applyAlignment="1">
      <alignment horizontal="right"/>
    </xf>
    <xf numFmtId="168" fontId="6" fillId="2" borderId="19" xfId="3" applyNumberFormat="1" applyFont="1" applyFill="1" applyBorder="1" applyAlignment="1">
      <alignment horizontal="center"/>
    </xf>
    <xf numFmtId="0" fontId="6" fillId="0" borderId="0" xfId="3"/>
    <xf numFmtId="0" fontId="7" fillId="5" borderId="1" xfId="3" applyFont="1" applyFill="1" applyBorder="1" applyAlignment="1">
      <alignment horizontal="center"/>
    </xf>
    <xf numFmtId="0" fontId="7" fillId="5" borderId="12" xfId="3" applyFont="1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0" fontId="7" fillId="5" borderId="22" xfId="3" applyFont="1" applyFill="1" applyBorder="1" applyAlignment="1">
      <alignment horizontal="center"/>
    </xf>
    <xf numFmtId="0" fontId="7" fillId="5" borderId="30" xfId="3" applyFont="1" applyFill="1" applyBorder="1" applyAlignment="1">
      <alignment horizontal="center"/>
    </xf>
    <xf numFmtId="0" fontId="6" fillId="5" borderId="16" xfId="3" applyFill="1" applyBorder="1" applyAlignment="1">
      <alignment horizontal="center"/>
    </xf>
    <xf numFmtId="0" fontId="6" fillId="5" borderId="33" xfId="3" applyFill="1" applyBorder="1" applyAlignment="1">
      <alignment horizontal="center"/>
    </xf>
    <xf numFmtId="14" fontId="6" fillId="0" borderId="0" xfId="3" applyNumberFormat="1" applyFill="1" applyBorder="1" applyAlignment="1">
      <alignment horizontal="center"/>
    </xf>
    <xf numFmtId="0" fontId="6" fillId="5" borderId="17" xfId="3" applyFill="1" applyBorder="1" applyAlignment="1">
      <alignment horizontal="center"/>
    </xf>
    <xf numFmtId="0" fontId="6" fillId="5" borderId="29" xfId="3" applyFill="1" applyBorder="1" applyAlignment="1">
      <alignment horizontal="center"/>
    </xf>
    <xf numFmtId="168" fontId="6" fillId="0" borderId="0" xfId="3" applyNumberFormat="1" applyFill="1" applyBorder="1" applyAlignment="1">
      <alignment horizontal="center"/>
    </xf>
    <xf numFmtId="0" fontId="6" fillId="0" borderId="0" xfId="3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164" fontId="6" fillId="0" borderId="0" xfId="3" applyNumberFormat="1" applyFill="1" applyBorder="1" applyAlignment="1">
      <alignment horizontal="center"/>
    </xf>
    <xf numFmtId="0" fontId="6" fillId="5" borderId="18" xfId="3" applyFill="1" applyBorder="1" applyAlignment="1">
      <alignment horizontal="center"/>
    </xf>
    <xf numFmtId="0" fontId="6" fillId="5" borderId="38" xfId="3" applyFill="1" applyBorder="1" applyAlignment="1">
      <alignment horizontal="center"/>
    </xf>
    <xf numFmtId="0" fontId="6" fillId="0" borderId="44" xfId="3" applyBorder="1"/>
    <xf numFmtId="0" fontId="6" fillId="0" borderId="44" xfId="3" applyBorder="1" applyAlignment="1">
      <alignment horizontal="center"/>
    </xf>
    <xf numFmtId="0" fontId="6" fillId="0" borderId="45" xfId="3" applyBorder="1" applyAlignment="1">
      <alignment horizontal="center"/>
    </xf>
    <xf numFmtId="0" fontId="6" fillId="10" borderId="55" xfId="3" applyFill="1" applyBorder="1" applyAlignment="1">
      <alignment horizontal="center" wrapText="1"/>
    </xf>
    <xf numFmtId="0" fontId="6" fillId="11" borderId="56" xfId="3" applyFill="1" applyBorder="1" applyAlignment="1">
      <alignment horizontal="center" wrapText="1"/>
    </xf>
    <xf numFmtId="0" fontId="6" fillId="10" borderId="56" xfId="3" applyFill="1" applyBorder="1" applyAlignment="1">
      <alignment horizontal="center" wrapText="1"/>
    </xf>
    <xf numFmtId="0" fontId="6" fillId="11" borderId="57" xfId="3" applyFill="1" applyBorder="1" applyAlignment="1">
      <alignment horizontal="center" wrapText="1"/>
    </xf>
    <xf numFmtId="0" fontId="6" fillId="0" borderId="0" xfId="3" applyFill="1" applyBorder="1" applyAlignment="1">
      <alignment horizontal="center" wrapText="1"/>
    </xf>
    <xf numFmtId="0" fontId="6" fillId="0" borderId="0" xfId="3" applyFill="1" applyAlignment="1">
      <alignment wrapText="1"/>
    </xf>
    <xf numFmtId="167" fontId="6" fillId="8" borderId="32" xfId="3" applyNumberFormat="1" applyFill="1" applyBorder="1" applyAlignment="1">
      <alignment horizontal="center"/>
    </xf>
    <xf numFmtId="167" fontId="6" fillId="8" borderId="9" xfId="3" applyNumberFormat="1" applyFill="1" applyBorder="1" applyAlignment="1">
      <alignment horizontal="center"/>
    </xf>
    <xf numFmtId="167" fontId="6" fillId="10" borderId="50" xfId="3" applyNumberFormat="1" applyFill="1" applyBorder="1" applyAlignment="1">
      <alignment horizontal="center" vertical="center"/>
    </xf>
    <xf numFmtId="167" fontId="6" fillId="11" borderId="39" xfId="3" applyNumberFormat="1" applyFill="1" applyBorder="1" applyAlignment="1">
      <alignment horizontal="center" vertical="center"/>
    </xf>
    <xf numFmtId="10" fontId="6" fillId="10" borderId="39" xfId="1" applyNumberFormat="1" applyFill="1" applyBorder="1" applyAlignment="1">
      <alignment horizontal="center" vertical="center"/>
    </xf>
    <xf numFmtId="10" fontId="6" fillId="11" borderId="51" xfId="1" applyNumberFormat="1" applyFill="1" applyBorder="1" applyAlignment="1">
      <alignment horizontal="center" vertical="center"/>
    </xf>
    <xf numFmtId="2" fontId="6" fillId="0" borderId="0" xfId="3" applyNumberFormat="1" applyFill="1" applyBorder="1" applyAlignment="1">
      <alignment horizontal="center" vertical="center"/>
    </xf>
    <xf numFmtId="166" fontId="6" fillId="0" borderId="0" xfId="3" applyNumberFormat="1"/>
    <xf numFmtId="167" fontId="6" fillId="8" borderId="58" xfId="3" applyNumberFormat="1" applyFill="1" applyBorder="1" applyAlignment="1">
      <alignment horizontal="center"/>
    </xf>
    <xf numFmtId="167" fontId="6" fillId="8" borderId="59" xfId="3" applyNumberFormat="1" applyFill="1" applyBorder="1" applyAlignment="1">
      <alignment horizontal="center"/>
    </xf>
    <xf numFmtId="167" fontId="6" fillId="11" borderId="6" xfId="3" applyNumberFormat="1" applyFill="1" applyBorder="1" applyAlignment="1">
      <alignment horizontal="center" vertical="center"/>
    </xf>
    <xf numFmtId="10" fontId="6" fillId="11" borderId="14" xfId="1" applyNumberFormat="1" applyFill="1" applyBorder="1" applyAlignment="1">
      <alignment horizontal="center" vertical="center"/>
    </xf>
    <xf numFmtId="167" fontId="6" fillId="9" borderId="58" xfId="3" applyNumberFormat="1" applyFill="1" applyBorder="1" applyAlignment="1">
      <alignment horizontal="center"/>
    </xf>
    <xf numFmtId="167" fontId="6" fillId="9" borderId="59" xfId="3" applyNumberFormat="1" applyFill="1" applyBorder="1" applyAlignment="1">
      <alignment horizontal="center"/>
    </xf>
    <xf numFmtId="165" fontId="6" fillId="8" borderId="58" xfId="3" applyNumberFormat="1" applyFill="1" applyBorder="1" applyAlignment="1">
      <alignment horizontal="center"/>
    </xf>
    <xf numFmtId="165" fontId="6" fillId="8" borderId="59" xfId="3" applyNumberFormat="1" applyFill="1" applyBorder="1" applyAlignment="1">
      <alignment horizontal="center"/>
    </xf>
    <xf numFmtId="0" fontId="6" fillId="9" borderId="58" xfId="3" applyFill="1" applyBorder="1" applyAlignment="1">
      <alignment horizontal="center" vertical="center"/>
    </xf>
    <xf numFmtId="165" fontId="6" fillId="9" borderId="58" xfId="3" applyNumberFormat="1" applyFill="1" applyBorder="1" applyAlignment="1">
      <alignment horizontal="center"/>
    </xf>
    <xf numFmtId="165" fontId="6" fillId="9" borderId="59" xfId="3" applyNumberFormat="1" applyFill="1" applyBorder="1" applyAlignment="1">
      <alignment horizontal="center"/>
    </xf>
    <xf numFmtId="166" fontId="6" fillId="9" borderId="58" xfId="3" applyNumberFormat="1" applyFill="1" applyBorder="1" applyAlignment="1">
      <alignment horizontal="center"/>
    </xf>
    <xf numFmtId="166" fontId="6" fillId="9" borderId="10" xfId="3" applyNumberFormat="1" applyFill="1" applyBorder="1" applyAlignment="1">
      <alignment horizontal="center"/>
    </xf>
    <xf numFmtId="0" fontId="6" fillId="8" borderId="61" xfId="3" applyFill="1" applyBorder="1" applyAlignment="1">
      <alignment horizontal="center" vertical="center"/>
    </xf>
    <xf numFmtId="169" fontId="6" fillId="8" borderId="61" xfId="3" applyNumberFormat="1" applyFill="1" applyBorder="1" applyAlignment="1">
      <alignment horizontal="center"/>
    </xf>
    <xf numFmtId="169" fontId="6" fillId="8" borderId="62" xfId="3" applyNumberFormat="1" applyFill="1" applyBorder="1" applyAlignment="1">
      <alignment horizontal="center"/>
    </xf>
    <xf numFmtId="167" fontId="6" fillId="10" borderId="63" xfId="3" applyNumberFormat="1" applyFill="1" applyBorder="1" applyAlignment="1">
      <alignment horizontal="center" vertical="center"/>
    </xf>
    <xf numFmtId="167" fontId="6" fillId="11" borderId="28" xfId="3" applyNumberFormat="1" applyFill="1" applyBorder="1" applyAlignment="1">
      <alignment horizontal="center" vertical="center"/>
    </xf>
    <xf numFmtId="10" fontId="6" fillId="10" borderId="64" xfId="1" applyNumberFormat="1" applyFill="1" applyBorder="1" applyAlignment="1">
      <alignment horizontal="center" vertical="center"/>
    </xf>
    <xf numFmtId="10" fontId="6" fillId="11" borderId="8" xfId="1" applyNumberFormat="1" applyFill="1" applyBorder="1" applyAlignment="1">
      <alignment horizontal="center" vertical="center"/>
    </xf>
    <xf numFmtId="0" fontId="6" fillId="0" borderId="0" xfId="3" applyFill="1"/>
    <xf numFmtId="0" fontId="6" fillId="17" borderId="0" xfId="3" applyFill="1" applyAlignment="1">
      <alignment wrapText="1"/>
    </xf>
    <xf numFmtId="166" fontId="14" fillId="0" borderId="0" xfId="3" applyNumberFormat="1" applyFont="1"/>
    <xf numFmtId="2" fontId="6" fillId="0" borderId="0" xfId="3" applyNumberFormat="1"/>
    <xf numFmtId="2" fontId="14" fillId="0" borderId="0" xfId="3" applyNumberFormat="1" applyFont="1"/>
    <xf numFmtId="10" fontId="6" fillId="0" borderId="0" xfId="3" applyNumberFormat="1"/>
    <xf numFmtId="0" fontId="14" fillId="0" borderId="0" xfId="3" applyFont="1"/>
    <xf numFmtId="11" fontId="14" fillId="0" borderId="0" xfId="3" applyNumberFormat="1" applyFont="1"/>
    <xf numFmtId="0" fontId="9" fillId="17" borderId="0" xfId="3" applyFont="1" applyFill="1"/>
    <xf numFmtId="49" fontId="6" fillId="0" borderId="0" xfId="3" applyNumberFormat="1"/>
    <xf numFmtId="0" fontId="9" fillId="0" borderId="0" xfId="3" applyFont="1" applyAlignment="1">
      <alignment horizontal="center" vertical="center"/>
    </xf>
    <xf numFmtId="0" fontId="6" fillId="0" borderId="0" xfId="3" applyNumberFormat="1"/>
    <xf numFmtId="0" fontId="48" fillId="0" borderId="0" xfId="3" applyFont="1"/>
    <xf numFmtId="173" fontId="10" fillId="0" borderId="0" xfId="1" applyNumberFormat="1" applyFont="1" applyFill="1" applyBorder="1"/>
    <xf numFmtId="14" fontId="6" fillId="18" borderId="14" xfId="3" applyNumberFormat="1" applyFill="1" applyBorder="1" applyAlignment="1">
      <alignment horizontal="center"/>
    </xf>
    <xf numFmtId="167" fontId="10" fillId="3" borderId="6" xfId="3" applyNumberFormat="1" applyFont="1" applyFill="1" applyBorder="1" applyAlignment="1">
      <alignment horizontal="center"/>
    </xf>
    <xf numFmtId="167" fontId="10" fillId="4" borderId="6" xfId="3" applyNumberFormat="1" applyFont="1" applyFill="1" applyBorder="1" applyAlignment="1">
      <alignment horizontal="center"/>
    </xf>
    <xf numFmtId="0" fontId="1" fillId="0" borderId="0" xfId="10" applyFont="1"/>
    <xf numFmtId="14" fontId="3" fillId="0" borderId="0" xfId="10" applyNumberFormat="1"/>
    <xf numFmtId="49" fontId="6" fillId="2" borderId="19" xfId="3" applyNumberFormat="1" applyFont="1" applyFill="1" applyBorder="1" applyAlignment="1">
      <alignment horizontal="center"/>
    </xf>
    <xf numFmtId="0" fontId="10" fillId="16" borderId="44" xfId="3" applyFont="1" applyFill="1" applyBorder="1"/>
    <xf numFmtId="165" fontId="10" fillId="16" borderId="6" xfId="3" applyNumberFormat="1" applyFont="1" applyFill="1" applyBorder="1"/>
    <xf numFmtId="0" fontId="10" fillId="7" borderId="5" xfId="3" applyFont="1" applyFill="1" applyBorder="1" applyAlignment="1">
      <alignment horizontal="center" textRotation="90" wrapText="1"/>
    </xf>
    <xf numFmtId="0" fontId="10" fillId="7" borderId="2" xfId="3" applyFont="1" applyFill="1" applyBorder="1" applyAlignment="1">
      <alignment horizontal="center" textRotation="90" wrapText="1"/>
    </xf>
    <xf numFmtId="0" fontId="10" fillId="7" borderId="22" xfId="3" applyFont="1" applyFill="1" applyBorder="1" applyAlignment="1">
      <alignment horizontal="center" textRotation="90" wrapText="1"/>
    </xf>
    <xf numFmtId="0" fontId="10" fillId="6" borderId="2" xfId="3" applyFont="1" applyFill="1" applyBorder="1" applyAlignment="1">
      <alignment horizontal="center" textRotation="90" wrapText="1"/>
    </xf>
    <xf numFmtId="0" fontId="10" fillId="6" borderId="22" xfId="3" applyFont="1" applyFill="1" applyBorder="1" applyAlignment="1">
      <alignment horizontal="center" textRotation="90" wrapText="1"/>
    </xf>
    <xf numFmtId="0" fontId="10" fillId="5" borderId="25" xfId="3" applyFont="1" applyFill="1" applyBorder="1" applyAlignment="1">
      <alignment horizontal="center" textRotation="90" wrapText="1"/>
    </xf>
    <xf numFmtId="0" fontId="10" fillId="5" borderId="4" xfId="3" applyFont="1" applyFill="1" applyBorder="1" applyAlignment="1">
      <alignment horizontal="center" textRotation="90" wrapText="1"/>
    </xf>
    <xf numFmtId="0" fontId="10" fillId="5" borderId="5" xfId="3" applyFont="1" applyFill="1" applyBorder="1" applyAlignment="1">
      <alignment horizontal="center" textRotation="90" wrapText="1"/>
    </xf>
    <xf numFmtId="0" fontId="10" fillId="5" borderId="26" xfId="3" applyFont="1" applyFill="1" applyBorder="1" applyAlignment="1">
      <alignment horizontal="center" textRotation="90" wrapText="1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2" fontId="8" fillId="15" borderId="6" xfId="0" applyNumberFormat="1" applyFont="1" applyFill="1" applyBorder="1" applyAlignment="1">
      <alignment horizontal="center" vertical="center"/>
    </xf>
    <xf numFmtId="2" fontId="8" fillId="15" borderId="14" xfId="0" applyNumberFormat="1" applyFont="1" applyFill="1" applyBorder="1" applyAlignment="1">
      <alignment horizontal="center" vertical="center"/>
    </xf>
    <xf numFmtId="0" fontId="8" fillId="15" borderId="17" xfId="0" applyFont="1" applyFill="1" applyBorder="1" applyAlignment="1">
      <alignment horizontal="center" vertical="center"/>
    </xf>
    <xf numFmtId="0" fontId="8" fillId="15" borderId="6" xfId="0" applyFont="1" applyFill="1" applyBorder="1" applyAlignment="1">
      <alignment horizontal="center" vertical="center"/>
    </xf>
    <xf numFmtId="0" fontId="8" fillId="8" borderId="17" xfId="0" applyFont="1" applyFill="1" applyBorder="1" applyAlignment="1">
      <alignment horizontal="center" vertical="center"/>
    </xf>
    <xf numFmtId="0" fontId="8" fillId="8" borderId="6" xfId="0" applyFont="1" applyFill="1" applyBorder="1" applyAlignment="1">
      <alignment horizontal="center" vertical="center"/>
    </xf>
    <xf numFmtId="0" fontId="8" fillId="15" borderId="15" xfId="0" applyFont="1" applyFill="1" applyBorder="1" applyAlignment="1">
      <alignment horizontal="center" vertical="center"/>
    </xf>
    <xf numFmtId="0" fontId="8" fillId="15" borderId="28" xfId="0" applyFont="1" applyFill="1" applyBorder="1" applyAlignment="1">
      <alignment horizontal="center" vertical="center"/>
    </xf>
    <xf numFmtId="2" fontId="8" fillId="8" borderId="6" xfId="0" applyNumberFormat="1" applyFont="1" applyFill="1" applyBorder="1" applyAlignment="1">
      <alignment horizontal="center" vertical="center"/>
    </xf>
    <xf numFmtId="2" fontId="8" fillId="8" borderId="14" xfId="0" applyNumberFormat="1" applyFont="1" applyFill="1" applyBorder="1" applyAlignment="1">
      <alignment horizontal="center" vertical="center"/>
    </xf>
    <xf numFmtId="2" fontId="6" fillId="15" borderId="28" xfId="0" applyNumberFormat="1" applyFont="1" applyFill="1" applyBorder="1" applyAlignment="1">
      <alignment horizontal="center" vertical="center"/>
    </xf>
    <xf numFmtId="2" fontId="6" fillId="15" borderId="8" xfId="0" applyNumberFormat="1" applyFon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0" fontId="8" fillId="11" borderId="17" xfId="0" applyFont="1" applyFill="1" applyBorder="1" applyAlignment="1">
      <alignment horizontal="center" vertical="center"/>
    </xf>
    <xf numFmtId="0" fontId="8" fillId="11" borderId="6" xfId="0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11" borderId="16" xfId="0" applyFont="1" applyFill="1" applyBorder="1" applyAlignment="1">
      <alignment horizontal="center" vertical="center"/>
    </xf>
    <xf numFmtId="0" fontId="8" fillId="11" borderId="27" xfId="0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8" fillId="0" borderId="1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8" fillId="8" borderId="5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center" vertical="center"/>
    </xf>
    <xf numFmtId="0" fontId="8" fillId="9" borderId="2" xfId="0" applyFont="1" applyFill="1" applyBorder="1" applyAlignment="1">
      <alignment horizontal="center" vertical="center"/>
    </xf>
    <xf numFmtId="0" fontId="8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7" fillId="5" borderId="12" xfId="0" applyFont="1" applyFill="1" applyBorder="1" applyAlignment="1">
      <alignment horizontal="center"/>
    </xf>
    <xf numFmtId="0" fontId="7" fillId="5" borderId="40" xfId="0" applyFont="1" applyFill="1" applyBorder="1" applyAlignment="1">
      <alignment horizontal="center"/>
    </xf>
    <xf numFmtId="0" fontId="7" fillId="5" borderId="41" xfId="0" applyFont="1" applyFill="1" applyBorder="1" applyAlignment="1">
      <alignment horizontal="center"/>
    </xf>
    <xf numFmtId="0" fontId="7" fillId="5" borderId="30" xfId="0" applyFont="1" applyFill="1" applyBorder="1" applyAlignment="1">
      <alignment horizontal="center"/>
    </xf>
    <xf numFmtId="0" fontId="7" fillId="5" borderId="31" xfId="0" applyFont="1" applyFill="1" applyBorder="1" applyAlignment="1">
      <alignment horizontal="center"/>
    </xf>
    <xf numFmtId="0" fontId="7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9" fillId="5" borderId="29" xfId="0" applyFont="1" applyFill="1" applyBorder="1" applyAlignment="1">
      <alignment horizontal="center"/>
    </xf>
    <xf numFmtId="0" fontId="9" fillId="5" borderId="10" xfId="0" applyFont="1" applyFill="1" applyBorder="1" applyAlignment="1">
      <alignment horizontal="center"/>
    </xf>
    <xf numFmtId="0" fontId="8" fillId="5" borderId="38" xfId="0" applyFont="1" applyFill="1" applyBorder="1" applyAlignment="1">
      <alignment horizontal="center"/>
    </xf>
    <xf numFmtId="0" fontId="8" fillId="5" borderId="11" xfId="0" applyFont="1" applyFill="1" applyBorder="1" applyAlignment="1">
      <alignment horizontal="center"/>
    </xf>
    <xf numFmtId="14" fontId="6" fillId="5" borderId="33" xfId="3" applyNumberFormat="1" applyFill="1" applyBorder="1" applyAlignment="1">
      <alignment horizontal="center"/>
    </xf>
    <xf numFmtId="14" fontId="6" fillId="5" borderId="9" xfId="3" applyNumberFormat="1" applyFill="1" applyBorder="1" applyAlignment="1">
      <alignment horizontal="center"/>
    </xf>
    <xf numFmtId="0" fontId="7" fillId="5" borderId="12" xfId="3" applyFont="1" applyFill="1" applyBorder="1" applyAlignment="1">
      <alignment horizontal="center"/>
    </xf>
    <xf numFmtId="0" fontId="7" fillId="5" borderId="40" xfId="3" applyFont="1" applyFill="1" applyBorder="1" applyAlignment="1">
      <alignment horizontal="center"/>
    </xf>
    <xf numFmtId="0" fontId="7" fillId="5" borderId="41" xfId="3" applyFont="1" applyFill="1" applyBorder="1" applyAlignment="1">
      <alignment horizontal="center"/>
    </xf>
    <xf numFmtId="0" fontId="7" fillId="5" borderId="30" xfId="3" applyFont="1" applyFill="1" applyBorder="1" applyAlignment="1">
      <alignment horizontal="center"/>
    </xf>
    <xf numFmtId="0" fontId="7" fillId="5" borderId="31" xfId="3" applyFont="1" applyFill="1" applyBorder="1" applyAlignment="1">
      <alignment horizontal="center"/>
    </xf>
    <xf numFmtId="0" fontId="7" fillId="5" borderId="42" xfId="3" applyFont="1" applyFill="1" applyBorder="1" applyAlignment="1">
      <alignment horizontal="center"/>
    </xf>
    <xf numFmtId="0" fontId="6" fillId="9" borderId="60" xfId="3" applyFill="1" applyBorder="1" applyAlignment="1">
      <alignment horizontal="center" vertical="center"/>
    </xf>
    <xf numFmtId="0" fontId="6" fillId="9" borderId="13" xfId="3" applyFill="1" applyBorder="1" applyAlignment="1">
      <alignment horizontal="center" vertical="center"/>
    </xf>
    <xf numFmtId="0" fontId="6" fillId="9" borderId="54" xfId="3" applyFill="1" applyBorder="1" applyAlignment="1">
      <alignment horizontal="center" vertical="center"/>
    </xf>
    <xf numFmtId="0" fontId="6" fillId="8" borderId="60" xfId="3" applyFill="1" applyBorder="1" applyAlignment="1">
      <alignment horizontal="center" vertical="center"/>
    </xf>
    <xf numFmtId="0" fontId="6" fillId="8" borderId="13" xfId="3" applyFill="1" applyBorder="1" applyAlignment="1">
      <alignment horizontal="center" vertical="center"/>
    </xf>
    <xf numFmtId="0" fontId="6" fillId="8" borderId="54" xfId="3" applyFill="1" applyBorder="1" applyAlignment="1">
      <alignment horizontal="center" vertical="center"/>
    </xf>
    <xf numFmtId="10" fontId="6" fillId="5" borderId="33" xfId="1" applyNumberFormat="1" applyFill="1" applyBorder="1" applyAlignment="1">
      <alignment horizontal="center"/>
    </xf>
    <xf numFmtId="10" fontId="6" fillId="5" borderId="9" xfId="1" applyNumberFormat="1" applyFill="1" applyBorder="1" applyAlignment="1">
      <alignment horizontal="center"/>
    </xf>
    <xf numFmtId="0" fontId="9" fillId="0" borderId="0" xfId="3" applyFont="1" applyAlignment="1">
      <alignment horizontal="center"/>
    </xf>
    <xf numFmtId="0" fontId="6" fillId="5" borderId="33" xfId="3" applyNumberFormat="1" applyFill="1" applyBorder="1" applyAlignment="1">
      <alignment horizontal="center"/>
    </xf>
    <xf numFmtId="0" fontId="6" fillId="5" borderId="9" xfId="3" applyNumberFormat="1" applyFill="1" applyBorder="1" applyAlignment="1">
      <alignment horizontal="center"/>
    </xf>
    <xf numFmtId="168" fontId="9" fillId="2" borderId="19" xfId="3" applyNumberFormat="1" applyFont="1" applyFill="1" applyBorder="1" applyAlignment="1">
      <alignment horizontal="center"/>
    </xf>
  </cellXfs>
  <cellStyles count="14">
    <cellStyle name="Normal" xfId="0" builtinId="0"/>
    <cellStyle name="Normal 2" xfId="7"/>
    <cellStyle name="Normal 3" xfId="4"/>
    <cellStyle name="Normal 3 2" xfId="11"/>
    <cellStyle name="Normal 4" xfId="9"/>
    <cellStyle name="Normal 4 2" xfId="12"/>
    <cellStyle name="Normal 5" xfId="10"/>
    <cellStyle name="Normal 5 2" xfId="13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Z2 SP US 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3.8137147048038139E-2</c:v>
                </c:pt>
                <c:pt idx="3">
                  <c:v>0.19765309864319766</c:v>
                </c:pt>
                <c:pt idx="4">
                  <c:v>0.2214888155482215</c:v>
                </c:pt>
                <c:pt idx="5">
                  <c:v>0.19105243857719106</c:v>
                </c:pt>
                <c:pt idx="6">
                  <c:v>0.10597726439310598</c:v>
                </c:pt>
                <c:pt idx="7">
                  <c:v>5.3171983865053174E-2</c:v>
                </c:pt>
                <c:pt idx="8">
                  <c:v>4.657132379904657E-2</c:v>
                </c:pt>
                <c:pt idx="9">
                  <c:v>0.11037770443711038</c:v>
                </c:pt>
                <c:pt idx="10">
                  <c:v>2.8969563623028969E-2</c:v>
                </c:pt>
                <c:pt idx="11">
                  <c:v>3.3003300330033004E-3</c:v>
                </c:pt>
                <c:pt idx="12">
                  <c:v>3.3003300330033004E-3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Z2 SP US 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0.96186285295196194</c:v>
                </c:pt>
                <c:pt idx="4">
                  <c:v>0.76420975430876426</c:v>
                </c:pt>
                <c:pt idx="5">
                  <c:v>0.54272093876054273</c:v>
                </c:pt>
                <c:pt idx="6">
                  <c:v>0.35166850018335172</c:v>
                </c:pt>
                <c:pt idx="7">
                  <c:v>0.24569123579024571</c:v>
                </c:pt>
                <c:pt idx="8">
                  <c:v>0.19251925192519254</c:v>
                </c:pt>
                <c:pt idx="9">
                  <c:v>0.14594792812614596</c:v>
                </c:pt>
                <c:pt idx="10">
                  <c:v>3.557022368903557E-2</c:v>
                </c:pt>
                <c:pt idx="11">
                  <c:v>6.6006600660066007E-3</c:v>
                </c:pt>
                <c:pt idx="12">
                  <c:v>3.3003300330033004E-3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3.8137147048038139E-2</c:v>
                </c:pt>
                <c:pt idx="3">
                  <c:v>0.19765309864319766</c:v>
                </c:pt>
                <c:pt idx="4">
                  <c:v>0.2214888155482215</c:v>
                </c:pt>
                <c:pt idx="5">
                  <c:v>0.19105243857719106</c:v>
                </c:pt>
                <c:pt idx="6">
                  <c:v>0.10597726439310598</c:v>
                </c:pt>
                <c:pt idx="7">
                  <c:v>5.3171983865053174E-2</c:v>
                </c:pt>
                <c:pt idx="8">
                  <c:v>4.657132379904657E-2</c:v>
                </c:pt>
                <c:pt idx="9">
                  <c:v>0.11037770443711038</c:v>
                </c:pt>
                <c:pt idx="10">
                  <c:v>2.8969563623028969E-2</c:v>
                </c:pt>
                <c:pt idx="11">
                  <c:v>3.3003300330033004E-3</c:v>
                </c:pt>
                <c:pt idx="12">
                  <c:v>3.3003300330033004E-3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0.35355339059327373</c:v>
                </c:pt>
                <c:pt idx="1">
                  <c:v>0.35355339059327373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3.8137147048038139E-2</c:v>
                </c:pt>
                <c:pt idx="3">
                  <c:v>0.19765309864319766</c:v>
                </c:pt>
                <c:pt idx="4">
                  <c:v>0.2214888155482215</c:v>
                </c:pt>
                <c:pt idx="5">
                  <c:v>0.19105243857719106</c:v>
                </c:pt>
                <c:pt idx="6">
                  <c:v>0.10597726439310598</c:v>
                </c:pt>
                <c:pt idx="7">
                  <c:v>5.3171983865053174E-2</c:v>
                </c:pt>
                <c:pt idx="8">
                  <c:v>4.657132379904657E-2</c:v>
                </c:pt>
                <c:pt idx="9">
                  <c:v>0.11037770443711038</c:v>
                </c:pt>
                <c:pt idx="10">
                  <c:v>2.8969563623028969E-2</c:v>
                </c:pt>
                <c:pt idx="11">
                  <c:v>3.3003300330033004E-3</c:v>
                </c:pt>
                <c:pt idx="12">
                  <c:v>3.3003300330033004E-3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3.8137147048038139E-2</c:v>
                </c:pt>
                <c:pt idx="3">
                  <c:v>0.19765309864319766</c:v>
                </c:pt>
                <c:pt idx="4">
                  <c:v>0.2214888155482215</c:v>
                </c:pt>
                <c:pt idx="5">
                  <c:v>0.19105243857719106</c:v>
                </c:pt>
                <c:pt idx="6">
                  <c:v>0.10597726439310598</c:v>
                </c:pt>
                <c:pt idx="7">
                  <c:v>5.3171983865053174E-2</c:v>
                </c:pt>
                <c:pt idx="8">
                  <c:v>4.657132379904657E-2</c:v>
                </c:pt>
                <c:pt idx="9">
                  <c:v>0.11037770443711038</c:v>
                </c:pt>
                <c:pt idx="10">
                  <c:v>2.8969563623028969E-2</c:v>
                </c:pt>
                <c:pt idx="11">
                  <c:v>3.3003300330033004E-3</c:v>
                </c:pt>
                <c:pt idx="12">
                  <c:v>3.3003300330033004E-3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0.35355339059327373</c:v>
                </c:pt>
                <c:pt idx="1">
                  <c:v>0.35355339059327373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0.308</c:v>
                </c:pt>
                <c:pt idx="1">
                  <c:v>0.308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5.3473597667504501E-2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topLeftCell="B1" zoomScale="115" zoomScaleNormal="115" workbookViewId="0">
      <selection activeCell="D8" sqref="D8"/>
    </sheetView>
  </sheetViews>
  <sheetFormatPr defaultColWidth="9.109375" defaultRowHeight="10.199999999999999" x14ac:dyDescent="0.2"/>
  <cols>
    <col min="1" max="1" width="5.109375" style="255" customWidth="1"/>
    <col min="2" max="2" width="30.44140625" style="255" bestFit="1" customWidth="1"/>
    <col min="3" max="3" width="18.33203125" style="256" customWidth="1"/>
    <col min="4" max="8" width="15.6640625" style="255" customWidth="1"/>
    <col min="9" max="9" width="15.6640625" style="287" customWidth="1"/>
    <col min="10" max="10" width="15.6640625" style="255" customWidth="1"/>
    <col min="11" max="11" width="20.6640625" style="255" customWidth="1"/>
    <col min="12" max="16384" width="9.10937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3">
      <c r="B2" s="259" t="s">
        <v>2</v>
      </c>
      <c r="C2" s="260" t="s">
        <v>20</v>
      </c>
      <c r="D2" s="257"/>
      <c r="E2" s="305" t="s">
        <v>198</v>
      </c>
      <c r="F2" s="305"/>
      <c r="I2" s="257"/>
      <c r="K2" s="257"/>
    </row>
    <row r="3" spans="1:11" ht="17.25" customHeight="1" thickBot="1" x14ac:dyDescent="0.35">
      <c r="B3" s="261" t="s">
        <v>3</v>
      </c>
      <c r="C3" s="262" t="s">
        <v>5</v>
      </c>
      <c r="D3" s="263"/>
      <c r="E3" s="305" t="s">
        <v>199</v>
      </c>
      <c r="F3" s="305" t="s">
        <v>200</v>
      </c>
      <c r="I3" s="264"/>
      <c r="J3" s="264"/>
      <c r="K3" s="263"/>
    </row>
    <row r="4" spans="1:11" ht="17.25" customHeight="1" x14ac:dyDescent="0.3">
      <c r="B4" s="265" t="s">
        <v>1</v>
      </c>
      <c r="C4" s="383" t="s">
        <v>226</v>
      </c>
      <c r="D4" s="263"/>
      <c r="E4" s="305"/>
      <c r="F4" s="305"/>
      <c r="I4" s="264"/>
      <c r="J4" s="264"/>
      <c r="K4" s="263"/>
    </row>
    <row r="5" spans="1:11" ht="17.25" customHeight="1" x14ac:dyDescent="0.3">
      <c r="B5" s="266" t="s">
        <v>42</v>
      </c>
      <c r="C5" s="309"/>
      <c r="D5" s="263"/>
      <c r="E5" s="305"/>
      <c r="F5" s="305"/>
      <c r="I5" s="264"/>
      <c r="J5" s="264"/>
      <c r="K5" s="263"/>
    </row>
    <row r="6" spans="1:11" ht="17.25" customHeight="1" x14ac:dyDescent="0.3">
      <c r="B6" s="308" t="s">
        <v>201</v>
      </c>
      <c r="C6" s="378"/>
      <c r="D6" s="378"/>
      <c r="E6" s="307"/>
      <c r="F6" s="1"/>
      <c r="G6" s="1"/>
      <c r="I6" s="264"/>
      <c r="J6" s="264"/>
      <c r="K6" s="263"/>
    </row>
    <row r="7" spans="1:11" ht="17.25" customHeight="1" x14ac:dyDescent="0.3">
      <c r="B7" s="267" t="s">
        <v>187</v>
      </c>
      <c r="C7" s="480" t="s">
        <v>225</v>
      </c>
      <c r="D7" s="263"/>
      <c r="E7" s="381" t="s">
        <v>224</v>
      </c>
      <c r="F7" s="305"/>
      <c r="I7" s="264"/>
      <c r="J7" s="264"/>
      <c r="K7" s="263"/>
    </row>
    <row r="8" spans="1:11" ht="17.25" customHeight="1" x14ac:dyDescent="0.3">
      <c r="B8" s="268" t="s">
        <v>4</v>
      </c>
      <c r="C8" s="269" t="s">
        <v>227</v>
      </c>
      <c r="D8" s="263"/>
      <c r="E8" s="382">
        <v>44251</v>
      </c>
      <c r="F8" s="305"/>
      <c r="I8" s="264"/>
      <c r="J8" s="264"/>
      <c r="K8" s="263"/>
    </row>
    <row r="9" spans="1:11" ht="17.25" customHeight="1" thickBot="1" x14ac:dyDescent="0.35">
      <c r="B9" s="270" t="s">
        <v>21</v>
      </c>
      <c r="C9" s="271">
        <f>C35+C57+C79+C101</f>
        <v>13635</v>
      </c>
      <c r="D9" s="263"/>
      <c r="E9" s="305"/>
      <c r="F9" s="305"/>
      <c r="I9" s="264"/>
      <c r="J9" s="264"/>
      <c r="K9" s="263"/>
    </row>
    <row r="10" spans="1:11" ht="17.25" customHeight="1" thickBot="1" x14ac:dyDescent="0.35">
      <c r="A10" s="386" t="s">
        <v>46</v>
      </c>
      <c r="B10" s="272">
        <v>250</v>
      </c>
      <c r="C10" s="273">
        <f>K32+K54+K76+K98</f>
        <v>0</v>
      </c>
      <c r="D10" s="263"/>
      <c r="E10" s="305"/>
      <c r="F10" s="305"/>
      <c r="I10" s="264"/>
      <c r="J10" s="264"/>
      <c r="K10" s="263"/>
    </row>
    <row r="11" spans="1:11" ht="17.25" customHeight="1" thickBot="1" x14ac:dyDescent="0.35">
      <c r="A11" s="387"/>
      <c r="B11" s="274">
        <v>125</v>
      </c>
      <c r="C11" s="273">
        <f t="shared" ref="C11:C22" si="0">K33+K55+K77+K99</f>
        <v>0</v>
      </c>
      <c r="D11" s="263"/>
      <c r="E11" s="305"/>
      <c r="F11" s="305"/>
      <c r="I11" s="264"/>
      <c r="J11" s="264"/>
      <c r="K11" s="263"/>
    </row>
    <row r="12" spans="1:11" ht="17.25" customHeight="1" thickBot="1" x14ac:dyDescent="0.35">
      <c r="A12" s="387"/>
      <c r="B12" s="274">
        <v>63</v>
      </c>
      <c r="C12" s="273">
        <f t="shared" si="0"/>
        <v>520</v>
      </c>
      <c r="D12" s="263"/>
      <c r="E12" s="305"/>
      <c r="F12" s="305"/>
      <c r="I12" s="264"/>
      <c r="J12" s="264"/>
      <c r="K12" s="263"/>
    </row>
    <row r="13" spans="1:11" ht="17.25" customHeight="1" thickBot="1" x14ac:dyDescent="0.35">
      <c r="A13" s="388"/>
      <c r="B13" s="275">
        <v>31.5</v>
      </c>
      <c r="C13" s="273">
        <f t="shared" si="0"/>
        <v>2695</v>
      </c>
      <c r="D13" s="263"/>
      <c r="E13" s="306"/>
      <c r="F13" s="306"/>
      <c r="I13" s="264"/>
      <c r="J13" s="264"/>
      <c r="K13" s="263"/>
    </row>
    <row r="14" spans="1:11" ht="17.25" customHeight="1" thickBot="1" x14ac:dyDescent="0.25">
      <c r="A14" s="389" t="s">
        <v>45</v>
      </c>
      <c r="B14" s="276">
        <v>16</v>
      </c>
      <c r="C14" s="273">
        <f t="shared" si="0"/>
        <v>3020</v>
      </c>
      <c r="D14" s="263"/>
      <c r="I14" s="256"/>
      <c r="J14" s="256"/>
      <c r="K14" s="263"/>
    </row>
    <row r="15" spans="1:11" ht="17.25" customHeight="1" thickBot="1" x14ac:dyDescent="0.25">
      <c r="A15" s="389"/>
      <c r="B15" s="277">
        <v>8</v>
      </c>
      <c r="C15" s="273">
        <f t="shared" si="0"/>
        <v>2605</v>
      </c>
      <c r="D15" s="263"/>
      <c r="I15" s="264"/>
      <c r="J15" s="264"/>
      <c r="K15" s="263"/>
    </row>
    <row r="16" spans="1:11" ht="17.25" customHeight="1" thickBot="1" x14ac:dyDescent="0.25">
      <c r="A16" s="389"/>
      <c r="B16" s="277">
        <v>4</v>
      </c>
      <c r="C16" s="273">
        <f t="shared" si="0"/>
        <v>1445</v>
      </c>
      <c r="D16" s="263"/>
      <c r="I16" s="264"/>
      <c r="J16" s="264"/>
      <c r="K16" s="263"/>
    </row>
    <row r="17" spans="1:11" ht="17.25" customHeight="1" thickBot="1" x14ac:dyDescent="0.25">
      <c r="A17" s="389"/>
      <c r="B17" s="277">
        <v>2</v>
      </c>
      <c r="C17" s="273">
        <f t="shared" si="0"/>
        <v>725</v>
      </c>
      <c r="D17" s="263"/>
      <c r="I17" s="264"/>
      <c r="J17" s="264"/>
      <c r="K17" s="263"/>
    </row>
    <row r="18" spans="1:11" ht="17.25" customHeight="1" thickBot="1" x14ac:dyDescent="0.25">
      <c r="A18" s="389"/>
      <c r="B18" s="277">
        <v>1</v>
      </c>
      <c r="C18" s="273">
        <f t="shared" si="0"/>
        <v>635</v>
      </c>
      <c r="I18" s="278"/>
      <c r="K18" s="279"/>
    </row>
    <row r="19" spans="1:11" ht="17.25" customHeight="1" thickBot="1" x14ac:dyDescent="0.25">
      <c r="A19" s="390"/>
      <c r="B19" s="273">
        <v>0.5</v>
      </c>
      <c r="C19" s="273">
        <f t="shared" si="0"/>
        <v>1505</v>
      </c>
      <c r="I19" s="278"/>
      <c r="K19" s="280"/>
    </row>
    <row r="20" spans="1:11" ht="17.25" customHeight="1" thickBot="1" x14ac:dyDescent="0.25">
      <c r="A20" s="391" t="s">
        <v>44</v>
      </c>
      <c r="B20" s="281">
        <v>0.25</v>
      </c>
      <c r="C20" s="273">
        <f t="shared" si="0"/>
        <v>395</v>
      </c>
      <c r="I20" s="278"/>
    </row>
    <row r="21" spans="1:11" ht="17.25" customHeight="1" thickBot="1" x14ac:dyDescent="0.25">
      <c r="A21" s="392"/>
      <c r="B21" s="282">
        <v>0.125</v>
      </c>
      <c r="C21" s="273">
        <f t="shared" si="0"/>
        <v>45</v>
      </c>
      <c r="I21" s="278"/>
      <c r="K21" s="279"/>
    </row>
    <row r="22" spans="1:11" ht="17.25" customHeight="1" thickBot="1" x14ac:dyDescent="0.25">
      <c r="A22" s="392"/>
      <c r="B22" s="282">
        <v>6.3E-2</v>
      </c>
      <c r="C22" s="273">
        <f t="shared" si="0"/>
        <v>45</v>
      </c>
      <c r="I22" s="278"/>
      <c r="K22" s="279"/>
    </row>
    <row r="23" spans="1:11" ht="17.25" customHeight="1" thickBot="1" x14ac:dyDescent="0.25">
      <c r="A23" s="393"/>
      <c r="B23" s="283">
        <v>3.1E-2</v>
      </c>
      <c r="C23" s="273">
        <v>0</v>
      </c>
      <c r="I23" s="278"/>
      <c r="K23" s="279"/>
    </row>
    <row r="24" spans="1:11" ht="17.25" customHeight="1" thickBot="1" x14ac:dyDescent="0.25">
      <c r="A24" s="393"/>
      <c r="B24" s="284">
        <v>3.8999999999999998E-3</v>
      </c>
      <c r="C24" s="273">
        <v>0</v>
      </c>
      <c r="I24" s="278"/>
      <c r="K24" s="279"/>
    </row>
    <row r="25" spans="1:11" ht="17.25" customHeight="1" thickBot="1" x14ac:dyDescent="0.25">
      <c r="A25" s="394"/>
      <c r="B25" s="285">
        <v>6.0000000000000002E-5</v>
      </c>
      <c r="C25" s="273">
        <v>0</v>
      </c>
      <c r="I25" s="278"/>
      <c r="K25" s="279"/>
    </row>
    <row r="26" spans="1:11" ht="17.25" customHeight="1" x14ac:dyDescent="0.2">
      <c r="B26" s="263"/>
      <c r="C26" s="286"/>
      <c r="I26" s="278"/>
      <c r="K26" s="279"/>
    </row>
    <row r="27" spans="1:11" ht="17.25" customHeight="1" x14ac:dyDescent="0.2">
      <c r="C27" s="255"/>
      <c r="I27" s="278"/>
    </row>
    <row r="28" spans="1:11" ht="25.5" customHeight="1" x14ac:dyDescent="0.2">
      <c r="B28" s="263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8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8"/>
      <c r="D31" s="289">
        <v>250</v>
      </c>
      <c r="E31" s="379">
        <v>0</v>
      </c>
      <c r="F31" s="379">
        <v>0</v>
      </c>
      <c r="G31" s="379">
        <v>0</v>
      </c>
      <c r="H31" s="380">
        <v>0</v>
      </c>
      <c r="I31" s="380">
        <v>0</v>
      </c>
      <c r="J31" s="380">
        <v>0</v>
      </c>
      <c r="K31" s="292">
        <f>AVERAGE(H31:J31)-AVERAGE(E31:G31)</f>
        <v>0</v>
      </c>
    </row>
    <row r="32" spans="1:11" ht="10.8" thickBot="1" x14ac:dyDescent="0.25">
      <c r="B32" s="258" t="s">
        <v>25</v>
      </c>
      <c r="C32" s="288"/>
      <c r="D32" s="289">
        <v>125</v>
      </c>
      <c r="E32" s="379">
        <v>0</v>
      </c>
      <c r="F32" s="379">
        <v>0</v>
      </c>
      <c r="G32" s="379">
        <v>0</v>
      </c>
      <c r="H32" s="380">
        <v>0</v>
      </c>
      <c r="I32" s="380">
        <v>0</v>
      </c>
      <c r="J32" s="380">
        <v>0</v>
      </c>
      <c r="K32" s="292">
        <f t="shared" ref="K32:K33" si="1">AVERAGE(H32:J32)-AVERAGE(E32:G32)</f>
        <v>0</v>
      </c>
    </row>
    <row r="33" spans="2:11" ht="10.8" thickBot="1" x14ac:dyDescent="0.25">
      <c r="B33" s="258" t="s">
        <v>0</v>
      </c>
      <c r="C33" s="293"/>
      <c r="D33" s="294">
        <v>63</v>
      </c>
      <c r="E33" s="379">
        <v>1545</v>
      </c>
      <c r="F33" s="379">
        <f>E33</f>
        <v>1545</v>
      </c>
      <c r="G33" s="379">
        <f>F33</f>
        <v>1545</v>
      </c>
      <c r="H33" s="380">
        <v>1545</v>
      </c>
      <c r="I33" s="380">
        <f>H33</f>
        <v>1545</v>
      </c>
      <c r="J33" s="380">
        <f>I33</f>
        <v>1545</v>
      </c>
      <c r="K33" s="292">
        <f t="shared" si="1"/>
        <v>0</v>
      </c>
    </row>
    <row r="34" spans="2:11" ht="10.8" thickBot="1" x14ac:dyDescent="0.25">
      <c r="B34" s="258" t="s">
        <v>26</v>
      </c>
      <c r="C34" s="295"/>
      <c r="D34" s="294">
        <v>31.5</v>
      </c>
      <c r="E34" s="379">
        <v>1715</v>
      </c>
      <c r="F34" s="379">
        <f t="shared" ref="F34:G44" si="2">E34</f>
        <v>1715</v>
      </c>
      <c r="G34" s="379">
        <f t="shared" si="2"/>
        <v>1715</v>
      </c>
      <c r="H34" s="380">
        <v>2235</v>
      </c>
      <c r="I34" s="380">
        <f t="shared" ref="I34:J44" si="3">H34</f>
        <v>2235</v>
      </c>
      <c r="J34" s="380">
        <f t="shared" si="3"/>
        <v>2235</v>
      </c>
      <c r="K34" s="292">
        <f>AVERAGE(H34:J34)-AVERAGE(E34:G34)</f>
        <v>520</v>
      </c>
    </row>
    <row r="35" spans="2:11" ht="10.8" thickBot="1" x14ac:dyDescent="0.25">
      <c r="B35" s="258" t="s">
        <v>27</v>
      </c>
      <c r="C35" s="296">
        <f>D47-D45</f>
        <v>13635</v>
      </c>
      <c r="D35" s="294">
        <v>16</v>
      </c>
      <c r="E35" s="379">
        <v>1755</v>
      </c>
      <c r="F35" s="379">
        <f t="shared" si="2"/>
        <v>1755</v>
      </c>
      <c r="G35" s="379">
        <f t="shared" si="2"/>
        <v>1755</v>
      </c>
      <c r="H35" s="380">
        <v>4450</v>
      </c>
      <c r="I35" s="380">
        <f t="shared" si="3"/>
        <v>4450</v>
      </c>
      <c r="J35" s="380">
        <f t="shared" si="3"/>
        <v>4450</v>
      </c>
      <c r="K35" s="292">
        <f t="shared" ref="K35:K44" si="4">AVERAGE(H35:J35)-AVERAGE(E35:G35)</f>
        <v>2695</v>
      </c>
    </row>
    <row r="36" spans="2:11" x14ac:dyDescent="0.2">
      <c r="B36" s="258" t="s">
        <v>28</v>
      </c>
      <c r="C36" s="256" t="s">
        <v>29</v>
      </c>
      <c r="D36" s="289">
        <v>8</v>
      </c>
      <c r="E36" s="379">
        <v>1495</v>
      </c>
      <c r="F36" s="379">
        <f t="shared" si="2"/>
        <v>1495</v>
      </c>
      <c r="G36" s="379">
        <f t="shared" si="2"/>
        <v>1495</v>
      </c>
      <c r="H36" s="380">
        <v>4515</v>
      </c>
      <c r="I36" s="380">
        <f t="shared" si="3"/>
        <v>4515</v>
      </c>
      <c r="J36" s="380">
        <f t="shared" si="3"/>
        <v>4515</v>
      </c>
      <c r="K36" s="292">
        <f t="shared" si="4"/>
        <v>3020</v>
      </c>
    </row>
    <row r="37" spans="2:11" x14ac:dyDescent="0.2">
      <c r="D37" s="289">
        <v>4</v>
      </c>
      <c r="E37" s="379">
        <v>1565</v>
      </c>
      <c r="F37" s="379">
        <f t="shared" si="2"/>
        <v>1565</v>
      </c>
      <c r="G37" s="379">
        <f t="shared" si="2"/>
        <v>1565</v>
      </c>
      <c r="H37" s="380">
        <v>4170</v>
      </c>
      <c r="I37" s="380">
        <f t="shared" si="3"/>
        <v>4170</v>
      </c>
      <c r="J37" s="380">
        <f t="shared" si="3"/>
        <v>4170</v>
      </c>
      <c r="K37" s="292">
        <f t="shared" si="4"/>
        <v>2605</v>
      </c>
    </row>
    <row r="38" spans="2:11" x14ac:dyDescent="0.2">
      <c r="B38" s="258"/>
      <c r="C38" s="255"/>
      <c r="D38" s="289">
        <v>2</v>
      </c>
      <c r="E38" s="379">
        <v>1390</v>
      </c>
      <c r="F38" s="379">
        <f t="shared" si="2"/>
        <v>1390</v>
      </c>
      <c r="G38" s="379">
        <f t="shared" si="2"/>
        <v>1390</v>
      </c>
      <c r="H38" s="380">
        <v>2835</v>
      </c>
      <c r="I38" s="380">
        <f t="shared" si="3"/>
        <v>2835</v>
      </c>
      <c r="J38" s="380">
        <f t="shared" si="3"/>
        <v>2835</v>
      </c>
      <c r="K38" s="292">
        <f t="shared" si="4"/>
        <v>1445</v>
      </c>
    </row>
    <row r="39" spans="2:11" x14ac:dyDescent="0.2">
      <c r="C39" s="255"/>
      <c r="D39" s="289">
        <v>1</v>
      </c>
      <c r="E39" s="379">
        <v>1205</v>
      </c>
      <c r="F39" s="379">
        <f t="shared" si="2"/>
        <v>1205</v>
      </c>
      <c r="G39" s="379">
        <f t="shared" si="2"/>
        <v>1205</v>
      </c>
      <c r="H39" s="380">
        <v>1930</v>
      </c>
      <c r="I39" s="380">
        <f t="shared" si="3"/>
        <v>1930</v>
      </c>
      <c r="J39" s="380">
        <f t="shared" si="3"/>
        <v>1930</v>
      </c>
      <c r="K39" s="292">
        <f t="shared" si="4"/>
        <v>725</v>
      </c>
    </row>
    <row r="40" spans="2:11" x14ac:dyDescent="0.2">
      <c r="C40" s="255"/>
      <c r="D40" s="289">
        <v>0.5</v>
      </c>
      <c r="E40" s="379">
        <v>1045</v>
      </c>
      <c r="F40" s="379">
        <f t="shared" si="2"/>
        <v>1045</v>
      </c>
      <c r="G40" s="379">
        <f t="shared" si="2"/>
        <v>1045</v>
      </c>
      <c r="H40" s="380">
        <v>1680</v>
      </c>
      <c r="I40" s="380">
        <f t="shared" si="3"/>
        <v>1680</v>
      </c>
      <c r="J40" s="380">
        <f t="shared" si="3"/>
        <v>1680</v>
      </c>
      <c r="K40" s="292">
        <f t="shared" si="4"/>
        <v>635</v>
      </c>
    </row>
    <row r="41" spans="2:11" x14ac:dyDescent="0.2">
      <c r="C41" s="255"/>
      <c r="D41" s="289">
        <v>0.25</v>
      </c>
      <c r="E41" s="379">
        <v>980</v>
      </c>
      <c r="F41" s="379">
        <f t="shared" si="2"/>
        <v>980</v>
      </c>
      <c r="G41" s="379">
        <f t="shared" si="2"/>
        <v>980</v>
      </c>
      <c r="H41" s="380">
        <v>2485</v>
      </c>
      <c r="I41" s="380">
        <f t="shared" si="3"/>
        <v>2485</v>
      </c>
      <c r="J41" s="380">
        <f t="shared" si="3"/>
        <v>2485</v>
      </c>
      <c r="K41" s="292">
        <f t="shared" si="4"/>
        <v>1505</v>
      </c>
    </row>
    <row r="42" spans="2:11" x14ac:dyDescent="0.2">
      <c r="C42" s="255"/>
      <c r="D42" s="289">
        <v>0.125</v>
      </c>
      <c r="E42" s="379">
        <v>945</v>
      </c>
      <c r="F42" s="379">
        <f t="shared" si="2"/>
        <v>945</v>
      </c>
      <c r="G42" s="379">
        <f t="shared" si="2"/>
        <v>945</v>
      </c>
      <c r="H42" s="380">
        <v>1340</v>
      </c>
      <c r="I42" s="380">
        <f t="shared" si="3"/>
        <v>1340</v>
      </c>
      <c r="J42" s="380">
        <f t="shared" si="3"/>
        <v>1340</v>
      </c>
      <c r="K42" s="292">
        <f t="shared" si="4"/>
        <v>395</v>
      </c>
    </row>
    <row r="43" spans="2:11" x14ac:dyDescent="0.2">
      <c r="C43" s="255"/>
      <c r="D43" s="289">
        <v>6.3E-2</v>
      </c>
      <c r="E43" s="379">
        <v>910</v>
      </c>
      <c r="F43" s="379">
        <f t="shared" si="2"/>
        <v>910</v>
      </c>
      <c r="G43" s="379">
        <f t="shared" si="2"/>
        <v>910</v>
      </c>
      <c r="H43" s="380">
        <v>955</v>
      </c>
      <c r="I43" s="380">
        <f t="shared" si="3"/>
        <v>955</v>
      </c>
      <c r="J43" s="380">
        <f t="shared" si="3"/>
        <v>955</v>
      </c>
      <c r="K43" s="292">
        <f t="shared" si="4"/>
        <v>45</v>
      </c>
    </row>
    <row r="44" spans="2:11" x14ac:dyDescent="0.2">
      <c r="C44" s="255"/>
      <c r="D44" s="289" t="s">
        <v>196</v>
      </c>
      <c r="E44" s="379">
        <v>1685</v>
      </c>
      <c r="F44" s="379">
        <f t="shared" si="2"/>
        <v>1685</v>
      </c>
      <c r="G44" s="379">
        <f t="shared" si="2"/>
        <v>1685</v>
      </c>
      <c r="H44" s="380">
        <v>1730</v>
      </c>
      <c r="I44" s="380">
        <f t="shared" si="3"/>
        <v>1730</v>
      </c>
      <c r="J44" s="380">
        <f t="shared" si="3"/>
        <v>1730</v>
      </c>
      <c r="K44" s="292">
        <f t="shared" si="4"/>
        <v>45</v>
      </c>
    </row>
    <row r="45" spans="2:11" x14ac:dyDescent="0.2">
      <c r="C45" s="298" t="s">
        <v>30</v>
      </c>
      <c r="D45" s="298">
        <f>3315+3315</f>
        <v>6630</v>
      </c>
      <c r="I45" s="278"/>
      <c r="J45" s="255" t="s">
        <v>31</v>
      </c>
      <c r="K45" s="279">
        <f>SUM(K31:K44)</f>
        <v>13635</v>
      </c>
    </row>
    <row r="46" spans="2:11" ht="10.8" thickBot="1" x14ac:dyDescent="0.25">
      <c r="B46" s="287" t="s">
        <v>32</v>
      </c>
      <c r="C46" s="255"/>
      <c r="I46" s="278"/>
      <c r="J46" s="255" t="s">
        <v>41</v>
      </c>
      <c r="K46" s="377">
        <f>((C35-K45)/C35)</f>
        <v>0</v>
      </c>
    </row>
    <row r="47" spans="2:11" ht="10.8" thickBot="1" x14ac:dyDescent="0.25">
      <c r="B47" s="298" t="s">
        <v>33</v>
      </c>
      <c r="C47" s="298"/>
      <c r="D47" s="384">
        <f>11130+9135</f>
        <v>20265</v>
      </c>
      <c r="E47" s="301" t="s">
        <v>195</v>
      </c>
      <c r="G47" s="279"/>
      <c r="I47" s="278"/>
      <c r="K47" s="302"/>
    </row>
    <row r="48" spans="2:11" ht="10.8" thickBot="1" x14ac:dyDescent="0.25">
      <c r="B48" s="255" t="s">
        <v>34</v>
      </c>
      <c r="C48" s="255"/>
      <c r="D48" s="300"/>
      <c r="E48" s="385">
        <f>D45+K45</f>
        <v>20265</v>
      </c>
      <c r="I48" s="278"/>
    </row>
    <row r="49" spans="2:11" ht="10.8" thickBot="1" x14ac:dyDescent="0.25">
      <c r="B49" s="255" t="s">
        <v>35</v>
      </c>
      <c r="D49" s="299"/>
      <c r="I49" s="278"/>
    </row>
    <row r="50" spans="2:11" ht="27.75" customHeight="1" x14ac:dyDescent="0.2">
      <c r="B50" s="256"/>
      <c r="C50" s="255"/>
      <c r="H50" s="278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8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8"/>
      <c r="D53" s="289">
        <v>256</v>
      </c>
      <c r="E53" s="290">
        <v>0</v>
      </c>
      <c r="F53" s="290">
        <v>0</v>
      </c>
      <c r="G53" s="290">
        <v>0</v>
      </c>
      <c r="H53" s="291">
        <v>0</v>
      </c>
      <c r="I53" s="291">
        <v>0</v>
      </c>
      <c r="J53" s="291">
        <v>0</v>
      </c>
      <c r="K53" s="292">
        <f>AVERAGE(H53:J53)-AVERAGE(E53:G53)</f>
        <v>0</v>
      </c>
    </row>
    <row r="54" spans="2:11" ht="10.8" thickBot="1" x14ac:dyDescent="0.25">
      <c r="B54" s="258" t="s">
        <v>25</v>
      </c>
      <c r="C54" s="288"/>
      <c r="D54" s="289">
        <v>128</v>
      </c>
      <c r="E54" s="290">
        <v>0</v>
      </c>
      <c r="F54" s="290">
        <v>0</v>
      </c>
      <c r="G54" s="290">
        <v>0</v>
      </c>
      <c r="H54" s="291">
        <v>0</v>
      </c>
      <c r="I54" s="291">
        <v>0</v>
      </c>
      <c r="J54" s="291">
        <v>0</v>
      </c>
      <c r="K54" s="292">
        <f t="shared" ref="K54:K60" si="5">AVERAGE(H54:J54)-AVERAGE(E54:G54)</f>
        <v>0</v>
      </c>
    </row>
    <row r="55" spans="2:11" ht="10.8" thickBot="1" x14ac:dyDescent="0.25">
      <c r="B55" s="258" t="s">
        <v>0</v>
      </c>
      <c r="C55" s="293"/>
      <c r="D55" s="294">
        <v>63</v>
      </c>
      <c r="E55" s="290">
        <v>0</v>
      </c>
      <c r="F55" s="290">
        <v>0</v>
      </c>
      <c r="G55" s="290">
        <v>0</v>
      </c>
      <c r="H55" s="291">
        <v>0</v>
      </c>
      <c r="I55" s="291">
        <v>0</v>
      </c>
      <c r="J55" s="291">
        <v>0</v>
      </c>
      <c r="K55" s="292">
        <f t="shared" si="5"/>
        <v>0</v>
      </c>
    </row>
    <row r="56" spans="2:11" ht="10.8" thickBot="1" x14ac:dyDescent="0.25">
      <c r="B56" s="258" t="s">
        <v>26</v>
      </c>
      <c r="C56" s="295"/>
      <c r="D56" s="294">
        <v>31.5</v>
      </c>
      <c r="E56" s="290">
        <v>0</v>
      </c>
      <c r="F56" s="290">
        <v>0</v>
      </c>
      <c r="G56" s="290">
        <v>0</v>
      </c>
      <c r="H56" s="291">
        <v>0</v>
      </c>
      <c r="I56" s="291">
        <v>0</v>
      </c>
      <c r="J56" s="291">
        <v>0</v>
      </c>
      <c r="K56" s="292">
        <f t="shared" si="5"/>
        <v>0</v>
      </c>
    </row>
    <row r="57" spans="2:11" ht="10.8" thickBot="1" x14ac:dyDescent="0.25">
      <c r="B57" s="258" t="s">
        <v>27</v>
      </c>
      <c r="C57" s="296">
        <f>D69-D67</f>
        <v>0</v>
      </c>
      <c r="D57" s="294">
        <v>16</v>
      </c>
      <c r="E57" s="290">
        <v>0</v>
      </c>
      <c r="F57" s="290">
        <v>0</v>
      </c>
      <c r="G57" s="290">
        <v>0</v>
      </c>
      <c r="H57" s="291">
        <v>0</v>
      </c>
      <c r="I57" s="291">
        <v>0</v>
      </c>
      <c r="J57" s="291">
        <v>0</v>
      </c>
      <c r="K57" s="292">
        <f t="shared" si="5"/>
        <v>0</v>
      </c>
    </row>
    <row r="58" spans="2:11" x14ac:dyDescent="0.2">
      <c r="B58" s="258" t="s">
        <v>28</v>
      </c>
      <c r="C58" s="256" t="s">
        <v>29</v>
      </c>
      <c r="D58" s="289">
        <v>8</v>
      </c>
      <c r="E58" s="290">
        <v>0</v>
      </c>
      <c r="F58" s="290">
        <v>0</v>
      </c>
      <c r="G58" s="290">
        <v>0</v>
      </c>
      <c r="H58" s="291">
        <v>0</v>
      </c>
      <c r="I58" s="291">
        <v>0</v>
      </c>
      <c r="J58" s="291">
        <v>0</v>
      </c>
      <c r="K58" s="292">
        <f t="shared" si="5"/>
        <v>0</v>
      </c>
    </row>
    <row r="59" spans="2:11" x14ac:dyDescent="0.2">
      <c r="D59" s="289">
        <v>4</v>
      </c>
      <c r="E59" s="290">
        <v>0</v>
      </c>
      <c r="F59" s="290">
        <v>0</v>
      </c>
      <c r="G59" s="290">
        <v>0</v>
      </c>
      <c r="H59" s="291">
        <v>0</v>
      </c>
      <c r="I59" s="291">
        <v>0</v>
      </c>
      <c r="J59" s="291">
        <v>0</v>
      </c>
      <c r="K59" s="292">
        <f t="shared" si="5"/>
        <v>0</v>
      </c>
    </row>
    <row r="60" spans="2:11" x14ac:dyDescent="0.2">
      <c r="B60" s="258"/>
      <c r="C60" s="255"/>
      <c r="D60" s="289">
        <v>2</v>
      </c>
      <c r="E60" s="290">
        <v>0</v>
      </c>
      <c r="F60" s="290">
        <v>0</v>
      </c>
      <c r="G60" s="290">
        <v>0</v>
      </c>
      <c r="H60" s="291">
        <v>0</v>
      </c>
      <c r="I60" s="291">
        <v>0</v>
      </c>
      <c r="J60" s="291">
        <v>0</v>
      </c>
      <c r="K60" s="292">
        <f t="shared" si="5"/>
        <v>0</v>
      </c>
    </row>
    <row r="61" spans="2:11" x14ac:dyDescent="0.2">
      <c r="C61" s="255"/>
      <c r="D61" s="289">
        <v>1</v>
      </c>
      <c r="E61" s="290">
        <v>0</v>
      </c>
      <c r="F61" s="290">
        <v>0</v>
      </c>
      <c r="G61" s="290">
        <v>0</v>
      </c>
      <c r="H61" s="291">
        <v>0</v>
      </c>
      <c r="I61" s="291">
        <v>0</v>
      </c>
      <c r="J61" s="291">
        <v>0</v>
      </c>
      <c r="K61" s="292">
        <f>AVERAGE(H61:J61)-AVERAGE(E61:G61)</f>
        <v>0</v>
      </c>
    </row>
    <row r="62" spans="2:11" x14ac:dyDescent="0.2">
      <c r="C62" s="255"/>
      <c r="D62" s="289">
        <v>0.5</v>
      </c>
      <c r="E62" s="290">
        <v>0</v>
      </c>
      <c r="F62" s="290">
        <v>0</v>
      </c>
      <c r="G62" s="290">
        <v>0</v>
      </c>
      <c r="H62" s="291">
        <v>0</v>
      </c>
      <c r="I62" s="291">
        <v>0</v>
      </c>
      <c r="J62" s="291">
        <v>0</v>
      </c>
      <c r="K62" s="292">
        <f>AVERAGE(H62:J62)-AVERAGE(E62:G62)</f>
        <v>0</v>
      </c>
    </row>
    <row r="63" spans="2:11" x14ac:dyDescent="0.2">
      <c r="C63" s="255"/>
      <c r="D63" s="289">
        <v>0.25</v>
      </c>
      <c r="E63" s="290">
        <v>0</v>
      </c>
      <c r="F63" s="290">
        <v>0</v>
      </c>
      <c r="G63" s="290">
        <v>0</v>
      </c>
      <c r="H63" s="291">
        <v>0</v>
      </c>
      <c r="I63" s="291">
        <v>0</v>
      </c>
      <c r="J63" s="291">
        <v>0</v>
      </c>
      <c r="K63" s="292">
        <f>AVERAGE(H63:J63)-AVERAGE(E63:G63)</f>
        <v>0</v>
      </c>
    </row>
    <row r="64" spans="2:11" x14ac:dyDescent="0.2">
      <c r="C64" s="255"/>
      <c r="D64" s="289">
        <v>0.125</v>
      </c>
      <c r="E64" s="290">
        <v>0</v>
      </c>
      <c r="F64" s="290">
        <v>0</v>
      </c>
      <c r="G64" s="290">
        <v>0</v>
      </c>
      <c r="H64" s="291">
        <v>0</v>
      </c>
      <c r="I64" s="291">
        <v>0</v>
      </c>
      <c r="J64" s="291">
        <v>0</v>
      </c>
      <c r="K64" s="292">
        <f>AVERAGE(H64:J64)-AVERAGE(E64:G64)</f>
        <v>0</v>
      </c>
    </row>
    <row r="65" spans="2:11" x14ac:dyDescent="0.2">
      <c r="C65" s="255"/>
      <c r="D65" s="289">
        <v>6.3E-2</v>
      </c>
      <c r="E65" s="290">
        <v>0</v>
      </c>
      <c r="F65" s="290">
        <v>0</v>
      </c>
      <c r="G65" s="290">
        <v>0</v>
      </c>
      <c r="H65" s="291">
        <v>0</v>
      </c>
      <c r="I65" s="291">
        <v>0</v>
      </c>
      <c r="J65" s="291">
        <v>0</v>
      </c>
      <c r="K65" s="292">
        <f t="shared" ref="K65" si="6">AVERAGE(H65:J65)-AVERAGE(E65:G65)</f>
        <v>0</v>
      </c>
    </row>
    <row r="66" spans="2:11" ht="10.8" thickBot="1" x14ac:dyDescent="0.25">
      <c r="C66" s="255"/>
      <c r="D66" s="289" t="s">
        <v>196</v>
      </c>
      <c r="E66" s="290">
        <v>0</v>
      </c>
      <c r="F66" s="290">
        <v>0</v>
      </c>
      <c r="G66" s="290">
        <v>0</v>
      </c>
      <c r="H66" s="291">
        <v>0</v>
      </c>
      <c r="I66" s="291">
        <v>0</v>
      </c>
      <c r="J66" s="291">
        <v>0</v>
      </c>
      <c r="K66" s="292">
        <f>AVERAGE(H66:J66)-AVERAGE(E66:G66)</f>
        <v>0</v>
      </c>
    </row>
    <row r="67" spans="2:11" ht="10.8" thickBot="1" x14ac:dyDescent="0.25">
      <c r="C67" s="255" t="s">
        <v>36</v>
      </c>
      <c r="D67" s="299"/>
      <c r="I67" s="278"/>
      <c r="J67" s="255" t="s">
        <v>31</v>
      </c>
      <c r="K67" s="279">
        <f>SUM(K53:K66)</f>
        <v>0</v>
      </c>
    </row>
    <row r="68" spans="2:11" ht="10.8" thickBot="1" x14ac:dyDescent="0.25">
      <c r="B68" s="287" t="s">
        <v>32</v>
      </c>
      <c r="C68" s="255"/>
      <c r="I68" s="278"/>
      <c r="J68" s="255" t="s">
        <v>41</v>
      </c>
      <c r="K68" s="280" t="e">
        <f>((C57-K67)/C57)</f>
        <v>#DIV/0!</v>
      </c>
    </row>
    <row r="69" spans="2:11" ht="10.8" thickBot="1" x14ac:dyDescent="0.25">
      <c r="B69" s="255" t="s">
        <v>33</v>
      </c>
      <c r="C69" s="255"/>
      <c r="D69" s="299"/>
      <c r="I69" s="278"/>
      <c r="J69" s="255" t="s">
        <v>194</v>
      </c>
      <c r="K69" s="302" t="e">
        <f>(C57-D71)/C57</f>
        <v>#DIV/0!</v>
      </c>
    </row>
    <row r="70" spans="2:11" ht="10.8" thickBot="1" x14ac:dyDescent="0.25">
      <c r="B70" s="255" t="s">
        <v>34</v>
      </c>
      <c r="C70" s="255"/>
      <c r="D70" s="299"/>
      <c r="I70" s="278"/>
    </row>
    <row r="71" spans="2:11" ht="10.8" thickBot="1" x14ac:dyDescent="0.25">
      <c r="B71" s="255" t="s">
        <v>37</v>
      </c>
      <c r="D71" s="299">
        <f>D70-D67</f>
        <v>0</v>
      </c>
      <c r="I71" s="278"/>
    </row>
    <row r="72" spans="2:11" ht="29.25" customHeight="1" x14ac:dyDescent="0.2">
      <c r="I72" s="278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8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8"/>
      <c r="D75" s="289">
        <v>256</v>
      </c>
      <c r="E75" s="290"/>
      <c r="F75" s="290"/>
      <c r="G75" s="290"/>
      <c r="H75" s="291"/>
      <c r="I75" s="291"/>
      <c r="J75" s="291"/>
      <c r="K75" s="292"/>
    </row>
    <row r="76" spans="2:11" ht="10.8" thickBot="1" x14ac:dyDescent="0.25">
      <c r="B76" s="258" t="s">
        <v>25</v>
      </c>
      <c r="C76" s="288"/>
      <c r="D76" s="289">
        <v>128</v>
      </c>
      <c r="E76" s="290"/>
      <c r="F76" s="290"/>
      <c r="G76" s="290"/>
      <c r="H76" s="291"/>
      <c r="I76" s="291"/>
      <c r="J76" s="291"/>
      <c r="K76" s="292"/>
    </row>
    <row r="77" spans="2:11" ht="10.8" thickBot="1" x14ac:dyDescent="0.25">
      <c r="B77" s="258" t="s">
        <v>0</v>
      </c>
      <c r="C77" s="293"/>
      <c r="D77" s="294">
        <v>63</v>
      </c>
      <c r="E77" s="290"/>
      <c r="F77" s="290"/>
      <c r="G77" s="290"/>
      <c r="H77" s="291"/>
      <c r="I77" s="291"/>
      <c r="J77" s="291"/>
      <c r="K77" s="292"/>
    </row>
    <row r="78" spans="2:11" ht="10.8" thickBot="1" x14ac:dyDescent="0.25">
      <c r="B78" s="258" t="s">
        <v>26</v>
      </c>
      <c r="C78" s="295"/>
      <c r="D78" s="294">
        <v>31.5</v>
      </c>
      <c r="E78" s="290"/>
      <c r="F78" s="290"/>
      <c r="G78" s="290"/>
      <c r="H78" s="291"/>
      <c r="I78" s="291"/>
      <c r="J78" s="291"/>
      <c r="K78" s="292"/>
    </row>
    <row r="79" spans="2:11" ht="10.8" thickBot="1" x14ac:dyDescent="0.25">
      <c r="B79" s="258" t="s">
        <v>27</v>
      </c>
      <c r="C79" s="296">
        <f>D91-D89</f>
        <v>0</v>
      </c>
      <c r="D79" s="294">
        <v>16</v>
      </c>
      <c r="E79" s="290"/>
      <c r="F79" s="290"/>
      <c r="G79" s="290"/>
      <c r="H79" s="291"/>
      <c r="I79" s="291"/>
      <c r="J79" s="291"/>
      <c r="K79" s="292"/>
    </row>
    <row r="80" spans="2:11" x14ac:dyDescent="0.2">
      <c r="B80" s="258" t="s">
        <v>28</v>
      </c>
      <c r="C80" s="256" t="s">
        <v>29</v>
      </c>
      <c r="D80" s="289">
        <v>8</v>
      </c>
      <c r="E80" s="290"/>
      <c r="F80" s="290"/>
      <c r="G80" s="290"/>
      <c r="H80" s="291"/>
      <c r="I80" s="291"/>
      <c r="J80" s="291"/>
      <c r="K80" s="292"/>
    </row>
    <row r="81" spans="2:11" x14ac:dyDescent="0.2">
      <c r="D81" s="289">
        <v>4</v>
      </c>
      <c r="E81" s="290"/>
      <c r="F81" s="290"/>
      <c r="G81" s="290"/>
      <c r="H81" s="291"/>
      <c r="I81" s="291"/>
      <c r="J81" s="291"/>
      <c r="K81" s="292"/>
    </row>
    <row r="82" spans="2:11" x14ac:dyDescent="0.2">
      <c r="B82" s="258"/>
      <c r="C82" s="255"/>
      <c r="D82" s="289">
        <v>2</v>
      </c>
      <c r="E82" s="290"/>
      <c r="F82" s="290"/>
      <c r="G82" s="290"/>
      <c r="H82" s="291"/>
      <c r="I82" s="291"/>
      <c r="J82" s="291"/>
      <c r="K82" s="292"/>
    </row>
    <row r="83" spans="2:11" x14ac:dyDescent="0.2">
      <c r="C83" s="255"/>
      <c r="D83" s="289">
        <v>1</v>
      </c>
      <c r="E83" s="290"/>
      <c r="F83" s="290"/>
      <c r="G83" s="290"/>
      <c r="H83" s="291"/>
      <c r="I83" s="291"/>
      <c r="J83" s="291"/>
      <c r="K83" s="292"/>
    </row>
    <row r="84" spans="2:11" x14ac:dyDescent="0.2">
      <c r="C84" s="255"/>
      <c r="D84" s="289">
        <v>0.5</v>
      </c>
      <c r="E84" s="290"/>
      <c r="F84" s="290"/>
      <c r="G84" s="290"/>
      <c r="H84" s="291"/>
      <c r="I84" s="291"/>
      <c r="J84" s="291"/>
      <c r="K84" s="292"/>
    </row>
    <row r="85" spans="2:11" x14ac:dyDescent="0.2">
      <c r="C85" s="255"/>
      <c r="D85" s="289">
        <v>0.25</v>
      </c>
      <c r="E85" s="290"/>
      <c r="F85" s="290"/>
      <c r="G85" s="290"/>
      <c r="H85" s="291"/>
      <c r="I85" s="291"/>
      <c r="J85" s="291"/>
      <c r="K85" s="292"/>
    </row>
    <row r="86" spans="2:11" x14ac:dyDescent="0.2">
      <c r="C86" s="255"/>
      <c r="D86" s="289">
        <v>0.125</v>
      </c>
      <c r="E86" s="290"/>
      <c r="F86" s="290"/>
      <c r="G86" s="290"/>
      <c r="H86" s="291"/>
      <c r="I86" s="291"/>
      <c r="J86" s="291"/>
      <c r="K86" s="292"/>
    </row>
    <row r="87" spans="2:11" x14ac:dyDescent="0.2">
      <c r="C87" s="255"/>
      <c r="D87" s="289">
        <v>6.3E-2</v>
      </c>
      <c r="E87" s="290"/>
      <c r="F87" s="290"/>
      <c r="G87" s="290"/>
      <c r="H87" s="291"/>
      <c r="I87" s="291"/>
      <c r="J87" s="291"/>
      <c r="K87" s="292"/>
    </row>
    <row r="88" spans="2:11" ht="10.8" thickBot="1" x14ac:dyDescent="0.25">
      <c r="C88" s="255"/>
      <c r="D88" s="289" t="s">
        <v>196</v>
      </c>
      <c r="E88" s="297"/>
      <c r="F88" s="297"/>
      <c r="G88" s="297"/>
      <c r="H88" s="291"/>
      <c r="I88" s="291"/>
      <c r="J88" s="291"/>
      <c r="K88" s="292"/>
    </row>
    <row r="89" spans="2:11" ht="10.8" thickBot="1" x14ac:dyDescent="0.25">
      <c r="C89" s="255" t="s">
        <v>38</v>
      </c>
      <c r="D89" s="299"/>
      <c r="I89" s="278"/>
      <c r="J89" s="255" t="s">
        <v>31</v>
      </c>
      <c r="K89" s="279">
        <f>SUM(K75:K88)</f>
        <v>0</v>
      </c>
    </row>
    <row r="90" spans="2:11" ht="10.8" thickBot="1" x14ac:dyDescent="0.25">
      <c r="B90" s="287" t="s">
        <v>32</v>
      </c>
      <c r="C90" s="255"/>
      <c r="I90" s="278"/>
      <c r="J90" s="255" t="s">
        <v>41</v>
      </c>
      <c r="K90" s="280" t="e">
        <f>((C79-K89)/C79)*100</f>
        <v>#DIV/0!</v>
      </c>
    </row>
    <row r="91" spans="2:11" ht="10.8" thickBot="1" x14ac:dyDescent="0.25">
      <c r="B91" s="255" t="s">
        <v>33</v>
      </c>
      <c r="C91" s="255"/>
      <c r="D91" s="299"/>
      <c r="I91" s="278"/>
    </row>
    <row r="92" spans="2:11" ht="10.8" thickBot="1" x14ac:dyDescent="0.25">
      <c r="B92" s="255" t="s">
        <v>39</v>
      </c>
      <c r="C92" s="255"/>
      <c r="D92" s="299"/>
      <c r="I92" s="278"/>
    </row>
    <row r="93" spans="2:11" ht="10.8" thickBot="1" x14ac:dyDescent="0.25">
      <c r="B93" s="255" t="s">
        <v>37</v>
      </c>
      <c r="D93" s="299">
        <f>D92-D89</f>
        <v>0</v>
      </c>
      <c r="I93" s="278"/>
    </row>
    <row r="94" spans="2:11" ht="33.75" customHeight="1" x14ac:dyDescent="0.2">
      <c r="I94" s="278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8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8"/>
      <c r="D97" s="289">
        <v>256</v>
      </c>
      <c r="E97" s="290"/>
      <c r="F97" s="290"/>
      <c r="G97" s="290"/>
      <c r="H97" s="291"/>
      <c r="I97" s="291"/>
      <c r="J97" s="291"/>
      <c r="K97" s="292"/>
    </row>
    <row r="98" spans="2:11" ht="10.8" thickBot="1" x14ac:dyDescent="0.25">
      <c r="B98" s="258" t="s">
        <v>25</v>
      </c>
      <c r="C98" s="288"/>
      <c r="D98" s="289">
        <v>128</v>
      </c>
      <c r="E98" s="290"/>
      <c r="F98" s="290"/>
      <c r="G98" s="290"/>
      <c r="H98" s="291"/>
      <c r="I98" s="291"/>
      <c r="J98" s="291"/>
      <c r="K98" s="292"/>
    </row>
    <row r="99" spans="2:11" ht="10.8" thickBot="1" x14ac:dyDescent="0.25">
      <c r="B99" s="258" t="s">
        <v>0</v>
      </c>
      <c r="C99" s="293"/>
      <c r="D99" s="294">
        <v>63</v>
      </c>
      <c r="E99" s="290"/>
      <c r="F99" s="290"/>
      <c r="G99" s="290"/>
      <c r="H99" s="291"/>
      <c r="I99" s="291"/>
      <c r="J99" s="291"/>
      <c r="K99" s="292"/>
    </row>
    <row r="100" spans="2:11" ht="10.8" thickBot="1" x14ac:dyDescent="0.25">
      <c r="B100" s="258" t="s">
        <v>26</v>
      </c>
      <c r="C100" s="295"/>
      <c r="D100" s="294">
        <v>31.5</v>
      </c>
      <c r="E100" s="290"/>
      <c r="F100" s="290"/>
      <c r="G100" s="290"/>
      <c r="H100" s="291"/>
      <c r="I100" s="291"/>
      <c r="J100" s="291"/>
      <c r="K100" s="292"/>
    </row>
    <row r="101" spans="2:11" ht="10.8" thickBot="1" x14ac:dyDescent="0.25">
      <c r="B101" s="258" t="s">
        <v>27</v>
      </c>
      <c r="C101" s="296">
        <f>D113-D111</f>
        <v>0</v>
      </c>
      <c r="D101" s="294">
        <v>16</v>
      </c>
      <c r="E101" s="290"/>
      <c r="F101" s="290"/>
      <c r="G101" s="290"/>
      <c r="H101" s="291"/>
      <c r="I101" s="291"/>
      <c r="J101" s="291"/>
      <c r="K101" s="292"/>
    </row>
    <row r="102" spans="2:11" x14ac:dyDescent="0.2">
      <c r="B102" s="258" t="s">
        <v>28</v>
      </c>
      <c r="C102" s="256" t="s">
        <v>29</v>
      </c>
      <c r="D102" s="289">
        <v>8</v>
      </c>
      <c r="E102" s="290"/>
      <c r="F102" s="290"/>
      <c r="G102" s="290"/>
      <c r="H102" s="291"/>
      <c r="I102" s="291"/>
      <c r="J102" s="291"/>
      <c r="K102" s="292"/>
    </row>
    <row r="103" spans="2:11" x14ac:dyDescent="0.2">
      <c r="D103" s="289">
        <v>4</v>
      </c>
      <c r="E103" s="290"/>
      <c r="F103" s="290"/>
      <c r="G103" s="290"/>
      <c r="H103" s="291"/>
      <c r="I103" s="291"/>
      <c r="J103" s="291"/>
      <c r="K103" s="292"/>
    </row>
    <row r="104" spans="2:11" x14ac:dyDescent="0.2">
      <c r="B104" s="258"/>
      <c r="C104" s="255"/>
      <c r="D104" s="289">
        <v>2</v>
      </c>
      <c r="E104" s="290"/>
      <c r="F104" s="290"/>
      <c r="G104" s="290"/>
      <c r="H104" s="291"/>
      <c r="I104" s="291"/>
      <c r="J104" s="291"/>
      <c r="K104" s="292"/>
    </row>
    <row r="105" spans="2:11" x14ac:dyDescent="0.2">
      <c r="C105" s="255"/>
      <c r="D105" s="289">
        <v>1</v>
      </c>
      <c r="E105" s="290"/>
      <c r="F105" s="290"/>
      <c r="G105" s="290"/>
      <c r="H105" s="291"/>
      <c r="I105" s="291"/>
      <c r="J105" s="291"/>
      <c r="K105" s="292"/>
    </row>
    <row r="106" spans="2:11" x14ac:dyDescent="0.2">
      <c r="C106" s="255"/>
      <c r="D106" s="289">
        <v>0.5</v>
      </c>
      <c r="E106" s="290"/>
      <c r="F106" s="290"/>
      <c r="G106" s="290"/>
      <c r="H106" s="291"/>
      <c r="I106" s="291"/>
      <c r="J106" s="291"/>
      <c r="K106" s="292"/>
    </row>
    <row r="107" spans="2:11" x14ac:dyDescent="0.2">
      <c r="C107" s="255"/>
      <c r="D107" s="289">
        <v>0.25</v>
      </c>
      <c r="E107" s="290"/>
      <c r="F107" s="290"/>
      <c r="G107" s="290"/>
      <c r="H107" s="291"/>
      <c r="I107" s="291"/>
      <c r="J107" s="291"/>
      <c r="K107" s="292"/>
    </row>
    <row r="108" spans="2:11" x14ac:dyDescent="0.2">
      <c r="C108" s="255"/>
      <c r="D108" s="289">
        <v>0.125</v>
      </c>
      <c r="E108" s="290"/>
      <c r="F108" s="290"/>
      <c r="G108" s="290"/>
      <c r="H108" s="291"/>
      <c r="I108" s="291"/>
      <c r="J108" s="291"/>
      <c r="K108" s="292"/>
    </row>
    <row r="109" spans="2:11" x14ac:dyDescent="0.2">
      <c r="C109" s="255"/>
      <c r="D109" s="289">
        <v>6.3E-2</v>
      </c>
      <c r="E109" s="290"/>
      <c r="F109" s="290"/>
      <c r="G109" s="290"/>
      <c r="H109" s="291"/>
      <c r="I109" s="291"/>
      <c r="J109" s="291"/>
      <c r="K109" s="292"/>
    </row>
    <row r="110" spans="2:11" ht="10.8" thickBot="1" x14ac:dyDescent="0.25">
      <c r="C110" s="255"/>
      <c r="D110" s="289" t="s">
        <v>196</v>
      </c>
      <c r="E110" s="297"/>
      <c r="F110" s="297"/>
      <c r="G110" s="297"/>
      <c r="H110" s="291"/>
      <c r="I110" s="291"/>
      <c r="J110" s="291"/>
      <c r="K110" s="292"/>
    </row>
    <row r="111" spans="2:11" ht="10.8" thickBot="1" x14ac:dyDescent="0.25">
      <c r="C111" s="255" t="s">
        <v>40</v>
      </c>
      <c r="D111" s="299"/>
      <c r="I111" s="278"/>
      <c r="J111" s="255" t="s">
        <v>31</v>
      </c>
      <c r="K111" s="279">
        <f>SUM(K97:K110)</f>
        <v>0</v>
      </c>
    </row>
    <row r="112" spans="2:11" ht="10.8" thickBot="1" x14ac:dyDescent="0.25">
      <c r="B112" s="287" t="s">
        <v>32</v>
      </c>
      <c r="C112" s="255"/>
      <c r="I112" s="278"/>
      <c r="J112" s="255" t="s">
        <v>41</v>
      </c>
      <c r="K112" s="280" t="e">
        <f>((C101-K111)/C101)*100</f>
        <v>#DIV/0!</v>
      </c>
    </row>
    <row r="113" spans="2:9" ht="10.8" thickBot="1" x14ac:dyDescent="0.25">
      <c r="B113" s="255" t="s">
        <v>33</v>
      </c>
      <c r="C113" s="255"/>
      <c r="D113" s="299"/>
      <c r="I113" s="278"/>
    </row>
    <row r="114" spans="2:9" ht="10.8" thickBot="1" x14ac:dyDescent="0.25">
      <c r="B114" s="255" t="s">
        <v>34</v>
      </c>
      <c r="C114" s="255"/>
      <c r="D114" s="299"/>
      <c r="I114" s="278"/>
    </row>
    <row r="115" spans="2:9" ht="10.8" thickBot="1" x14ac:dyDescent="0.25">
      <c r="B115" s="255" t="s">
        <v>35</v>
      </c>
      <c r="D115" s="299">
        <f>D114-D111</f>
        <v>0</v>
      </c>
      <c r="I115" s="278"/>
    </row>
    <row r="116" spans="2:9" x14ac:dyDescent="0.2">
      <c r="I116" s="278"/>
    </row>
    <row r="117" spans="2:9" x14ac:dyDescent="0.2">
      <c r="I117" s="278"/>
    </row>
    <row r="118" spans="2:9" x14ac:dyDescent="0.2">
      <c r="I118" s="278"/>
    </row>
    <row r="119" spans="2:9" x14ac:dyDescent="0.2">
      <c r="I119" s="278"/>
    </row>
    <row r="120" spans="2:9" x14ac:dyDescent="0.2">
      <c r="I120" s="278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H14" sqref="H14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449" t="s">
        <v>20</v>
      </c>
      <c r="D1" s="450"/>
      <c r="E1" s="450"/>
      <c r="F1" s="451"/>
    </row>
    <row r="2" spans="1:11" ht="16.2" thickBot="1" x14ac:dyDescent="0.35">
      <c r="B2" s="22" t="s">
        <v>3</v>
      </c>
      <c r="C2" s="452" t="s">
        <v>5</v>
      </c>
      <c r="D2" s="453"/>
      <c r="E2" s="453"/>
      <c r="F2" s="454"/>
    </row>
    <row r="3" spans="1:11" x14ac:dyDescent="0.25">
      <c r="B3" s="19" t="s">
        <v>1</v>
      </c>
      <c r="C3" s="455" t="str">
        <f>'Input-data'!C4</f>
        <v>16.07.2021</v>
      </c>
      <c r="D3" s="455"/>
      <c r="E3" s="455"/>
      <c r="F3" s="456"/>
    </row>
    <row r="4" spans="1:11" x14ac:dyDescent="0.25">
      <c r="B4" s="20" t="s">
        <v>42</v>
      </c>
      <c r="C4" s="443">
        <f>'Input-data'!C5</f>
        <v>0</v>
      </c>
      <c r="D4" s="443"/>
      <c r="E4" s="443"/>
      <c r="F4" s="444"/>
    </row>
    <row r="5" spans="1:11" x14ac:dyDescent="0.25">
      <c r="B5" s="20" t="s">
        <v>43</v>
      </c>
      <c r="C5" s="445">
        <f>'Input-data'!C6</f>
        <v>0</v>
      </c>
      <c r="D5" s="445"/>
      <c r="E5" s="445"/>
      <c r="F5" s="446"/>
    </row>
    <row r="6" spans="1:11" x14ac:dyDescent="0.25">
      <c r="B6" s="20" t="s">
        <v>0</v>
      </c>
      <c r="C6" s="457" t="str">
        <f>'Input-data'!C7</f>
        <v xml:space="preserve">Z2 SP US </v>
      </c>
      <c r="D6" s="457"/>
      <c r="E6" s="457"/>
      <c r="F6" s="458"/>
      <c r="G6" s="7"/>
    </row>
    <row r="7" spans="1:11" x14ac:dyDescent="0.25">
      <c r="B7" s="20" t="s">
        <v>4</v>
      </c>
      <c r="C7" s="441" t="str">
        <f>'Input-data'!C8</f>
        <v>US</v>
      </c>
      <c r="D7" s="441"/>
      <c r="E7" s="441"/>
      <c r="F7" s="442"/>
      <c r="G7" s="7"/>
    </row>
    <row r="8" spans="1:11" x14ac:dyDescent="0.25">
      <c r="B8" s="20" t="s">
        <v>11</v>
      </c>
      <c r="C8" s="447">
        <f>(C9-D12)/D12</f>
        <v>0</v>
      </c>
      <c r="D8" s="447"/>
      <c r="E8" s="447"/>
      <c r="F8" s="448"/>
      <c r="G8" s="7"/>
    </row>
    <row r="9" spans="1:11" ht="13.8" thickBot="1" x14ac:dyDescent="0.3">
      <c r="B9" s="224" t="s">
        <v>6</v>
      </c>
      <c r="C9" s="459">
        <f>'Input-data'!C9</f>
        <v>13635</v>
      </c>
      <c r="D9" s="459"/>
      <c r="E9" s="459"/>
      <c r="F9" s="460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434" t="s">
        <v>52</v>
      </c>
      <c r="B11" s="230">
        <v>250</v>
      </c>
      <c r="C11" s="242">
        <f>'Input-data'!C10</f>
        <v>0</v>
      </c>
      <c r="D11" s="243">
        <f t="shared" ref="D11:D24" si="0">D12+C11</f>
        <v>13635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5">
      <c r="A12" s="435"/>
      <c r="B12" s="231">
        <v>125</v>
      </c>
      <c r="C12" s="242">
        <f>'Input-data'!C11</f>
        <v>0</v>
      </c>
      <c r="D12" s="244">
        <f t="shared" si="0"/>
        <v>13635</v>
      </c>
      <c r="E12" s="246">
        <f t="shared" ref="E12:E26" si="2">C12/$D$11</f>
        <v>0</v>
      </c>
      <c r="F12" s="248">
        <f t="shared" si="1"/>
        <v>1</v>
      </c>
      <c r="G12" s="7"/>
    </row>
    <row r="13" spans="1:11" ht="17.25" customHeight="1" x14ac:dyDescent="0.25">
      <c r="A13" s="436"/>
      <c r="B13" s="231">
        <v>63</v>
      </c>
      <c r="C13" s="242">
        <f>'Input-data'!C12</f>
        <v>520</v>
      </c>
      <c r="D13" s="244">
        <f t="shared" si="0"/>
        <v>13635</v>
      </c>
      <c r="E13" s="246">
        <f t="shared" si="2"/>
        <v>3.8137147048038139E-2</v>
      </c>
      <c r="F13" s="248">
        <f t="shared" si="1"/>
        <v>1</v>
      </c>
      <c r="G13" s="7"/>
    </row>
    <row r="14" spans="1:11" ht="17.25" customHeight="1" x14ac:dyDescent="0.25">
      <c r="A14" s="438" t="s">
        <v>53</v>
      </c>
      <c r="B14" s="232">
        <v>31.5</v>
      </c>
      <c r="C14" s="242">
        <f>'Input-data'!C13</f>
        <v>2695</v>
      </c>
      <c r="D14" s="244">
        <f t="shared" si="0"/>
        <v>13115</v>
      </c>
      <c r="E14" s="246">
        <f t="shared" si="2"/>
        <v>0.19765309864319766</v>
      </c>
      <c r="F14" s="248">
        <f t="shared" si="1"/>
        <v>0.96186285295196194</v>
      </c>
      <c r="G14" s="7"/>
    </row>
    <row r="15" spans="1:11" ht="17.25" customHeight="1" x14ac:dyDescent="0.25">
      <c r="A15" s="439"/>
      <c r="B15" s="232">
        <v>16</v>
      </c>
      <c r="C15" s="242">
        <f>'Input-data'!C14</f>
        <v>3020</v>
      </c>
      <c r="D15" s="244">
        <f t="shared" si="0"/>
        <v>10420</v>
      </c>
      <c r="E15" s="246">
        <f t="shared" si="2"/>
        <v>0.2214888155482215</v>
      </c>
      <c r="F15" s="248">
        <f t="shared" si="1"/>
        <v>0.76420975430876426</v>
      </c>
      <c r="G15" s="7"/>
    </row>
    <row r="16" spans="1:11" ht="17.25" customHeight="1" x14ac:dyDescent="0.25">
      <c r="A16" s="439"/>
      <c r="B16" s="232">
        <v>8</v>
      </c>
      <c r="C16" s="242">
        <f>'Input-data'!C15</f>
        <v>2605</v>
      </c>
      <c r="D16" s="244">
        <f t="shared" si="0"/>
        <v>7400</v>
      </c>
      <c r="E16" s="246">
        <f t="shared" si="2"/>
        <v>0.19105243857719106</v>
      </c>
      <c r="F16" s="248">
        <f t="shared" si="1"/>
        <v>0.54272093876054273</v>
      </c>
      <c r="G16" s="7"/>
      <c r="H16" s="43"/>
      <c r="I16" s="43"/>
      <c r="J16" s="43"/>
      <c r="K16" s="43"/>
    </row>
    <row r="17" spans="1:8" ht="17.25" customHeight="1" x14ac:dyDescent="0.25">
      <c r="A17" s="439"/>
      <c r="B17" s="232">
        <v>4</v>
      </c>
      <c r="C17" s="242">
        <f>'Input-data'!C16</f>
        <v>1445</v>
      </c>
      <c r="D17" s="244">
        <f t="shared" si="0"/>
        <v>4795</v>
      </c>
      <c r="E17" s="246">
        <f>C17/$D$11</f>
        <v>0.10597726439310598</v>
      </c>
      <c r="F17" s="248">
        <f t="shared" si="1"/>
        <v>0.35166850018335172</v>
      </c>
      <c r="G17" s="7"/>
    </row>
    <row r="18" spans="1:8" ht="17.25" customHeight="1" x14ac:dyDescent="0.25">
      <c r="A18" s="440"/>
      <c r="B18" s="232">
        <v>2</v>
      </c>
      <c r="C18" s="242">
        <f>'Input-data'!C17</f>
        <v>725</v>
      </c>
      <c r="D18" s="244">
        <f t="shared" si="0"/>
        <v>3350</v>
      </c>
      <c r="E18" s="246">
        <f t="shared" si="2"/>
        <v>5.3171983865053174E-2</v>
      </c>
      <c r="F18" s="248">
        <f t="shared" si="1"/>
        <v>0.24569123579024571</v>
      </c>
      <c r="G18" s="7"/>
      <c r="H18" s="12"/>
    </row>
    <row r="19" spans="1:8" ht="17.25" customHeight="1" x14ac:dyDescent="0.25">
      <c r="A19" s="437" t="s">
        <v>54</v>
      </c>
      <c r="B19" s="231">
        <v>1</v>
      </c>
      <c r="C19" s="242">
        <f>'Input-data'!C18</f>
        <v>635</v>
      </c>
      <c r="D19" s="244">
        <f t="shared" si="0"/>
        <v>2625</v>
      </c>
      <c r="E19" s="246">
        <f t="shared" si="2"/>
        <v>4.657132379904657E-2</v>
      </c>
      <c r="F19" s="248">
        <f t="shared" si="1"/>
        <v>0.19251925192519254</v>
      </c>
      <c r="G19" s="7"/>
    </row>
    <row r="20" spans="1:8" ht="17.25" customHeight="1" x14ac:dyDescent="0.25">
      <c r="A20" s="435"/>
      <c r="B20" s="231">
        <v>0.5</v>
      </c>
      <c r="C20" s="242">
        <f>'Input-data'!C19</f>
        <v>1505</v>
      </c>
      <c r="D20" s="244">
        <f t="shared" si="0"/>
        <v>1990</v>
      </c>
      <c r="E20" s="246">
        <f t="shared" si="2"/>
        <v>0.11037770443711038</v>
      </c>
      <c r="F20" s="248">
        <f t="shared" si="1"/>
        <v>0.14594792812614596</v>
      </c>
      <c r="G20" s="7"/>
    </row>
    <row r="21" spans="1:8" ht="17.25" customHeight="1" x14ac:dyDescent="0.25">
      <c r="A21" s="435"/>
      <c r="B21" s="233">
        <v>0.25</v>
      </c>
      <c r="C21" s="242">
        <f>'Input-data'!C20</f>
        <v>395</v>
      </c>
      <c r="D21" s="244">
        <f t="shared" si="0"/>
        <v>485</v>
      </c>
      <c r="E21" s="246">
        <f t="shared" si="2"/>
        <v>2.8969563623028969E-2</v>
      </c>
      <c r="F21" s="248">
        <f t="shared" si="1"/>
        <v>3.557022368903557E-2</v>
      </c>
    </row>
    <row r="22" spans="1:8" ht="17.25" customHeight="1" x14ac:dyDescent="0.25">
      <c r="A22" s="435"/>
      <c r="B22" s="233">
        <v>0.125</v>
      </c>
      <c r="C22" s="242">
        <f>'Input-data'!C21</f>
        <v>45</v>
      </c>
      <c r="D22" s="244">
        <f t="shared" si="0"/>
        <v>90</v>
      </c>
      <c r="E22" s="246">
        <f t="shared" si="2"/>
        <v>3.3003300330033004E-3</v>
      </c>
      <c r="F22" s="248">
        <f t="shared" si="1"/>
        <v>6.6006600660066007E-3</v>
      </c>
    </row>
    <row r="23" spans="1:8" ht="17.25" customHeight="1" x14ac:dyDescent="0.25">
      <c r="A23" s="436"/>
      <c r="B23" s="233">
        <v>6.3E-2</v>
      </c>
      <c r="C23" s="242">
        <f>'Input-data'!C22</f>
        <v>45</v>
      </c>
      <c r="D23" s="244">
        <f t="shared" si="0"/>
        <v>45</v>
      </c>
      <c r="E23" s="246">
        <f t="shared" si="2"/>
        <v>3.3003300330033004E-3</v>
      </c>
      <c r="F23" s="248">
        <f t="shared" si="1"/>
        <v>3.3003300330033004E-3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424" t="s">
        <v>63</v>
      </c>
      <c r="B30" s="425"/>
      <c r="C30" s="414">
        <f ca="1">SUM(Interpolation!E3:E403)*0.0025</f>
        <v>10.874604033333055</v>
      </c>
      <c r="D30" s="415"/>
      <c r="E30" s="241" t="s">
        <v>197</v>
      </c>
      <c r="F30" s="241"/>
      <c r="G30" s="241"/>
      <c r="H30" s="241"/>
    </row>
    <row r="31" spans="1:8" ht="20.25" customHeight="1" x14ac:dyDescent="0.25">
      <c r="A31" s="426" t="s">
        <v>68</v>
      </c>
      <c r="B31" s="427"/>
      <c r="C31" s="410">
        <f ca="1">(C45*C39)^0.5</f>
        <v>3.7791895072974624</v>
      </c>
      <c r="D31" s="411"/>
    </row>
    <row r="32" spans="1:8" ht="20.25" customHeight="1" x14ac:dyDescent="0.25">
      <c r="A32" s="422" t="s">
        <v>15</v>
      </c>
      <c r="B32" s="423"/>
      <c r="C32" s="410">
        <f ca="1">C31/C33</f>
        <v>0.65086614173228308</v>
      </c>
      <c r="D32" s="411"/>
    </row>
    <row r="33" spans="1:6" ht="20.25" customHeight="1" x14ac:dyDescent="0.25">
      <c r="A33" s="420" t="s">
        <v>69</v>
      </c>
      <c r="B33" s="421"/>
      <c r="C33" s="410">
        <f ca="1">(C45/C39)^0.5</f>
        <v>5.8064005253662954</v>
      </c>
      <c r="D33" s="411"/>
    </row>
    <row r="34" spans="1:6" ht="20.25" customHeight="1" x14ac:dyDescent="0.25">
      <c r="A34" s="422" t="s">
        <v>12</v>
      </c>
      <c r="B34" s="423"/>
      <c r="C34" s="410">
        <f ca="1">STDEV(Interpolation!E3:E403)</f>
        <v>11.561637641219789</v>
      </c>
      <c r="D34" s="411"/>
    </row>
    <row r="35" spans="1:6" ht="20.25" customHeight="1" x14ac:dyDescent="0.25">
      <c r="A35" s="418" t="s">
        <v>76</v>
      </c>
      <c r="B35" s="419"/>
      <c r="C35" s="416">
        <f>geometric_std_dev!G21</f>
        <v>2.1875763110638911</v>
      </c>
      <c r="D35" s="417"/>
      <c r="E35" s="228"/>
    </row>
    <row r="36" spans="1:6" ht="20.25" customHeight="1" x14ac:dyDescent="0.25">
      <c r="A36" s="422" t="s">
        <v>10</v>
      </c>
      <c r="B36" s="423"/>
      <c r="C36" s="410">
        <f ca="1">SKEW(Interpolation!E3:E403)</f>
        <v>1.741310210862218</v>
      </c>
      <c r="D36" s="411"/>
      <c r="E36" s="228"/>
      <c r="F36" s="228"/>
    </row>
    <row r="37" spans="1:6" ht="20.25" customHeight="1" x14ac:dyDescent="0.25">
      <c r="A37" s="422" t="s">
        <v>9</v>
      </c>
      <c r="B37" s="423"/>
      <c r="C37" s="410">
        <f ca="1">KURT(Interpolation!E3:E403)</f>
        <v>3.7249136656917661</v>
      </c>
      <c r="D37" s="411"/>
      <c r="E37" s="228"/>
      <c r="F37" s="228"/>
    </row>
    <row r="38" spans="1:6" ht="20.25" customHeight="1" x14ac:dyDescent="0.25">
      <c r="A38" s="422" t="s">
        <v>7</v>
      </c>
      <c r="B38" s="423"/>
      <c r="C38" s="410">
        <f ca="1">Interpolation!E363</f>
        <v>0.39593023255813953</v>
      </c>
      <c r="D38" s="411"/>
      <c r="E38" s="228"/>
      <c r="F38" s="228"/>
    </row>
    <row r="39" spans="1:6" ht="20.25" customHeight="1" x14ac:dyDescent="0.25">
      <c r="A39" s="422" t="s">
        <v>16</v>
      </c>
      <c r="B39" s="423"/>
      <c r="C39" s="410">
        <f ca="1">Interpolation!E339</f>
        <v>0.65086614173228319</v>
      </c>
      <c r="D39" s="411"/>
      <c r="E39" s="228"/>
      <c r="F39" s="228"/>
    </row>
    <row r="40" spans="1:6" ht="20.25" customHeight="1" x14ac:dyDescent="0.25">
      <c r="A40" s="422" t="s">
        <v>18</v>
      </c>
      <c r="B40" s="423"/>
      <c r="C40" s="410">
        <f ca="1">Interpolation!E303</f>
        <v>2.0813148788927336</v>
      </c>
      <c r="D40" s="411"/>
      <c r="E40" s="228"/>
      <c r="F40" s="228"/>
    </row>
    <row r="41" spans="1:6" ht="20.25" customHeight="1" x14ac:dyDescent="0.25">
      <c r="A41" s="420" t="s">
        <v>50</v>
      </c>
      <c r="B41" s="421"/>
      <c r="C41" s="410">
        <f ca="1">Interpolation!E283</f>
        <v>3.024913494809689</v>
      </c>
      <c r="D41" s="411"/>
      <c r="E41" s="228"/>
      <c r="F41" s="228"/>
    </row>
    <row r="42" spans="1:6" ht="20.25" customHeight="1" x14ac:dyDescent="0.3">
      <c r="A42" s="418" t="s">
        <v>51</v>
      </c>
      <c r="B42" s="419"/>
      <c r="C42" s="416">
        <f ca="1">Interpolation!E203</f>
        <v>7.1055662188099813</v>
      </c>
      <c r="D42" s="417"/>
      <c r="E42" s="303">
        <f ca="1">17.5*(C42/1000)^(-1/6)</f>
        <v>39.912132573425751</v>
      </c>
      <c r="F42" s="228"/>
    </row>
    <row r="43" spans="1:6" ht="20.25" customHeight="1" x14ac:dyDescent="0.25">
      <c r="A43" s="420" t="s">
        <v>47</v>
      </c>
      <c r="B43" s="421"/>
      <c r="C43" s="410">
        <f ca="1">Interpolation!E163</f>
        <v>10.068874172185435</v>
      </c>
      <c r="D43" s="411"/>
      <c r="E43" s="304"/>
      <c r="F43" s="228"/>
    </row>
    <row r="44" spans="1:6" ht="20.25" customHeight="1" x14ac:dyDescent="0.25">
      <c r="A44" s="422" t="s">
        <v>19</v>
      </c>
      <c r="B44" s="423"/>
      <c r="C44" s="410">
        <f ca="1">Interpolation!E103</f>
        <v>15.486754966887421</v>
      </c>
      <c r="D44" s="411"/>
      <c r="E44" s="304"/>
      <c r="F44" s="228"/>
    </row>
    <row r="45" spans="1:6" ht="20.25" customHeight="1" x14ac:dyDescent="0.25">
      <c r="A45" s="428" t="s">
        <v>17</v>
      </c>
      <c r="B45" s="429"/>
      <c r="C45" s="410">
        <f ca="1">Interpolation!E67</f>
        <v>21.943487940630774</v>
      </c>
      <c r="D45" s="411"/>
      <c r="E45" s="304"/>
      <c r="F45" s="228"/>
    </row>
    <row r="46" spans="1:6" ht="20.25" customHeight="1" x14ac:dyDescent="0.25">
      <c r="A46" s="428" t="s">
        <v>8</v>
      </c>
      <c r="B46" s="429"/>
      <c r="C46" s="410">
        <f ca="1">Interpolation!E43</f>
        <v>26.648701298701283</v>
      </c>
      <c r="D46" s="411"/>
      <c r="E46" s="304">
        <f ca="1">23.5*(2*C46/1000)^(-1/6)</f>
        <v>38.307474530841439</v>
      </c>
      <c r="F46" s="228"/>
    </row>
    <row r="47" spans="1:6" ht="20.25" customHeight="1" x14ac:dyDescent="0.25">
      <c r="A47" s="430" t="s">
        <v>48</v>
      </c>
      <c r="B47" s="431"/>
      <c r="C47" s="410">
        <f ca="1">C43/C38</f>
        <v>25.430930361466885</v>
      </c>
      <c r="D47" s="411"/>
      <c r="E47" s="228"/>
      <c r="F47" s="228"/>
    </row>
    <row r="48" spans="1:6" ht="20.25" customHeight="1" thickBot="1" x14ac:dyDescent="0.3">
      <c r="A48" s="432" t="s">
        <v>49</v>
      </c>
      <c r="B48" s="433"/>
      <c r="C48" s="412">
        <f ca="1">C41^2/(C43*C38)</f>
        <v>2.295230678551393</v>
      </c>
      <c r="D48" s="413"/>
      <c r="E48" s="228"/>
      <c r="F48" s="228"/>
    </row>
    <row r="49" spans="1:5" ht="20.25" customHeight="1" x14ac:dyDescent="0.25">
      <c r="A49" s="395" t="s">
        <v>184</v>
      </c>
      <c r="B49" s="396"/>
      <c r="C49" s="396"/>
      <c r="D49" s="397"/>
    </row>
    <row r="50" spans="1:5" ht="20.25" customHeight="1" x14ac:dyDescent="0.25">
      <c r="A50" s="400" t="s">
        <v>179</v>
      </c>
      <c r="B50" s="401"/>
      <c r="C50" s="398">
        <f ca="1">-0.0333+(0.4665/((1000*C42/1000)^0.21))</f>
        <v>0.27574087370044364</v>
      </c>
      <c r="D50" s="399"/>
    </row>
    <row r="51" spans="1:5" ht="20.25" customHeight="1" x14ac:dyDescent="0.25">
      <c r="A51" s="402" t="s">
        <v>180</v>
      </c>
      <c r="B51" s="403"/>
      <c r="C51" s="406">
        <f ca="1">0.13+(0.21/((1000*C42/1000+0.002)^0.21))</f>
        <v>0.26910985651969599</v>
      </c>
      <c r="D51" s="407"/>
    </row>
    <row r="52" spans="1:5" ht="20.25" customHeight="1" x14ac:dyDescent="0.25">
      <c r="A52" s="400" t="s">
        <v>181</v>
      </c>
      <c r="B52" s="401"/>
      <c r="C52" s="398">
        <f>0.621*EXP(-0.457*C35)</f>
        <v>0.22851656626622904</v>
      </c>
      <c r="D52" s="399"/>
    </row>
    <row r="53" spans="1:5" ht="20.25" customHeight="1" x14ac:dyDescent="0.25">
      <c r="A53" s="402" t="s">
        <v>182</v>
      </c>
      <c r="B53" s="403"/>
      <c r="C53" s="406">
        <f>'Berechnung_Yu&amp;Stand'!J1086</f>
        <v>0.13344723837083025</v>
      </c>
      <c r="D53" s="407"/>
    </row>
    <row r="54" spans="1:5" ht="20.25" customHeight="1" thickBot="1" x14ac:dyDescent="0.3">
      <c r="A54" s="404" t="s">
        <v>183</v>
      </c>
      <c r="B54" s="405"/>
      <c r="C54" s="408">
        <f>0.353-0.068*C35+0.146*F20</f>
        <v>0.22555320835407269</v>
      </c>
      <c r="D54" s="409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10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defaultColWidth="9.109375" defaultRowHeight="13.2" x14ac:dyDescent="0.25"/>
  <sheetData/>
  <phoneticPr fontId="10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10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61.869531250000023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61.869531250000023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59.739062500000045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57.608593749999955</v>
      </c>
    </row>
    <row r="7" spans="1:5" x14ac:dyDescent="0.25">
      <c r="A7" s="16">
        <f>Statistik!F23*100</f>
        <v>0.33003300330033003</v>
      </c>
      <c r="B7" s="18">
        <f>'Input-data'!B22</f>
        <v>6.3E-2</v>
      </c>
      <c r="D7" s="2">
        <v>99</v>
      </c>
      <c r="E7" s="6">
        <f t="shared" ca="1" si="0"/>
        <v>55.478124999999977</v>
      </c>
    </row>
    <row r="8" spans="1:5" x14ac:dyDescent="0.25">
      <c r="A8" s="16">
        <f>Statistik!F22*100</f>
        <v>0.66006600660066006</v>
      </c>
      <c r="B8" s="18">
        <v>0.125</v>
      </c>
      <c r="D8" s="2">
        <v>98.75</v>
      </c>
      <c r="E8" s="6">
        <f t="shared" ca="1" si="0"/>
        <v>53.34765625</v>
      </c>
    </row>
    <row r="9" spans="1:5" x14ac:dyDescent="0.25">
      <c r="A9" s="16">
        <f>Statistik!F21*100</f>
        <v>3.5570223689035569</v>
      </c>
      <c r="B9" s="18">
        <f>'Input-data'!B20</f>
        <v>0.25</v>
      </c>
      <c r="D9" s="2">
        <v>98.5</v>
      </c>
      <c r="E9" s="6">
        <f t="shared" ca="1" si="0"/>
        <v>51.217187500000023</v>
      </c>
    </row>
    <row r="10" spans="1:5" x14ac:dyDescent="0.25">
      <c r="A10" s="16">
        <f>Statistik!F20*100</f>
        <v>14.594792812614596</v>
      </c>
      <c r="B10" s="18">
        <f>'Input-data'!B19</f>
        <v>0.5</v>
      </c>
      <c r="D10" s="2">
        <v>98.25</v>
      </c>
      <c r="E10" s="6">
        <f t="shared" ca="1" si="0"/>
        <v>49.086718749999932</v>
      </c>
    </row>
    <row r="11" spans="1:5" x14ac:dyDescent="0.25">
      <c r="A11" s="16">
        <f>Statistik!F19*100</f>
        <v>19.251925192519252</v>
      </c>
      <c r="B11" s="18">
        <f>'Input-data'!B18</f>
        <v>1</v>
      </c>
      <c r="D11" s="2">
        <v>98</v>
      </c>
      <c r="E11" s="6">
        <f t="shared" ca="1" si="0"/>
        <v>46.956249999999955</v>
      </c>
    </row>
    <row r="12" spans="1:5" x14ac:dyDescent="0.25">
      <c r="A12" s="16">
        <f>Statistik!F18*100</f>
        <v>24.56912357902457</v>
      </c>
      <c r="B12" s="18">
        <f>'Input-data'!B17</f>
        <v>2</v>
      </c>
      <c r="D12" s="2">
        <v>97.75</v>
      </c>
      <c r="E12" s="6">
        <f t="shared" ca="1" si="0"/>
        <v>44.825781249999977</v>
      </c>
    </row>
    <row r="13" spans="1:5" x14ac:dyDescent="0.25">
      <c r="A13" s="16">
        <f>Statistik!F17*100</f>
        <v>35.166850018335168</v>
      </c>
      <c r="B13" s="18">
        <f>'Input-data'!B16</f>
        <v>4</v>
      </c>
      <c r="D13" s="2">
        <v>97.5</v>
      </c>
      <c r="E13" s="6">
        <f t="shared" ca="1" si="0"/>
        <v>42.6953125</v>
      </c>
    </row>
    <row r="14" spans="1:5" x14ac:dyDescent="0.25">
      <c r="A14" s="16">
        <f>Statistik!F16*100</f>
        <v>54.272093876054271</v>
      </c>
      <c r="B14" s="18">
        <f>'Input-data'!B15</f>
        <v>8</v>
      </c>
      <c r="D14" s="2">
        <v>97.25</v>
      </c>
      <c r="E14" s="6">
        <f t="shared" ca="1" si="0"/>
        <v>40.564843749999909</v>
      </c>
    </row>
    <row r="15" spans="1:5" x14ac:dyDescent="0.25">
      <c r="A15" s="16">
        <f>Statistik!F15*100</f>
        <v>76.420975430876425</v>
      </c>
      <c r="B15" s="18">
        <f>'Input-data'!B14</f>
        <v>16</v>
      </c>
      <c r="D15" s="2">
        <v>97</v>
      </c>
      <c r="E15" s="6">
        <f t="shared" ca="1" si="0"/>
        <v>38.434374999999932</v>
      </c>
    </row>
    <row r="16" spans="1:5" x14ac:dyDescent="0.25">
      <c r="A16" s="16">
        <f>Statistik!F14*100</f>
        <v>96.1862852951962</v>
      </c>
      <c r="B16" s="18">
        <f>'Input-data'!B13</f>
        <v>31.5</v>
      </c>
      <c r="D16" s="2">
        <v>96.75</v>
      </c>
      <c r="E16" s="6">
        <f t="shared" ca="1" si="0"/>
        <v>36.303906249999955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34.173437499999977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32.042968749999886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31.353914656771778</v>
      </c>
    </row>
    <row r="20" spans="1:5" x14ac:dyDescent="0.25">
      <c r="D20" s="2">
        <v>95.75</v>
      </c>
      <c r="E20" s="6">
        <f t="shared" ca="1" si="0"/>
        <v>31.157864100185506</v>
      </c>
    </row>
    <row r="21" spans="1:5" x14ac:dyDescent="0.25">
      <c r="D21" s="2">
        <v>95.5</v>
      </c>
      <c r="E21" s="6">
        <f t="shared" ca="1" si="0"/>
        <v>30.961813543599234</v>
      </c>
    </row>
    <row r="22" spans="1:5" x14ac:dyDescent="0.25">
      <c r="D22" s="2">
        <v>95.25</v>
      </c>
      <c r="E22" s="6">
        <f t="shared" ca="1" si="0"/>
        <v>30.765762987012963</v>
      </c>
    </row>
    <row r="23" spans="1:5" x14ac:dyDescent="0.25">
      <c r="D23" s="2">
        <v>95</v>
      </c>
      <c r="E23" s="6">
        <f t="shared" ca="1" si="0"/>
        <v>30.569712430426691</v>
      </c>
    </row>
    <row r="24" spans="1:5" x14ac:dyDescent="0.25">
      <c r="D24" s="2">
        <v>94.75</v>
      </c>
      <c r="E24" s="6">
        <f t="shared" ca="1" si="0"/>
        <v>30.373661873840419</v>
      </c>
    </row>
    <row r="25" spans="1:5" x14ac:dyDescent="0.25">
      <c r="D25" s="2">
        <v>94.5</v>
      </c>
      <c r="E25" s="6">
        <f t="shared" ca="1" si="0"/>
        <v>30.177611317254147</v>
      </c>
    </row>
    <row r="26" spans="1:5" x14ac:dyDescent="0.25">
      <c r="D26" s="2">
        <v>94.25</v>
      </c>
      <c r="E26" s="6">
        <f t="shared" ca="1" si="0"/>
        <v>29.981560760667875</v>
      </c>
    </row>
    <row r="27" spans="1:5" x14ac:dyDescent="0.25">
      <c r="D27" s="2">
        <v>94</v>
      </c>
      <c r="E27" s="6">
        <f t="shared" ca="1" si="0"/>
        <v>29.785510204081618</v>
      </c>
    </row>
    <row r="28" spans="1:5" x14ac:dyDescent="0.25">
      <c r="D28" s="2">
        <v>93.75</v>
      </c>
      <c r="E28" s="6">
        <f t="shared" ca="1" si="0"/>
        <v>29.589459647495346</v>
      </c>
    </row>
    <row r="29" spans="1:5" x14ac:dyDescent="0.25">
      <c r="D29" s="2">
        <v>93.5</v>
      </c>
      <c r="E29" s="6">
        <f t="shared" ca="1" si="0"/>
        <v>29.393409090909074</v>
      </c>
    </row>
    <row r="30" spans="1:5" x14ac:dyDescent="0.25">
      <c r="D30" s="2">
        <v>93.25</v>
      </c>
      <c r="E30" s="6">
        <f t="shared" ca="1" si="0"/>
        <v>29.197358534322802</v>
      </c>
    </row>
    <row r="31" spans="1:5" x14ac:dyDescent="0.25">
      <c r="D31" s="2">
        <v>93</v>
      </c>
      <c r="E31" s="6">
        <f t="shared" ca="1" si="0"/>
        <v>29.001307977736531</v>
      </c>
    </row>
    <row r="32" spans="1:5" x14ac:dyDescent="0.25">
      <c r="D32" s="2">
        <v>92.75</v>
      </c>
      <c r="E32" s="6">
        <f t="shared" ca="1" si="0"/>
        <v>28.805257421150259</v>
      </c>
    </row>
    <row r="33" spans="4:5" x14ac:dyDescent="0.25">
      <c r="D33" s="2">
        <v>92.5</v>
      </c>
      <c r="E33" s="6">
        <f t="shared" ca="1" si="0"/>
        <v>28.609206864563987</v>
      </c>
    </row>
    <row r="34" spans="4:5" x14ac:dyDescent="0.25">
      <c r="D34" s="2">
        <v>92.25</v>
      </c>
      <c r="E34" s="6">
        <f t="shared" ca="1" si="0"/>
        <v>28.413156307977715</v>
      </c>
    </row>
    <row r="35" spans="4:5" x14ac:dyDescent="0.25">
      <c r="D35" s="2">
        <v>92</v>
      </c>
      <c r="E35" s="6">
        <f t="shared" ca="1" si="0"/>
        <v>28.217105751391443</v>
      </c>
    </row>
    <row r="36" spans="4:5" x14ac:dyDescent="0.25">
      <c r="D36" s="2">
        <v>91.75</v>
      </c>
      <c r="E36" s="6">
        <f t="shared" ca="1" si="0"/>
        <v>28.021055194805172</v>
      </c>
    </row>
    <row r="37" spans="4:5" x14ac:dyDescent="0.25">
      <c r="D37" s="2">
        <v>91.5</v>
      </c>
      <c r="E37" s="6">
        <f t="shared" ca="1" si="0"/>
        <v>27.8250046382189</v>
      </c>
    </row>
    <row r="38" spans="4:5" x14ac:dyDescent="0.25">
      <c r="D38" s="2">
        <v>91.25</v>
      </c>
      <c r="E38" s="6">
        <f t="shared" ca="1" si="0"/>
        <v>27.628954081632628</v>
      </c>
    </row>
    <row r="39" spans="4:5" x14ac:dyDescent="0.25">
      <c r="D39" s="2">
        <v>91</v>
      </c>
      <c r="E39" s="6">
        <f t="shared" ca="1" si="0"/>
        <v>27.432903525046356</v>
      </c>
    </row>
    <row r="40" spans="4:5" x14ac:dyDescent="0.25">
      <c r="D40" s="2">
        <v>90.75</v>
      </c>
      <c r="E40" s="6">
        <f t="shared" ca="1" si="0"/>
        <v>27.236852968460084</v>
      </c>
    </row>
    <row r="41" spans="4:5" x14ac:dyDescent="0.25">
      <c r="D41" s="2">
        <v>90.5</v>
      </c>
      <c r="E41" s="6">
        <f t="shared" ca="1" si="0"/>
        <v>27.040802411873827</v>
      </c>
    </row>
    <row r="42" spans="4:5" x14ac:dyDescent="0.25">
      <c r="D42" s="2">
        <v>90.25</v>
      </c>
      <c r="E42" s="6">
        <f t="shared" ca="1" si="0"/>
        <v>26.844751855287555</v>
      </c>
    </row>
    <row r="43" spans="4:5" x14ac:dyDescent="0.25">
      <c r="D43" s="2">
        <v>90</v>
      </c>
      <c r="E43" s="6">
        <f t="shared" ca="1" si="0"/>
        <v>26.648701298701283</v>
      </c>
    </row>
    <row r="44" spans="4:5" x14ac:dyDescent="0.25">
      <c r="D44" s="2">
        <v>89.75</v>
      </c>
      <c r="E44" s="6">
        <f t="shared" ca="1" si="0"/>
        <v>26.452650742115011</v>
      </c>
    </row>
    <row r="45" spans="4:5" x14ac:dyDescent="0.25">
      <c r="D45" s="2">
        <v>89.5</v>
      </c>
      <c r="E45" s="6">
        <f t="shared" ca="1" si="0"/>
        <v>26.25660018552874</v>
      </c>
    </row>
    <row r="46" spans="4:5" x14ac:dyDescent="0.25">
      <c r="D46" s="2">
        <v>89.25</v>
      </c>
      <c r="E46" s="6">
        <f t="shared" ca="1" si="0"/>
        <v>26.060549628942468</v>
      </c>
    </row>
    <row r="47" spans="4:5" x14ac:dyDescent="0.25">
      <c r="D47" s="2">
        <v>89</v>
      </c>
      <c r="E47" s="6">
        <f t="shared" ca="1" si="0"/>
        <v>25.864499072356196</v>
      </c>
    </row>
    <row r="48" spans="4:5" x14ac:dyDescent="0.25">
      <c r="D48" s="2">
        <v>88.75</v>
      </c>
      <c r="E48" s="6">
        <f t="shared" ca="1" si="0"/>
        <v>25.668448515769924</v>
      </c>
    </row>
    <row r="49" spans="4:5" x14ac:dyDescent="0.25">
      <c r="D49" s="2">
        <v>88.5</v>
      </c>
      <c r="E49" s="6">
        <f t="shared" ca="1" si="0"/>
        <v>25.472397959183652</v>
      </c>
    </row>
    <row r="50" spans="4:5" x14ac:dyDescent="0.25">
      <c r="D50" s="2">
        <v>88.25</v>
      </c>
      <c r="E50" s="6">
        <f t="shared" ca="1" si="0"/>
        <v>25.276347402597381</v>
      </c>
    </row>
    <row r="51" spans="4:5" x14ac:dyDescent="0.25">
      <c r="D51" s="2">
        <v>88</v>
      </c>
      <c r="E51" s="6">
        <f t="shared" ca="1" si="0"/>
        <v>25.080296846011109</v>
      </c>
    </row>
    <row r="52" spans="4:5" x14ac:dyDescent="0.25">
      <c r="D52" s="2">
        <v>87.75</v>
      </c>
      <c r="E52" s="6">
        <f t="shared" ca="1" si="0"/>
        <v>24.884246289424837</v>
      </c>
    </row>
    <row r="53" spans="4:5" x14ac:dyDescent="0.25">
      <c r="D53" s="2">
        <v>87.5</v>
      </c>
      <c r="E53" s="6">
        <f t="shared" ca="1" si="0"/>
        <v>24.688195732838565</v>
      </c>
    </row>
    <row r="54" spans="4:5" x14ac:dyDescent="0.25">
      <c r="D54" s="2">
        <v>87.25</v>
      </c>
      <c r="E54" s="6">
        <f t="shared" ca="1" si="0"/>
        <v>24.492145176252293</v>
      </c>
    </row>
    <row r="55" spans="4:5" x14ac:dyDescent="0.25">
      <c r="D55" s="2">
        <v>87</v>
      </c>
      <c r="E55" s="6">
        <f t="shared" ca="1" si="0"/>
        <v>24.296094619666036</v>
      </c>
    </row>
    <row r="56" spans="4:5" x14ac:dyDescent="0.25">
      <c r="D56" s="2">
        <v>86.75</v>
      </c>
      <c r="E56" s="6">
        <f t="shared" ca="1" si="0"/>
        <v>24.100044063079764</v>
      </c>
    </row>
    <row r="57" spans="4:5" x14ac:dyDescent="0.25">
      <c r="D57" s="2">
        <v>86.5</v>
      </c>
      <c r="E57" s="6">
        <f t="shared" ca="1" si="0"/>
        <v>23.903993506493492</v>
      </c>
    </row>
    <row r="58" spans="4:5" x14ac:dyDescent="0.25">
      <c r="D58" s="2">
        <v>86.25</v>
      </c>
      <c r="E58" s="6">
        <f t="shared" ca="1" si="0"/>
        <v>23.707942949907221</v>
      </c>
    </row>
    <row r="59" spans="4:5" x14ac:dyDescent="0.25">
      <c r="D59" s="2">
        <v>86</v>
      </c>
      <c r="E59" s="6">
        <f t="shared" ca="1" si="0"/>
        <v>23.511892393320949</v>
      </c>
    </row>
    <row r="60" spans="4:5" x14ac:dyDescent="0.25">
      <c r="D60" s="2">
        <v>85.75</v>
      </c>
      <c r="E60" s="6">
        <f t="shared" ca="1" si="0"/>
        <v>23.315841836734677</v>
      </c>
    </row>
    <row r="61" spans="4:5" x14ac:dyDescent="0.25">
      <c r="D61" s="2">
        <v>85.5</v>
      </c>
      <c r="E61" s="6">
        <f t="shared" ca="1" si="0"/>
        <v>23.119791280148405</v>
      </c>
    </row>
    <row r="62" spans="4:5" x14ac:dyDescent="0.25">
      <c r="D62" s="2">
        <v>85.25</v>
      </c>
      <c r="E62" s="6">
        <f t="shared" ca="1" si="0"/>
        <v>22.923740723562133</v>
      </c>
    </row>
    <row r="63" spans="4:5" x14ac:dyDescent="0.25">
      <c r="D63" s="2">
        <v>85</v>
      </c>
      <c r="E63" s="6">
        <f t="shared" ca="1" si="0"/>
        <v>22.727690166975862</v>
      </c>
    </row>
    <row r="64" spans="4:5" x14ac:dyDescent="0.25">
      <c r="D64" s="2">
        <v>84.75</v>
      </c>
      <c r="E64" s="6">
        <f t="shared" ca="1" si="0"/>
        <v>22.53163961038959</v>
      </c>
    </row>
    <row r="65" spans="4:5" x14ac:dyDescent="0.25">
      <c r="D65" s="2">
        <v>84.5</v>
      </c>
      <c r="E65" s="6">
        <f t="shared" ca="1" si="0"/>
        <v>22.335589053803318</v>
      </c>
    </row>
    <row r="66" spans="4:5" x14ac:dyDescent="0.25">
      <c r="D66" s="2">
        <v>84.25</v>
      </c>
      <c r="E66" s="6">
        <f t="shared" ca="1" si="0"/>
        <v>22.139538497217046</v>
      </c>
    </row>
    <row r="67" spans="4:5" x14ac:dyDescent="0.25">
      <c r="D67" s="2">
        <v>84</v>
      </c>
      <c r="E67" s="6">
        <f t="shared" ca="1" si="0"/>
        <v>21.943487940630774</v>
      </c>
    </row>
    <row r="68" spans="4:5" x14ac:dyDescent="0.25">
      <c r="D68" s="2">
        <v>83.75</v>
      </c>
      <c r="E68" s="6">
        <f t="shared" ca="1" si="0"/>
        <v>21.747437384044503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21.551386827458245</v>
      </c>
    </row>
    <row r="70" spans="4:5" x14ac:dyDescent="0.25">
      <c r="D70" s="2">
        <v>83.25</v>
      </c>
      <c r="E70" s="6">
        <f t="shared" ca="1" si="1"/>
        <v>21.355336270871973</v>
      </c>
    </row>
    <row r="71" spans="4:5" x14ac:dyDescent="0.25">
      <c r="D71" s="2">
        <v>83</v>
      </c>
      <c r="E71" s="6">
        <f t="shared" ca="1" si="1"/>
        <v>21.159285714285701</v>
      </c>
    </row>
    <row r="72" spans="4:5" x14ac:dyDescent="0.25">
      <c r="D72" s="2">
        <v>82.75</v>
      </c>
      <c r="E72" s="6">
        <f t="shared" ca="1" si="1"/>
        <v>20.96323515769943</v>
      </c>
    </row>
    <row r="73" spans="4:5" x14ac:dyDescent="0.25">
      <c r="D73" s="2">
        <v>82.5</v>
      </c>
      <c r="E73" s="6">
        <f t="shared" ca="1" si="1"/>
        <v>20.767184601113158</v>
      </c>
    </row>
    <row r="74" spans="4:5" x14ac:dyDescent="0.25">
      <c r="D74" s="2">
        <v>82.25</v>
      </c>
      <c r="E74" s="6">
        <f t="shared" ca="1" si="1"/>
        <v>20.571134044526886</v>
      </c>
    </row>
    <row r="75" spans="4:5" x14ac:dyDescent="0.25">
      <c r="D75" s="2">
        <v>82</v>
      </c>
      <c r="E75" s="6">
        <f t="shared" ca="1" si="1"/>
        <v>20.375083487940614</v>
      </c>
    </row>
    <row r="76" spans="4:5" x14ac:dyDescent="0.25">
      <c r="D76" s="2">
        <v>81.75</v>
      </c>
      <c r="E76" s="6">
        <f t="shared" ca="1" si="1"/>
        <v>20.179032931354342</v>
      </c>
    </row>
    <row r="77" spans="4:5" x14ac:dyDescent="0.25">
      <c r="D77" s="2">
        <v>81.5</v>
      </c>
      <c r="E77" s="6">
        <f t="shared" ca="1" si="1"/>
        <v>19.982982374768071</v>
      </c>
    </row>
    <row r="78" spans="4:5" x14ac:dyDescent="0.25">
      <c r="D78" s="2">
        <v>81.25</v>
      </c>
      <c r="E78" s="6">
        <f t="shared" ca="1" si="1"/>
        <v>19.786931818181799</v>
      </c>
    </row>
    <row r="79" spans="4:5" x14ac:dyDescent="0.25">
      <c r="D79" s="2">
        <v>81</v>
      </c>
      <c r="E79" s="6">
        <f t="shared" ca="1" si="1"/>
        <v>19.590881261595527</v>
      </c>
    </row>
    <row r="80" spans="4:5" x14ac:dyDescent="0.25">
      <c r="D80" s="2">
        <v>80.75</v>
      </c>
      <c r="E80" s="6">
        <f t="shared" ca="1" si="1"/>
        <v>19.394830705009262</v>
      </c>
    </row>
    <row r="81" spans="4:5" x14ac:dyDescent="0.25">
      <c r="D81" s="2">
        <v>80.5</v>
      </c>
      <c r="E81" s="6">
        <f t="shared" ca="1" si="1"/>
        <v>19.198780148422991</v>
      </c>
    </row>
    <row r="82" spans="4:5" x14ac:dyDescent="0.25">
      <c r="D82" s="2">
        <v>80.25</v>
      </c>
      <c r="E82" s="6">
        <f t="shared" ca="1" si="1"/>
        <v>19.002729591836719</v>
      </c>
    </row>
    <row r="83" spans="4:5" x14ac:dyDescent="0.25">
      <c r="D83" s="2">
        <v>80</v>
      </c>
      <c r="E83" s="6">
        <f t="shared" ca="1" si="1"/>
        <v>18.806679035250447</v>
      </c>
    </row>
    <row r="84" spans="4:5" x14ac:dyDescent="0.25">
      <c r="D84" s="2">
        <v>79.75</v>
      </c>
      <c r="E84" s="6">
        <f t="shared" ca="1" si="1"/>
        <v>18.610628478664175</v>
      </c>
    </row>
    <row r="85" spans="4:5" x14ac:dyDescent="0.25">
      <c r="D85" s="2">
        <v>79.5</v>
      </c>
      <c r="E85" s="6">
        <f t="shared" ca="1" si="1"/>
        <v>18.414577922077903</v>
      </c>
    </row>
    <row r="86" spans="4:5" x14ac:dyDescent="0.25">
      <c r="D86" s="2">
        <v>79.25</v>
      </c>
      <c r="E86" s="6">
        <f t="shared" ca="1" si="1"/>
        <v>18.218527365491632</v>
      </c>
    </row>
    <row r="87" spans="4:5" x14ac:dyDescent="0.25">
      <c r="D87" s="2">
        <v>79</v>
      </c>
      <c r="E87" s="6">
        <f t="shared" ca="1" si="1"/>
        <v>18.022476808905367</v>
      </c>
    </row>
    <row r="88" spans="4:5" x14ac:dyDescent="0.25">
      <c r="D88" s="2">
        <v>78.75</v>
      </c>
      <c r="E88" s="6">
        <f t="shared" ca="1" si="1"/>
        <v>17.826426252319095</v>
      </c>
    </row>
    <row r="89" spans="4:5" x14ac:dyDescent="0.25">
      <c r="D89" s="2">
        <v>78.5</v>
      </c>
      <c r="E89" s="6">
        <f t="shared" ca="1" si="1"/>
        <v>17.630375695732823</v>
      </c>
    </row>
    <row r="90" spans="4:5" x14ac:dyDescent="0.25">
      <c r="D90" s="2">
        <v>78.25</v>
      </c>
      <c r="E90" s="6">
        <f t="shared" ca="1" si="1"/>
        <v>17.434325139146551</v>
      </c>
    </row>
    <row r="91" spans="4:5" x14ac:dyDescent="0.25">
      <c r="D91" s="2">
        <v>78</v>
      </c>
      <c r="E91" s="6">
        <f t="shared" ca="1" si="1"/>
        <v>17.23827458256028</v>
      </c>
    </row>
    <row r="92" spans="4:5" x14ac:dyDescent="0.25">
      <c r="D92" s="2">
        <v>77.75</v>
      </c>
      <c r="E92" s="6">
        <f t="shared" ca="1" si="1"/>
        <v>17.042224025974008</v>
      </c>
    </row>
    <row r="93" spans="4:5" x14ac:dyDescent="0.25">
      <c r="D93" s="2">
        <v>77.5</v>
      </c>
      <c r="E93" s="6">
        <f t="shared" ca="1" si="1"/>
        <v>16.846173469387736</v>
      </c>
    </row>
    <row r="94" spans="4:5" x14ac:dyDescent="0.25">
      <c r="D94" s="2">
        <v>77.25</v>
      </c>
      <c r="E94" s="6">
        <f t="shared" ca="1" si="1"/>
        <v>16.650122912801471</v>
      </c>
    </row>
    <row r="95" spans="4:5" x14ac:dyDescent="0.25">
      <c r="D95" s="2">
        <v>77</v>
      </c>
      <c r="E95" s="6">
        <f t="shared" ca="1" si="1"/>
        <v>16.4540723562152</v>
      </c>
    </row>
    <row r="96" spans="4:5" x14ac:dyDescent="0.25">
      <c r="D96" s="2">
        <v>76.75</v>
      </c>
      <c r="E96" s="6">
        <f t="shared" ca="1" si="1"/>
        <v>16.258021799628928</v>
      </c>
    </row>
    <row r="97" spans="4:5" x14ac:dyDescent="0.25">
      <c r="D97" s="2">
        <v>76.5</v>
      </c>
      <c r="E97" s="6">
        <f t="shared" ca="1" si="1"/>
        <v>16.061971243042656</v>
      </c>
    </row>
    <row r="98" spans="4:5" x14ac:dyDescent="0.25">
      <c r="D98" s="2">
        <v>76.25</v>
      </c>
      <c r="E98" s="6">
        <f t="shared" ca="1" si="1"/>
        <v>15.938245033112587</v>
      </c>
    </row>
    <row r="99" spans="4:5" x14ac:dyDescent="0.25">
      <c r="D99" s="2">
        <v>76</v>
      </c>
      <c r="E99" s="6">
        <f t="shared" ca="1" si="1"/>
        <v>15.847947019867554</v>
      </c>
    </row>
    <row r="100" spans="4:5" x14ac:dyDescent="0.25">
      <c r="D100" s="2">
        <v>75.75</v>
      </c>
      <c r="E100" s="6">
        <f t="shared" ca="1" si="1"/>
        <v>15.757649006622518</v>
      </c>
    </row>
    <row r="101" spans="4:5" x14ac:dyDescent="0.25">
      <c r="D101" s="2">
        <v>75.5</v>
      </c>
      <c r="E101" s="6">
        <f t="shared" ca="1" si="1"/>
        <v>15.667350993377486</v>
      </c>
    </row>
    <row r="102" spans="4:5" x14ac:dyDescent="0.25">
      <c r="D102" s="2">
        <v>75.25</v>
      </c>
      <c r="E102" s="6">
        <f t="shared" ca="1" si="1"/>
        <v>15.577052980132454</v>
      </c>
    </row>
    <row r="103" spans="4:5" x14ac:dyDescent="0.25">
      <c r="D103" s="2">
        <v>75</v>
      </c>
      <c r="E103" s="6">
        <f t="shared" ca="1" si="1"/>
        <v>15.486754966887421</v>
      </c>
    </row>
    <row r="104" spans="4:5" x14ac:dyDescent="0.25">
      <c r="D104" s="2">
        <v>74.75</v>
      </c>
      <c r="E104" s="6">
        <f t="shared" ca="1" si="1"/>
        <v>15.396456953642389</v>
      </c>
    </row>
    <row r="105" spans="4:5" x14ac:dyDescent="0.25">
      <c r="D105" s="2">
        <v>74.5</v>
      </c>
      <c r="E105" s="6">
        <f t="shared" ca="1" si="1"/>
        <v>15.306158940397353</v>
      </c>
    </row>
    <row r="106" spans="4:5" x14ac:dyDescent="0.25">
      <c r="D106" s="2">
        <v>74.25</v>
      </c>
      <c r="E106" s="6">
        <f t="shared" ca="1" si="1"/>
        <v>15.21586092715232</v>
      </c>
    </row>
    <row r="107" spans="4:5" x14ac:dyDescent="0.25">
      <c r="D107" s="2">
        <v>74</v>
      </c>
      <c r="E107" s="6">
        <f t="shared" ca="1" si="1"/>
        <v>15.125562913907288</v>
      </c>
    </row>
    <row r="108" spans="4:5" x14ac:dyDescent="0.25">
      <c r="D108" s="2">
        <v>73.75</v>
      </c>
      <c r="E108" s="6">
        <f t="shared" ca="1" si="1"/>
        <v>15.035264900662256</v>
      </c>
    </row>
    <row r="109" spans="4:5" x14ac:dyDescent="0.25">
      <c r="D109" s="2">
        <v>73.5</v>
      </c>
      <c r="E109" s="6">
        <f t="shared" ca="1" si="1"/>
        <v>14.944966887417223</v>
      </c>
    </row>
    <row r="110" spans="4:5" x14ac:dyDescent="0.25">
      <c r="D110" s="2">
        <v>73.25</v>
      </c>
      <c r="E110" s="6">
        <f t="shared" ca="1" si="1"/>
        <v>14.854668874172187</v>
      </c>
    </row>
    <row r="111" spans="4:5" x14ac:dyDescent="0.25">
      <c r="D111" s="2">
        <v>73</v>
      </c>
      <c r="E111" s="6">
        <f t="shared" ca="1" si="1"/>
        <v>14.764370860927155</v>
      </c>
    </row>
    <row r="112" spans="4:5" x14ac:dyDescent="0.25">
      <c r="D112" s="2">
        <v>72.75</v>
      </c>
      <c r="E112" s="6">
        <f t="shared" ca="1" si="1"/>
        <v>14.674072847682123</v>
      </c>
    </row>
    <row r="113" spans="4:5" x14ac:dyDescent="0.25">
      <c r="D113" s="2">
        <v>72.5</v>
      </c>
      <c r="E113" s="6">
        <f t="shared" ca="1" si="1"/>
        <v>14.58377483443709</v>
      </c>
    </row>
    <row r="114" spans="4:5" x14ac:dyDescent="0.25">
      <c r="D114" s="2">
        <v>72.25</v>
      </c>
      <c r="E114" s="6">
        <f t="shared" ca="1" si="1"/>
        <v>14.493476821192058</v>
      </c>
    </row>
    <row r="115" spans="4:5" x14ac:dyDescent="0.25">
      <c r="D115" s="2">
        <v>72</v>
      </c>
      <c r="E115" s="6">
        <f t="shared" ca="1" si="1"/>
        <v>14.403178807947022</v>
      </c>
    </row>
    <row r="116" spans="4:5" x14ac:dyDescent="0.25">
      <c r="D116" s="2">
        <v>71.75</v>
      </c>
      <c r="E116" s="6">
        <f t="shared" ca="1" si="1"/>
        <v>14.312880794701989</v>
      </c>
    </row>
    <row r="117" spans="4:5" x14ac:dyDescent="0.25">
      <c r="D117" s="2">
        <v>71.5</v>
      </c>
      <c r="E117" s="6">
        <f t="shared" ca="1" si="1"/>
        <v>14.222582781456957</v>
      </c>
    </row>
    <row r="118" spans="4:5" x14ac:dyDescent="0.25">
      <c r="D118" s="2">
        <v>71.25</v>
      </c>
      <c r="E118" s="6">
        <f t="shared" ca="1" si="1"/>
        <v>14.132284768211925</v>
      </c>
    </row>
    <row r="119" spans="4:5" x14ac:dyDescent="0.25">
      <c r="D119" s="2">
        <v>71</v>
      </c>
      <c r="E119" s="6">
        <f t="shared" ca="1" si="1"/>
        <v>14.041986754966892</v>
      </c>
    </row>
    <row r="120" spans="4:5" x14ac:dyDescent="0.25">
      <c r="D120" s="2">
        <v>70.75</v>
      </c>
      <c r="E120" s="6">
        <f t="shared" ca="1" si="1"/>
        <v>13.951688741721856</v>
      </c>
    </row>
    <row r="121" spans="4:5" x14ac:dyDescent="0.25">
      <c r="D121" s="2">
        <v>70.5</v>
      </c>
      <c r="E121" s="6">
        <f t="shared" ca="1" si="1"/>
        <v>13.861390728476824</v>
      </c>
    </row>
    <row r="122" spans="4:5" x14ac:dyDescent="0.25">
      <c r="D122" s="2">
        <v>70.25</v>
      </c>
      <c r="E122" s="6">
        <f t="shared" ca="1" si="1"/>
        <v>13.771092715231791</v>
      </c>
    </row>
    <row r="123" spans="4:5" x14ac:dyDescent="0.25">
      <c r="D123" s="2">
        <v>70</v>
      </c>
      <c r="E123" s="6">
        <f t="shared" ca="1" si="1"/>
        <v>13.680794701986759</v>
      </c>
    </row>
    <row r="124" spans="4:5" x14ac:dyDescent="0.25">
      <c r="D124" s="2">
        <v>69.75</v>
      </c>
      <c r="E124" s="6">
        <f t="shared" ca="1" si="1"/>
        <v>13.590496688741727</v>
      </c>
    </row>
    <row r="125" spans="4:5" x14ac:dyDescent="0.25">
      <c r="D125" s="2">
        <v>69.5</v>
      </c>
      <c r="E125" s="6">
        <f t="shared" ca="1" si="1"/>
        <v>13.500198675496691</v>
      </c>
    </row>
    <row r="126" spans="4:5" x14ac:dyDescent="0.25">
      <c r="D126" s="2">
        <v>69.25</v>
      </c>
      <c r="E126" s="6">
        <f t="shared" ca="1" si="1"/>
        <v>13.409900662251658</v>
      </c>
    </row>
    <row r="127" spans="4:5" x14ac:dyDescent="0.25">
      <c r="D127" s="2">
        <v>69</v>
      </c>
      <c r="E127" s="6">
        <f t="shared" ca="1" si="1"/>
        <v>13.319602649006626</v>
      </c>
    </row>
    <row r="128" spans="4:5" x14ac:dyDescent="0.25">
      <c r="D128" s="2">
        <v>68.75</v>
      </c>
      <c r="E128" s="6">
        <f t="shared" ca="1" si="1"/>
        <v>13.229304635761594</v>
      </c>
    </row>
    <row r="129" spans="4:5" x14ac:dyDescent="0.25">
      <c r="D129" s="2">
        <v>68.5</v>
      </c>
      <c r="E129" s="6">
        <f t="shared" ca="1" si="1"/>
        <v>13.139006622516561</v>
      </c>
    </row>
    <row r="130" spans="4:5" x14ac:dyDescent="0.25">
      <c r="D130" s="2">
        <v>68.25</v>
      </c>
      <c r="E130" s="6">
        <f t="shared" ca="1" si="1"/>
        <v>13.048708609271525</v>
      </c>
    </row>
    <row r="131" spans="4:5" x14ac:dyDescent="0.25">
      <c r="D131" s="2">
        <v>68</v>
      </c>
      <c r="E131" s="6">
        <f t="shared" ca="1" si="1"/>
        <v>12.958410596026493</v>
      </c>
    </row>
    <row r="132" spans="4:5" x14ac:dyDescent="0.25">
      <c r="D132" s="2">
        <v>67.75</v>
      </c>
      <c r="E132" s="6">
        <f t="shared" ca="1" si="1"/>
        <v>12.86811258278146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12.777814569536428</v>
      </c>
    </row>
    <row r="134" spans="4:5" x14ac:dyDescent="0.25">
      <c r="D134" s="2">
        <v>67.25</v>
      </c>
      <c r="E134" s="6">
        <f t="shared" ca="1" si="2"/>
        <v>12.687516556291396</v>
      </c>
    </row>
    <row r="135" spans="4:5" x14ac:dyDescent="0.25">
      <c r="D135" s="2">
        <v>67</v>
      </c>
      <c r="E135" s="6">
        <f t="shared" ca="1" si="2"/>
        <v>12.59721854304636</v>
      </c>
    </row>
    <row r="136" spans="4:5" x14ac:dyDescent="0.25">
      <c r="D136" s="2">
        <v>66.75</v>
      </c>
      <c r="E136" s="6">
        <f t="shared" ca="1" si="2"/>
        <v>12.506920529801327</v>
      </c>
    </row>
    <row r="137" spans="4:5" x14ac:dyDescent="0.25">
      <c r="D137" s="2">
        <v>66.5</v>
      </c>
      <c r="E137" s="6">
        <f t="shared" ca="1" si="2"/>
        <v>12.416622516556295</v>
      </c>
    </row>
    <row r="138" spans="4:5" x14ac:dyDescent="0.25">
      <c r="D138" s="2">
        <v>66.25</v>
      </c>
      <c r="E138" s="6">
        <f t="shared" ca="1" si="2"/>
        <v>12.326324503311263</v>
      </c>
    </row>
    <row r="139" spans="4:5" x14ac:dyDescent="0.25">
      <c r="D139" s="2">
        <v>66</v>
      </c>
      <c r="E139" s="6">
        <f t="shared" ca="1" si="2"/>
        <v>12.23602649006623</v>
      </c>
    </row>
    <row r="140" spans="4:5" x14ac:dyDescent="0.25">
      <c r="D140" s="2">
        <v>65.75</v>
      </c>
      <c r="E140" s="6">
        <f t="shared" ca="1" si="2"/>
        <v>12.145728476821194</v>
      </c>
    </row>
    <row r="141" spans="4:5" x14ac:dyDescent="0.25">
      <c r="D141" s="2">
        <v>65.5</v>
      </c>
      <c r="E141" s="6">
        <f t="shared" ca="1" si="2"/>
        <v>12.055430463576162</v>
      </c>
    </row>
    <row r="142" spans="4:5" x14ac:dyDescent="0.25">
      <c r="D142" s="2">
        <v>65.25</v>
      </c>
      <c r="E142" s="6">
        <f t="shared" ca="1" si="2"/>
        <v>11.965132450331129</v>
      </c>
    </row>
    <row r="143" spans="4:5" x14ac:dyDescent="0.25">
      <c r="D143" s="2">
        <v>65</v>
      </c>
      <c r="E143" s="6">
        <f t="shared" ca="1" si="2"/>
        <v>11.874834437086097</v>
      </c>
    </row>
    <row r="144" spans="4:5" x14ac:dyDescent="0.25">
      <c r="D144" s="2">
        <v>64.75</v>
      </c>
      <c r="E144" s="6">
        <f t="shared" ca="1" si="2"/>
        <v>11.784536423841065</v>
      </c>
    </row>
    <row r="145" spans="4:5" x14ac:dyDescent="0.25">
      <c r="D145" s="2">
        <v>64.5</v>
      </c>
      <c r="E145" s="6">
        <f t="shared" ca="1" si="2"/>
        <v>11.694238410596029</v>
      </c>
    </row>
    <row r="146" spans="4:5" x14ac:dyDescent="0.25">
      <c r="D146" s="2">
        <v>64.25</v>
      </c>
      <c r="E146" s="6">
        <f t="shared" ca="1" si="2"/>
        <v>11.603940397350996</v>
      </c>
    </row>
    <row r="147" spans="4:5" x14ac:dyDescent="0.25">
      <c r="D147" s="2">
        <v>64</v>
      </c>
      <c r="E147" s="6">
        <f t="shared" ca="1" si="2"/>
        <v>11.513642384105964</v>
      </c>
    </row>
    <row r="148" spans="4:5" x14ac:dyDescent="0.25">
      <c r="D148" s="2">
        <v>63.75</v>
      </c>
      <c r="E148" s="6">
        <f t="shared" ca="1" si="2"/>
        <v>11.423344370860931</v>
      </c>
    </row>
    <row r="149" spans="4:5" x14ac:dyDescent="0.25">
      <c r="D149" s="2">
        <v>63.5</v>
      </c>
      <c r="E149" s="6">
        <f t="shared" ca="1" si="2"/>
        <v>11.333046357615899</v>
      </c>
    </row>
    <row r="150" spans="4:5" x14ac:dyDescent="0.25">
      <c r="D150" s="2">
        <v>63.25</v>
      </c>
      <c r="E150" s="6">
        <f t="shared" ca="1" si="2"/>
        <v>11.242748344370863</v>
      </c>
    </row>
    <row r="151" spans="4:5" x14ac:dyDescent="0.25">
      <c r="D151" s="2">
        <v>63</v>
      </c>
      <c r="E151" s="6">
        <f t="shared" ca="1" si="2"/>
        <v>11.152450331125831</v>
      </c>
    </row>
    <row r="152" spans="4:5" x14ac:dyDescent="0.25">
      <c r="D152" s="2">
        <v>62.75</v>
      </c>
      <c r="E152" s="6">
        <f t="shared" ca="1" si="2"/>
        <v>11.062152317880798</v>
      </c>
    </row>
    <row r="153" spans="4:5" x14ac:dyDescent="0.25">
      <c r="D153" s="2">
        <v>62.5</v>
      </c>
      <c r="E153" s="6">
        <f t="shared" ca="1" si="2"/>
        <v>10.971854304635766</v>
      </c>
    </row>
    <row r="154" spans="4:5" x14ac:dyDescent="0.25">
      <c r="D154" s="2">
        <v>62.25</v>
      </c>
      <c r="E154" s="6">
        <f t="shared" ca="1" si="2"/>
        <v>10.881556291390734</v>
      </c>
    </row>
    <row r="155" spans="4:5" x14ac:dyDescent="0.25">
      <c r="D155" s="2">
        <v>62</v>
      </c>
      <c r="E155" s="6">
        <f t="shared" ca="1" si="2"/>
        <v>10.791258278145698</v>
      </c>
    </row>
    <row r="156" spans="4:5" x14ac:dyDescent="0.25">
      <c r="D156" s="2">
        <v>61.75</v>
      </c>
      <c r="E156" s="6">
        <f t="shared" ca="1" si="2"/>
        <v>10.700960264900665</v>
      </c>
    </row>
    <row r="157" spans="4:5" x14ac:dyDescent="0.25">
      <c r="D157" s="2">
        <v>61.5</v>
      </c>
      <c r="E157" s="6">
        <f t="shared" ca="1" si="2"/>
        <v>10.610662251655633</v>
      </c>
    </row>
    <row r="158" spans="4:5" x14ac:dyDescent="0.25">
      <c r="D158" s="2">
        <v>61.25</v>
      </c>
      <c r="E158" s="6">
        <f t="shared" ca="1" si="2"/>
        <v>10.5203642384106</v>
      </c>
    </row>
    <row r="159" spans="4:5" x14ac:dyDescent="0.25">
      <c r="D159" s="2">
        <v>61</v>
      </c>
      <c r="E159" s="6">
        <f t="shared" ca="1" si="2"/>
        <v>10.430066225165568</v>
      </c>
    </row>
    <row r="160" spans="4:5" x14ac:dyDescent="0.25">
      <c r="D160" s="2">
        <v>60.75</v>
      </c>
      <c r="E160" s="6">
        <f t="shared" ca="1" si="2"/>
        <v>10.339768211920532</v>
      </c>
    </row>
    <row r="161" spans="4:5" x14ac:dyDescent="0.25">
      <c r="D161" s="2">
        <v>60.5</v>
      </c>
      <c r="E161" s="6">
        <f t="shared" ca="1" si="2"/>
        <v>10.2494701986755</v>
      </c>
    </row>
    <row r="162" spans="4:5" x14ac:dyDescent="0.25">
      <c r="D162" s="2">
        <v>60.25</v>
      </c>
      <c r="E162" s="6">
        <f t="shared" ca="1" si="2"/>
        <v>10.159172185430467</v>
      </c>
    </row>
    <row r="163" spans="4:5" x14ac:dyDescent="0.25">
      <c r="D163" s="2">
        <v>60</v>
      </c>
      <c r="E163" s="6">
        <f t="shared" ca="1" si="2"/>
        <v>10.068874172185435</v>
      </c>
    </row>
    <row r="164" spans="4:5" x14ac:dyDescent="0.25">
      <c r="D164" s="2">
        <v>59.75</v>
      </c>
      <c r="E164" s="6">
        <f t="shared" ca="1" si="2"/>
        <v>9.9785761589404025</v>
      </c>
    </row>
    <row r="165" spans="4:5" x14ac:dyDescent="0.25">
      <c r="D165" s="2">
        <v>59.5</v>
      </c>
      <c r="E165" s="6">
        <f t="shared" ca="1" si="2"/>
        <v>9.8882781456953666</v>
      </c>
    </row>
    <row r="166" spans="4:5" x14ac:dyDescent="0.25">
      <c r="D166" s="2">
        <v>59.25</v>
      </c>
      <c r="E166" s="6">
        <f t="shared" ca="1" si="2"/>
        <v>9.7979801324503342</v>
      </c>
    </row>
    <row r="167" spans="4:5" x14ac:dyDescent="0.25">
      <c r="D167" s="2">
        <v>59</v>
      </c>
      <c r="E167" s="6">
        <f t="shared" ca="1" si="2"/>
        <v>9.7076821192053018</v>
      </c>
    </row>
    <row r="168" spans="4:5" x14ac:dyDescent="0.25">
      <c r="D168" s="2">
        <v>58.75</v>
      </c>
      <c r="E168" s="6">
        <f t="shared" ca="1" si="2"/>
        <v>9.6173841059602694</v>
      </c>
    </row>
    <row r="169" spans="4:5" x14ac:dyDescent="0.25">
      <c r="D169" s="2">
        <v>58.5</v>
      </c>
      <c r="E169" s="6">
        <f t="shared" ca="1" si="2"/>
        <v>9.527086092715237</v>
      </c>
    </row>
    <row r="170" spans="4:5" x14ac:dyDescent="0.25">
      <c r="D170" s="2">
        <v>58.25</v>
      </c>
      <c r="E170" s="6">
        <f t="shared" ca="1" si="2"/>
        <v>9.436788079470201</v>
      </c>
    </row>
    <row r="171" spans="4:5" x14ac:dyDescent="0.25">
      <c r="D171" s="2">
        <v>58</v>
      </c>
      <c r="E171" s="6">
        <f t="shared" ca="1" si="2"/>
        <v>9.3464900662251686</v>
      </c>
    </row>
    <row r="172" spans="4:5" x14ac:dyDescent="0.25">
      <c r="D172" s="2">
        <v>57.75</v>
      </c>
      <c r="E172" s="6">
        <f t="shared" ca="1" si="2"/>
        <v>9.2561920529801363</v>
      </c>
    </row>
    <row r="173" spans="4:5" x14ac:dyDescent="0.25">
      <c r="D173" s="2">
        <v>57.5</v>
      </c>
      <c r="E173" s="6">
        <f t="shared" ca="1" si="2"/>
        <v>9.1658940397351039</v>
      </c>
    </row>
    <row r="174" spans="4:5" x14ac:dyDescent="0.25">
      <c r="D174" s="2">
        <v>57.25</v>
      </c>
      <c r="E174" s="6">
        <f t="shared" ca="1" si="2"/>
        <v>9.0755960264900715</v>
      </c>
    </row>
    <row r="175" spans="4:5" x14ac:dyDescent="0.25">
      <c r="D175" s="2">
        <v>57</v>
      </c>
      <c r="E175" s="6">
        <f t="shared" ca="1" si="2"/>
        <v>8.9852980132450355</v>
      </c>
    </row>
    <row r="176" spans="4:5" x14ac:dyDescent="0.25">
      <c r="D176" s="2">
        <v>56.75</v>
      </c>
      <c r="E176" s="6">
        <f t="shared" ca="1" si="2"/>
        <v>8.8950000000000031</v>
      </c>
    </row>
    <row r="177" spans="4:5" x14ac:dyDescent="0.25">
      <c r="D177" s="2">
        <v>56.5</v>
      </c>
      <c r="E177" s="6">
        <f t="shared" ca="1" si="2"/>
        <v>8.8047019867549707</v>
      </c>
    </row>
    <row r="178" spans="4:5" x14ac:dyDescent="0.25">
      <c r="D178" s="2">
        <v>56.25</v>
      </c>
      <c r="E178" s="6">
        <f t="shared" ca="1" si="2"/>
        <v>8.7144039735099383</v>
      </c>
    </row>
    <row r="179" spans="4:5" x14ac:dyDescent="0.25">
      <c r="D179" s="2">
        <v>56</v>
      </c>
      <c r="E179" s="6">
        <f t="shared" ca="1" si="2"/>
        <v>8.6241059602649059</v>
      </c>
    </row>
    <row r="180" spans="4:5" x14ac:dyDescent="0.25">
      <c r="D180" s="2">
        <v>55.75</v>
      </c>
      <c r="E180" s="6">
        <f t="shared" ca="1" si="2"/>
        <v>8.53380794701987</v>
      </c>
    </row>
    <row r="181" spans="4:5" x14ac:dyDescent="0.25">
      <c r="D181" s="2">
        <v>55.5</v>
      </c>
      <c r="E181" s="6">
        <f t="shared" ca="1" si="2"/>
        <v>8.4435099337748376</v>
      </c>
    </row>
    <row r="182" spans="4:5" x14ac:dyDescent="0.25">
      <c r="D182" s="2">
        <v>55.25</v>
      </c>
      <c r="E182" s="6">
        <f t="shared" ca="1" si="2"/>
        <v>8.3532119205298052</v>
      </c>
    </row>
    <row r="183" spans="4:5" x14ac:dyDescent="0.25">
      <c r="D183" s="2">
        <v>55</v>
      </c>
      <c r="E183" s="6">
        <f t="shared" ca="1" si="2"/>
        <v>8.2629139072847728</v>
      </c>
    </row>
    <row r="184" spans="4:5" x14ac:dyDescent="0.25">
      <c r="D184" s="2">
        <v>54.75</v>
      </c>
      <c r="E184" s="6">
        <f t="shared" ca="1" si="2"/>
        <v>8.1726158940397404</v>
      </c>
    </row>
    <row r="185" spans="4:5" x14ac:dyDescent="0.25">
      <c r="D185" s="2">
        <v>54.5</v>
      </c>
      <c r="E185" s="6">
        <f t="shared" ca="1" si="2"/>
        <v>8.0823178807947045</v>
      </c>
    </row>
    <row r="186" spans="4:5" x14ac:dyDescent="0.25">
      <c r="D186" s="2">
        <v>54.25</v>
      </c>
      <c r="E186" s="6">
        <f t="shared" ca="1" si="2"/>
        <v>7.995374280230326</v>
      </c>
    </row>
    <row r="187" spans="4:5" x14ac:dyDescent="0.25">
      <c r="D187" s="2">
        <v>54</v>
      </c>
      <c r="E187" s="6">
        <f t="shared" ca="1" si="2"/>
        <v>7.9430326295585409</v>
      </c>
    </row>
    <row r="188" spans="4:5" x14ac:dyDescent="0.25">
      <c r="D188" s="2">
        <v>53.75</v>
      </c>
      <c r="E188" s="6">
        <f t="shared" ca="1" si="2"/>
        <v>7.8906909788867559</v>
      </c>
    </row>
    <row r="189" spans="4:5" x14ac:dyDescent="0.25">
      <c r="D189" s="2">
        <v>53.5</v>
      </c>
      <c r="E189" s="6">
        <f t="shared" ca="1" si="2"/>
        <v>7.8383493282149708</v>
      </c>
    </row>
    <row r="190" spans="4:5" x14ac:dyDescent="0.25">
      <c r="D190" s="2">
        <v>53.25</v>
      </c>
      <c r="E190" s="6">
        <f t="shared" ca="1" si="2"/>
        <v>7.7860076775431857</v>
      </c>
    </row>
    <row r="191" spans="4:5" x14ac:dyDescent="0.25">
      <c r="D191" s="2">
        <v>53</v>
      </c>
      <c r="E191" s="6">
        <f t="shared" ca="1" si="2"/>
        <v>7.7336660268714006</v>
      </c>
    </row>
    <row r="192" spans="4:5" x14ac:dyDescent="0.25">
      <c r="D192" s="2">
        <v>52.75</v>
      </c>
      <c r="E192" s="6">
        <f t="shared" ca="1" si="2"/>
        <v>7.6813243761996155</v>
      </c>
    </row>
    <row r="193" spans="4:5" x14ac:dyDescent="0.25">
      <c r="D193" s="2">
        <v>52.5</v>
      </c>
      <c r="E193" s="6">
        <f t="shared" ca="1" si="2"/>
        <v>7.6289827255278304</v>
      </c>
    </row>
    <row r="194" spans="4:5" x14ac:dyDescent="0.25">
      <c r="D194" s="2">
        <v>52.25</v>
      </c>
      <c r="E194" s="6">
        <f t="shared" ca="1" si="2"/>
        <v>7.5766410748560453</v>
      </c>
    </row>
    <row r="195" spans="4:5" x14ac:dyDescent="0.25">
      <c r="D195" s="2">
        <v>52</v>
      </c>
      <c r="E195" s="6">
        <f t="shared" ca="1" si="2"/>
        <v>7.524299424184262</v>
      </c>
    </row>
    <row r="196" spans="4:5" x14ac:dyDescent="0.25">
      <c r="D196" s="2">
        <v>51.75</v>
      </c>
      <c r="E196" s="6">
        <f t="shared" ca="1" si="2"/>
        <v>7.4719577735124769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7.4196161228406918</v>
      </c>
    </row>
    <row r="198" spans="4:5" x14ac:dyDescent="0.25">
      <c r="D198" s="2">
        <v>51.25</v>
      </c>
      <c r="E198" s="6">
        <f t="shared" ca="1" si="3"/>
        <v>7.3672744721689067</v>
      </c>
    </row>
    <row r="199" spans="4:5" x14ac:dyDescent="0.25">
      <c r="D199" s="2">
        <v>51</v>
      </c>
      <c r="E199" s="6">
        <f t="shared" ca="1" si="3"/>
        <v>7.3149328214971217</v>
      </c>
    </row>
    <row r="200" spans="4:5" x14ac:dyDescent="0.25">
      <c r="D200" s="2">
        <v>50.75</v>
      </c>
      <c r="E200" s="6">
        <f t="shared" ca="1" si="3"/>
        <v>7.2625911708253366</v>
      </c>
    </row>
    <row r="201" spans="4:5" x14ac:dyDescent="0.25">
      <c r="D201" s="2">
        <v>50.5</v>
      </c>
      <c r="E201" s="6">
        <f t="shared" ca="1" si="3"/>
        <v>7.2102495201535515</v>
      </c>
    </row>
    <row r="202" spans="4:5" x14ac:dyDescent="0.25">
      <c r="D202" s="2">
        <v>50.25</v>
      </c>
      <c r="E202" s="6">
        <f t="shared" ca="1" si="3"/>
        <v>7.1579078694817664</v>
      </c>
    </row>
    <row r="203" spans="4:5" x14ac:dyDescent="0.25">
      <c r="D203" s="2">
        <v>50</v>
      </c>
      <c r="E203" s="6">
        <f t="shared" ca="1" si="3"/>
        <v>7.1055662188099813</v>
      </c>
    </row>
    <row r="204" spans="4:5" x14ac:dyDescent="0.25">
      <c r="D204" s="2">
        <v>49.75</v>
      </c>
      <c r="E204" s="6">
        <f t="shared" ca="1" si="3"/>
        <v>7.0532245681381962</v>
      </c>
    </row>
    <row r="205" spans="4:5" x14ac:dyDescent="0.25">
      <c r="D205" s="2">
        <v>49.5</v>
      </c>
      <c r="E205" s="6">
        <f t="shared" ca="1" si="3"/>
        <v>7.0008829174664111</v>
      </c>
    </row>
    <row r="206" spans="4:5" x14ac:dyDescent="0.25">
      <c r="D206" s="2">
        <v>49.25</v>
      </c>
      <c r="E206" s="6">
        <f t="shared" ca="1" si="3"/>
        <v>6.948541266794626</v>
      </c>
    </row>
    <row r="207" spans="4:5" x14ac:dyDescent="0.25">
      <c r="D207" s="2">
        <v>49</v>
      </c>
      <c r="E207" s="6">
        <f t="shared" ca="1" si="3"/>
        <v>6.8961996161228409</v>
      </c>
    </row>
    <row r="208" spans="4:5" x14ac:dyDescent="0.25">
      <c r="D208" s="2">
        <v>48.75</v>
      </c>
      <c r="E208" s="6">
        <f t="shared" ca="1" si="3"/>
        <v>6.8438579654510558</v>
      </c>
    </row>
    <row r="209" spans="4:5" x14ac:dyDescent="0.25">
      <c r="D209" s="2">
        <v>48.5</v>
      </c>
      <c r="E209" s="6">
        <f t="shared" ca="1" si="3"/>
        <v>6.7915163147792708</v>
      </c>
    </row>
    <row r="210" spans="4:5" x14ac:dyDescent="0.25">
      <c r="D210" s="2">
        <v>48.25</v>
      </c>
      <c r="E210" s="6">
        <f t="shared" ca="1" si="3"/>
        <v>6.7391746641074857</v>
      </c>
    </row>
    <row r="211" spans="4:5" x14ac:dyDescent="0.25">
      <c r="D211" s="2">
        <v>48</v>
      </c>
      <c r="E211" s="6">
        <f t="shared" ca="1" si="3"/>
        <v>6.6868330134357006</v>
      </c>
    </row>
    <row r="212" spans="4:5" x14ac:dyDescent="0.25">
      <c r="D212" s="2">
        <v>47.75</v>
      </c>
      <c r="E212" s="6">
        <f t="shared" ca="1" si="3"/>
        <v>6.6344913627639155</v>
      </c>
    </row>
    <row r="213" spans="4:5" x14ac:dyDescent="0.25">
      <c r="D213" s="2">
        <v>47.5</v>
      </c>
      <c r="E213" s="6">
        <f t="shared" ca="1" si="3"/>
        <v>6.5821497120921304</v>
      </c>
    </row>
    <row r="214" spans="4:5" x14ac:dyDescent="0.25">
      <c r="D214" s="2">
        <v>47.25</v>
      </c>
      <c r="E214" s="6">
        <f t="shared" ca="1" si="3"/>
        <v>6.5298080614203453</v>
      </c>
    </row>
    <row r="215" spans="4:5" x14ac:dyDescent="0.25">
      <c r="D215" s="2">
        <v>47</v>
      </c>
      <c r="E215" s="6">
        <f t="shared" ca="1" si="3"/>
        <v>6.4774664107485602</v>
      </c>
    </row>
    <row r="216" spans="4:5" x14ac:dyDescent="0.25">
      <c r="D216" s="2">
        <v>46.75</v>
      </c>
      <c r="E216" s="6">
        <f t="shared" ca="1" si="3"/>
        <v>6.4251247600767751</v>
      </c>
    </row>
    <row r="217" spans="4:5" x14ac:dyDescent="0.25">
      <c r="D217" s="2">
        <v>46.5</v>
      </c>
      <c r="E217" s="6">
        <f t="shared" ca="1" si="3"/>
        <v>6.37278310940499</v>
      </c>
    </row>
    <row r="218" spans="4:5" x14ac:dyDescent="0.25">
      <c r="D218" s="2">
        <v>46.25</v>
      </c>
      <c r="E218" s="6">
        <f t="shared" ca="1" si="3"/>
        <v>6.320441458733205</v>
      </c>
    </row>
    <row r="219" spans="4:5" x14ac:dyDescent="0.25">
      <c r="D219" s="2">
        <v>46</v>
      </c>
      <c r="E219" s="6">
        <f t="shared" ca="1" si="3"/>
        <v>6.2680998080614199</v>
      </c>
    </row>
    <row r="220" spans="4:5" x14ac:dyDescent="0.25">
      <c r="D220" s="2">
        <v>45.75</v>
      </c>
      <c r="E220" s="6">
        <f t="shared" ca="1" si="3"/>
        <v>6.2157581573896348</v>
      </c>
    </row>
    <row r="221" spans="4:5" x14ac:dyDescent="0.25">
      <c r="D221" s="2">
        <v>45.5</v>
      </c>
      <c r="E221" s="6">
        <f t="shared" ca="1" si="3"/>
        <v>6.1634165067178497</v>
      </c>
    </row>
    <row r="222" spans="4:5" x14ac:dyDescent="0.25">
      <c r="D222" s="2">
        <v>45.25</v>
      </c>
      <c r="E222" s="6">
        <f t="shared" ca="1" si="3"/>
        <v>6.1110748560460646</v>
      </c>
    </row>
    <row r="223" spans="4:5" x14ac:dyDescent="0.25">
      <c r="D223" s="2">
        <v>45</v>
      </c>
      <c r="E223" s="6">
        <f t="shared" ca="1" si="3"/>
        <v>6.0587332053742795</v>
      </c>
    </row>
    <row r="224" spans="4:5" x14ac:dyDescent="0.25">
      <c r="D224" s="2">
        <v>44.75</v>
      </c>
      <c r="E224" s="6">
        <f t="shared" ca="1" si="3"/>
        <v>6.0063915547024944</v>
      </c>
    </row>
    <row r="225" spans="4:5" x14ac:dyDescent="0.25">
      <c r="D225" s="2">
        <v>44.5</v>
      </c>
      <c r="E225" s="6">
        <f t="shared" ca="1" si="3"/>
        <v>5.9540499040307093</v>
      </c>
    </row>
    <row r="226" spans="4:5" x14ac:dyDescent="0.25">
      <c r="D226" s="2">
        <v>44.25</v>
      </c>
      <c r="E226" s="6">
        <f t="shared" ca="1" si="3"/>
        <v>5.9017082533589242</v>
      </c>
    </row>
    <row r="227" spans="4:5" x14ac:dyDescent="0.25">
      <c r="D227" s="2">
        <v>44</v>
      </c>
      <c r="E227" s="6">
        <f t="shared" ca="1" si="3"/>
        <v>5.8493666026871391</v>
      </c>
    </row>
    <row r="228" spans="4:5" x14ac:dyDescent="0.25">
      <c r="D228" s="2">
        <v>43.75</v>
      </c>
      <c r="E228" s="6">
        <f t="shared" ca="1" si="3"/>
        <v>5.7970249520153558</v>
      </c>
    </row>
    <row r="229" spans="4:5" x14ac:dyDescent="0.25">
      <c r="D229" s="2">
        <v>43.5</v>
      </c>
      <c r="E229" s="6">
        <f t="shared" ca="1" si="3"/>
        <v>5.7446833013435707</v>
      </c>
    </row>
    <row r="230" spans="4:5" x14ac:dyDescent="0.25">
      <c r="D230" s="2">
        <v>43.25</v>
      </c>
      <c r="E230" s="6">
        <f t="shared" ca="1" si="3"/>
        <v>5.6923416506717857</v>
      </c>
    </row>
    <row r="231" spans="4:5" x14ac:dyDescent="0.25">
      <c r="D231" s="2">
        <v>43</v>
      </c>
      <c r="E231" s="6">
        <f t="shared" ca="1" si="3"/>
        <v>5.6400000000000006</v>
      </c>
    </row>
    <row r="232" spans="4:5" x14ac:dyDescent="0.25">
      <c r="D232" s="2">
        <v>42.75</v>
      </c>
      <c r="E232" s="6">
        <f t="shared" ca="1" si="3"/>
        <v>5.5876583493282155</v>
      </c>
    </row>
    <row r="233" spans="4:5" x14ac:dyDescent="0.25">
      <c r="D233" s="2">
        <v>42.5</v>
      </c>
      <c r="E233" s="6">
        <f t="shared" ca="1" si="3"/>
        <v>5.5353166986564304</v>
      </c>
    </row>
    <row r="234" spans="4:5" x14ac:dyDescent="0.25">
      <c r="D234" s="2">
        <v>42.25</v>
      </c>
      <c r="E234" s="6">
        <f t="shared" ca="1" si="3"/>
        <v>5.4829750479846453</v>
      </c>
    </row>
    <row r="235" spans="4:5" x14ac:dyDescent="0.25">
      <c r="D235" s="2">
        <v>42</v>
      </c>
      <c r="E235" s="6">
        <f t="shared" ca="1" si="3"/>
        <v>5.4306333973128602</v>
      </c>
    </row>
    <row r="236" spans="4:5" x14ac:dyDescent="0.25">
      <c r="D236" s="2">
        <v>41.75</v>
      </c>
      <c r="E236" s="6">
        <f t="shared" ca="1" si="3"/>
        <v>5.3782917466410751</v>
      </c>
    </row>
    <row r="237" spans="4:5" x14ac:dyDescent="0.25">
      <c r="D237" s="2">
        <v>41.5</v>
      </c>
      <c r="E237" s="6">
        <f t="shared" ca="1" si="3"/>
        <v>5.32595009596929</v>
      </c>
    </row>
    <row r="238" spans="4:5" x14ac:dyDescent="0.25">
      <c r="D238" s="2">
        <v>41.25</v>
      </c>
      <c r="E238" s="6">
        <f t="shared" ca="1" si="3"/>
        <v>5.2736084452975049</v>
      </c>
    </row>
    <row r="239" spans="4:5" x14ac:dyDescent="0.25">
      <c r="D239" s="2">
        <v>41</v>
      </c>
      <c r="E239" s="6">
        <f t="shared" ca="1" si="3"/>
        <v>5.2212667946257199</v>
      </c>
    </row>
    <row r="240" spans="4:5" x14ac:dyDescent="0.25">
      <c r="D240" s="2">
        <v>40.75</v>
      </c>
      <c r="E240" s="6">
        <f t="shared" ca="1" si="3"/>
        <v>5.1689251439539348</v>
      </c>
    </row>
    <row r="241" spans="4:5" x14ac:dyDescent="0.25">
      <c r="D241" s="2">
        <v>40.5</v>
      </c>
      <c r="E241" s="6">
        <f t="shared" ca="1" si="3"/>
        <v>5.1165834932821497</v>
      </c>
    </row>
    <row r="242" spans="4:5" x14ac:dyDescent="0.25">
      <c r="D242" s="2">
        <v>40.25</v>
      </c>
      <c r="E242" s="6">
        <f t="shared" ca="1" si="3"/>
        <v>5.0642418426103646</v>
      </c>
    </row>
    <row r="243" spans="4:5" x14ac:dyDescent="0.25">
      <c r="D243" s="2">
        <v>40</v>
      </c>
      <c r="E243" s="6">
        <f t="shared" ca="1" si="3"/>
        <v>5.0119001919385795</v>
      </c>
    </row>
    <row r="244" spans="4:5" x14ac:dyDescent="0.25">
      <c r="D244" s="2">
        <v>39.75</v>
      </c>
      <c r="E244" s="6">
        <f t="shared" ca="1" si="3"/>
        <v>4.9595585412667944</v>
      </c>
    </row>
    <row r="245" spans="4:5" x14ac:dyDescent="0.25">
      <c r="D245" s="2">
        <v>39.5</v>
      </c>
      <c r="E245" s="6">
        <f t="shared" ca="1" si="3"/>
        <v>4.9072168905950093</v>
      </c>
    </row>
    <row r="246" spans="4:5" x14ac:dyDescent="0.25">
      <c r="D246" s="2">
        <v>39.25</v>
      </c>
      <c r="E246" s="6">
        <f t="shared" ca="1" si="3"/>
        <v>4.8548752399232242</v>
      </c>
    </row>
    <row r="247" spans="4:5" x14ac:dyDescent="0.25">
      <c r="D247" s="2">
        <v>39</v>
      </c>
      <c r="E247" s="6">
        <f t="shared" ca="1" si="3"/>
        <v>4.8025335892514391</v>
      </c>
    </row>
    <row r="248" spans="4:5" x14ac:dyDescent="0.25">
      <c r="D248" s="2">
        <v>38.75</v>
      </c>
      <c r="E248" s="6">
        <f t="shared" ca="1" si="3"/>
        <v>4.750191938579654</v>
      </c>
    </row>
    <row r="249" spans="4:5" x14ac:dyDescent="0.25">
      <c r="D249" s="2">
        <v>38.5</v>
      </c>
      <c r="E249" s="6">
        <f t="shared" ca="1" si="3"/>
        <v>4.697850287907869</v>
      </c>
    </row>
    <row r="250" spans="4:5" x14ac:dyDescent="0.25">
      <c r="D250" s="2">
        <v>38.25</v>
      </c>
      <c r="E250" s="6">
        <f t="shared" ca="1" si="3"/>
        <v>4.6455086372360839</v>
      </c>
    </row>
    <row r="251" spans="4:5" x14ac:dyDescent="0.25">
      <c r="D251" s="2">
        <v>38</v>
      </c>
      <c r="E251" s="6">
        <f t="shared" ca="1" si="3"/>
        <v>4.5931669865642988</v>
      </c>
    </row>
    <row r="252" spans="4:5" x14ac:dyDescent="0.25">
      <c r="D252" s="2">
        <v>37.75</v>
      </c>
      <c r="E252" s="6">
        <f t="shared" ca="1" si="3"/>
        <v>4.5408253358925146</v>
      </c>
    </row>
    <row r="253" spans="4:5" x14ac:dyDescent="0.25">
      <c r="D253" s="2">
        <v>37.5</v>
      </c>
      <c r="E253" s="6">
        <f t="shared" ca="1" si="3"/>
        <v>4.4884836852207295</v>
      </c>
    </row>
    <row r="254" spans="4:5" x14ac:dyDescent="0.25">
      <c r="D254" s="2">
        <v>37.25</v>
      </c>
      <c r="E254" s="6">
        <f t="shared" ca="1" si="3"/>
        <v>4.4361420345489444</v>
      </c>
    </row>
    <row r="255" spans="4:5" x14ac:dyDescent="0.25">
      <c r="D255" s="2">
        <v>37</v>
      </c>
      <c r="E255" s="6">
        <f t="shared" ca="1" si="3"/>
        <v>4.3838003838771593</v>
      </c>
    </row>
    <row r="256" spans="4:5" x14ac:dyDescent="0.25">
      <c r="D256" s="2">
        <v>36.75</v>
      </c>
      <c r="E256" s="6">
        <f t="shared" ca="1" si="3"/>
        <v>4.3314587332053742</v>
      </c>
    </row>
    <row r="257" spans="4:5" x14ac:dyDescent="0.25">
      <c r="D257" s="2">
        <v>36.5</v>
      </c>
      <c r="E257" s="6">
        <f t="shared" ca="1" si="3"/>
        <v>4.2791170825335891</v>
      </c>
    </row>
    <row r="258" spans="4:5" x14ac:dyDescent="0.25">
      <c r="D258" s="2">
        <v>36.25</v>
      </c>
      <c r="E258" s="6">
        <f t="shared" ca="1" si="3"/>
        <v>4.226775431861804</v>
      </c>
    </row>
    <row r="259" spans="4:5" x14ac:dyDescent="0.25">
      <c r="D259" s="2">
        <v>36</v>
      </c>
      <c r="E259" s="6">
        <f t="shared" ca="1" si="3"/>
        <v>4.174433781190019</v>
      </c>
    </row>
    <row r="260" spans="4:5" x14ac:dyDescent="0.25">
      <c r="D260" s="2">
        <v>35.75</v>
      </c>
      <c r="E260" s="6">
        <f t="shared" ca="1" si="3"/>
        <v>4.1220921305182339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4.0697504798464488</v>
      </c>
    </row>
    <row r="262" spans="4:5" x14ac:dyDescent="0.25">
      <c r="D262" s="2">
        <v>35.25</v>
      </c>
      <c r="E262" s="6">
        <f t="shared" ca="1" si="4"/>
        <v>4.0174088291746637</v>
      </c>
    </row>
    <row r="263" spans="4:5" x14ac:dyDescent="0.25">
      <c r="D263" s="2">
        <v>35</v>
      </c>
      <c r="E263" s="6">
        <f t="shared" ca="1" si="4"/>
        <v>3.9685121107266434</v>
      </c>
    </row>
    <row r="264" spans="4:5" x14ac:dyDescent="0.25">
      <c r="D264" s="2">
        <v>34.75</v>
      </c>
      <c r="E264" s="6">
        <f t="shared" ca="1" si="4"/>
        <v>3.9213321799307961</v>
      </c>
    </row>
    <row r="265" spans="4:5" x14ac:dyDescent="0.25">
      <c r="D265" s="2">
        <v>34.5</v>
      </c>
      <c r="E265" s="6">
        <f t="shared" ca="1" si="4"/>
        <v>3.8741522491349478</v>
      </c>
    </row>
    <row r="266" spans="4:5" x14ac:dyDescent="0.25">
      <c r="D266" s="2">
        <v>34.25</v>
      </c>
      <c r="E266" s="6">
        <f t="shared" ca="1" si="4"/>
        <v>3.8269723183391005</v>
      </c>
    </row>
    <row r="267" spans="4:5" x14ac:dyDescent="0.25">
      <c r="D267" s="2">
        <v>34</v>
      </c>
      <c r="E267" s="6">
        <f t="shared" ca="1" si="4"/>
        <v>3.7797923875432522</v>
      </c>
    </row>
    <row r="268" spans="4:5" x14ac:dyDescent="0.25">
      <c r="D268" s="2">
        <v>33.75</v>
      </c>
      <c r="E268" s="6">
        <f t="shared" ca="1" si="4"/>
        <v>3.7326124567474048</v>
      </c>
    </row>
    <row r="269" spans="4:5" x14ac:dyDescent="0.25">
      <c r="D269" s="2">
        <v>33.5</v>
      </c>
      <c r="E269" s="6">
        <f t="shared" ca="1" si="4"/>
        <v>3.6854325259515575</v>
      </c>
    </row>
    <row r="270" spans="4:5" x14ac:dyDescent="0.25">
      <c r="D270" s="2">
        <v>33.25</v>
      </c>
      <c r="E270" s="6">
        <f t="shared" ca="1" si="4"/>
        <v>3.6382525951557092</v>
      </c>
    </row>
    <row r="271" spans="4:5" x14ac:dyDescent="0.25">
      <c r="D271" s="2">
        <v>33</v>
      </c>
      <c r="E271" s="6">
        <f t="shared" ca="1" si="4"/>
        <v>3.5910726643598618</v>
      </c>
    </row>
    <row r="272" spans="4:5" x14ac:dyDescent="0.25">
      <c r="D272" s="2">
        <v>32.75</v>
      </c>
      <c r="E272" s="6">
        <f t="shared" ca="1" si="4"/>
        <v>3.5438927335640136</v>
      </c>
    </row>
    <row r="273" spans="4:5" x14ac:dyDescent="0.25">
      <c r="D273" s="2">
        <v>32.5</v>
      </c>
      <c r="E273" s="6">
        <f t="shared" ca="1" si="4"/>
        <v>3.4967128027681662</v>
      </c>
    </row>
    <row r="274" spans="4:5" x14ac:dyDescent="0.25">
      <c r="D274" s="2">
        <v>32.25</v>
      </c>
      <c r="E274" s="6">
        <f t="shared" ca="1" si="4"/>
        <v>3.4495328719723179</v>
      </c>
    </row>
    <row r="275" spans="4:5" x14ac:dyDescent="0.25">
      <c r="D275" s="2">
        <v>32</v>
      </c>
      <c r="E275" s="6">
        <f t="shared" ca="1" si="4"/>
        <v>3.4023529411764706</v>
      </c>
    </row>
    <row r="276" spans="4:5" x14ac:dyDescent="0.25">
      <c r="D276" s="2">
        <v>31.75</v>
      </c>
      <c r="E276" s="6">
        <f t="shared" ca="1" si="4"/>
        <v>3.3551730103806232</v>
      </c>
    </row>
    <row r="277" spans="4:5" x14ac:dyDescent="0.25">
      <c r="D277" s="2">
        <v>31.5</v>
      </c>
      <c r="E277" s="6">
        <f t="shared" ca="1" si="4"/>
        <v>3.307993079584775</v>
      </c>
    </row>
    <row r="278" spans="4:5" x14ac:dyDescent="0.25">
      <c r="D278" s="2">
        <v>31.25</v>
      </c>
      <c r="E278" s="6">
        <f t="shared" ca="1" si="4"/>
        <v>3.2608131487889276</v>
      </c>
    </row>
    <row r="279" spans="4:5" x14ac:dyDescent="0.25">
      <c r="D279" s="2">
        <v>31</v>
      </c>
      <c r="E279" s="6">
        <f t="shared" ca="1" si="4"/>
        <v>3.2136332179930793</v>
      </c>
    </row>
    <row r="280" spans="4:5" x14ac:dyDescent="0.25">
      <c r="D280" s="2">
        <v>30.75</v>
      </c>
      <c r="E280" s="6">
        <f t="shared" ca="1" si="4"/>
        <v>3.166453287197232</v>
      </c>
    </row>
    <row r="281" spans="4:5" x14ac:dyDescent="0.25">
      <c r="D281" s="2">
        <v>30.5</v>
      </c>
      <c r="E281" s="6">
        <f t="shared" ca="1" si="4"/>
        <v>3.1192733564013837</v>
      </c>
    </row>
    <row r="282" spans="4:5" x14ac:dyDescent="0.25">
      <c r="D282" s="2">
        <v>30.25</v>
      </c>
      <c r="E282" s="6">
        <f t="shared" ca="1" si="4"/>
        <v>3.0720934256055363</v>
      </c>
    </row>
    <row r="283" spans="4:5" x14ac:dyDescent="0.25">
      <c r="D283" s="2">
        <v>30</v>
      </c>
      <c r="E283" s="6">
        <f t="shared" ca="1" si="4"/>
        <v>3.024913494809689</v>
      </c>
    </row>
    <row r="284" spans="4:5" x14ac:dyDescent="0.25">
      <c r="D284" s="2">
        <v>29.75</v>
      </c>
      <c r="E284" s="6">
        <f t="shared" ca="1" si="4"/>
        <v>2.9777335640138407</v>
      </c>
    </row>
    <row r="285" spans="4:5" x14ac:dyDescent="0.25">
      <c r="D285" s="2">
        <v>29.5</v>
      </c>
      <c r="E285" s="6">
        <f t="shared" ca="1" si="4"/>
        <v>2.9305536332179933</v>
      </c>
    </row>
    <row r="286" spans="4:5" x14ac:dyDescent="0.25">
      <c r="D286" s="2">
        <v>29.25</v>
      </c>
      <c r="E286" s="6">
        <f t="shared" ca="1" si="4"/>
        <v>2.8833737024221451</v>
      </c>
    </row>
    <row r="287" spans="4:5" x14ac:dyDescent="0.25">
      <c r="D287" s="2">
        <v>29</v>
      </c>
      <c r="E287" s="6">
        <f t="shared" ca="1" si="4"/>
        <v>2.8361937716262977</v>
      </c>
    </row>
    <row r="288" spans="4:5" x14ac:dyDescent="0.25">
      <c r="D288" s="2">
        <v>28.75</v>
      </c>
      <c r="E288" s="6">
        <f t="shared" ca="1" si="4"/>
        <v>2.7890138408304495</v>
      </c>
    </row>
    <row r="289" spans="4:5" x14ac:dyDescent="0.25">
      <c r="D289" s="2">
        <v>28.5</v>
      </c>
      <c r="E289" s="6">
        <f t="shared" ca="1" si="4"/>
        <v>2.7418339100346021</v>
      </c>
    </row>
    <row r="290" spans="4:5" x14ac:dyDescent="0.25">
      <c r="D290" s="2">
        <v>28.25</v>
      </c>
      <c r="E290" s="6">
        <f t="shared" ca="1" si="4"/>
        <v>2.6946539792387547</v>
      </c>
    </row>
    <row r="291" spans="4:5" x14ac:dyDescent="0.25">
      <c r="D291" s="2">
        <v>28</v>
      </c>
      <c r="E291" s="6">
        <f t="shared" ca="1" si="4"/>
        <v>2.6474740484429065</v>
      </c>
    </row>
    <row r="292" spans="4:5" x14ac:dyDescent="0.25">
      <c r="D292" s="2">
        <v>27.75</v>
      </c>
      <c r="E292" s="6">
        <f t="shared" ca="1" si="4"/>
        <v>2.6002941176470591</v>
      </c>
    </row>
    <row r="293" spans="4:5" x14ac:dyDescent="0.25">
      <c r="D293" s="2">
        <v>27.5</v>
      </c>
      <c r="E293" s="6">
        <f t="shared" ca="1" si="4"/>
        <v>2.5531141868512108</v>
      </c>
    </row>
    <row r="294" spans="4:5" x14ac:dyDescent="0.25">
      <c r="D294" s="2">
        <v>27.25</v>
      </c>
      <c r="E294" s="6">
        <f t="shared" ca="1" si="4"/>
        <v>2.5059342560553635</v>
      </c>
    </row>
    <row r="295" spans="4:5" x14ac:dyDescent="0.25">
      <c r="D295" s="2">
        <v>27</v>
      </c>
      <c r="E295" s="6">
        <f t="shared" ca="1" si="4"/>
        <v>2.4587543252595152</v>
      </c>
    </row>
    <row r="296" spans="4:5" x14ac:dyDescent="0.25">
      <c r="D296" s="2">
        <v>26.75</v>
      </c>
      <c r="E296" s="6">
        <f t="shared" ca="1" si="4"/>
        <v>2.4115743944636678</v>
      </c>
    </row>
    <row r="297" spans="4:5" x14ac:dyDescent="0.25">
      <c r="D297" s="2">
        <v>26.5</v>
      </c>
      <c r="E297" s="6">
        <f t="shared" ca="1" si="4"/>
        <v>2.3643944636678205</v>
      </c>
    </row>
    <row r="298" spans="4:5" x14ac:dyDescent="0.25">
      <c r="D298" s="2">
        <v>26.25</v>
      </c>
      <c r="E298" s="6">
        <f t="shared" ca="1" si="4"/>
        <v>2.3172145328719722</v>
      </c>
    </row>
    <row r="299" spans="4:5" x14ac:dyDescent="0.25">
      <c r="D299" s="2">
        <v>26</v>
      </c>
      <c r="E299" s="6">
        <f t="shared" ca="1" si="4"/>
        <v>2.2700346020761248</v>
      </c>
    </row>
    <row r="300" spans="4:5" x14ac:dyDescent="0.25">
      <c r="D300" s="2">
        <v>25.75</v>
      </c>
      <c r="E300" s="6">
        <f t="shared" ca="1" si="4"/>
        <v>2.2228546712802766</v>
      </c>
    </row>
    <row r="301" spans="4:5" x14ac:dyDescent="0.25">
      <c r="D301" s="2">
        <v>25.5</v>
      </c>
      <c r="E301" s="6">
        <f t="shared" ca="1" si="4"/>
        <v>2.1756747404844292</v>
      </c>
    </row>
    <row r="302" spans="4:5" x14ac:dyDescent="0.25">
      <c r="D302" s="2">
        <v>25.25</v>
      </c>
      <c r="E302" s="6">
        <f t="shared" ca="1" si="4"/>
        <v>2.128494809688581</v>
      </c>
    </row>
    <row r="303" spans="4:5" x14ac:dyDescent="0.25">
      <c r="D303" s="2">
        <v>25</v>
      </c>
      <c r="E303" s="6">
        <f t="shared" ca="1" si="4"/>
        <v>2.0813148788927336</v>
      </c>
    </row>
    <row r="304" spans="4:5" x14ac:dyDescent="0.25">
      <c r="D304" s="2">
        <v>24.75</v>
      </c>
      <c r="E304" s="6">
        <f t="shared" ca="1" si="4"/>
        <v>2.0341349480968862</v>
      </c>
    </row>
    <row r="305" spans="4:5" x14ac:dyDescent="0.25">
      <c r="D305" s="2">
        <v>24.5</v>
      </c>
      <c r="E305" s="6">
        <f t="shared" ca="1" si="4"/>
        <v>1.9870000000000001</v>
      </c>
    </row>
    <row r="306" spans="4:5" x14ac:dyDescent="0.25">
      <c r="D306" s="2">
        <v>24.25</v>
      </c>
      <c r="E306" s="6">
        <f t="shared" ca="1" si="4"/>
        <v>1.9399827586206895</v>
      </c>
    </row>
    <row r="307" spans="4:5" x14ac:dyDescent="0.25">
      <c r="D307" s="2">
        <v>24</v>
      </c>
      <c r="E307" s="6">
        <f t="shared" ca="1" si="4"/>
        <v>1.8929655172413788</v>
      </c>
    </row>
    <row r="308" spans="4:5" x14ac:dyDescent="0.25">
      <c r="D308" s="2">
        <v>23.75</v>
      </c>
      <c r="E308" s="6">
        <f t="shared" ca="1" si="4"/>
        <v>1.8459482758620691</v>
      </c>
    </row>
    <row r="309" spans="4:5" x14ac:dyDescent="0.25">
      <c r="D309" s="2">
        <v>23.5</v>
      </c>
      <c r="E309" s="6">
        <f t="shared" ca="1" si="4"/>
        <v>1.7989310344827585</v>
      </c>
    </row>
    <row r="310" spans="4:5" x14ac:dyDescent="0.25">
      <c r="D310" s="2">
        <v>23.25</v>
      </c>
      <c r="E310" s="6">
        <f t="shared" ca="1" si="4"/>
        <v>1.7519137931034479</v>
      </c>
    </row>
    <row r="311" spans="4:5" x14ac:dyDescent="0.25">
      <c r="D311" s="2">
        <v>23</v>
      </c>
      <c r="E311" s="6">
        <f t="shared" ca="1" si="4"/>
        <v>1.7048965517241381</v>
      </c>
    </row>
    <row r="312" spans="4:5" x14ac:dyDescent="0.25">
      <c r="D312" s="2">
        <v>22.75</v>
      </c>
      <c r="E312" s="6">
        <f t="shared" ca="1" si="4"/>
        <v>1.6578793103448275</v>
      </c>
    </row>
    <row r="313" spans="4:5" x14ac:dyDescent="0.25">
      <c r="D313" s="2">
        <v>22.5</v>
      </c>
      <c r="E313" s="6">
        <f t="shared" ca="1" si="4"/>
        <v>1.6108620689655169</v>
      </c>
    </row>
    <row r="314" spans="4:5" x14ac:dyDescent="0.25">
      <c r="D314" s="2">
        <v>22.25</v>
      </c>
      <c r="E314" s="6">
        <f t="shared" ca="1" si="4"/>
        <v>1.5638448275862062</v>
      </c>
    </row>
    <row r="315" spans="4:5" x14ac:dyDescent="0.25">
      <c r="D315" s="2">
        <v>22</v>
      </c>
      <c r="E315" s="6">
        <f t="shared" ca="1" si="4"/>
        <v>1.5168275862068965</v>
      </c>
    </row>
    <row r="316" spans="4:5" x14ac:dyDescent="0.25">
      <c r="D316" s="2">
        <v>21.75</v>
      </c>
      <c r="E316" s="6">
        <f t="shared" ca="1" si="4"/>
        <v>1.4698103448275859</v>
      </c>
    </row>
    <row r="317" spans="4:5" x14ac:dyDescent="0.25">
      <c r="D317" s="2">
        <v>21.5</v>
      </c>
      <c r="E317" s="6">
        <f t="shared" ca="1" si="4"/>
        <v>1.4227931034482753</v>
      </c>
    </row>
    <row r="318" spans="4:5" x14ac:dyDescent="0.25">
      <c r="D318" s="2">
        <v>21.25</v>
      </c>
      <c r="E318" s="6">
        <f t="shared" ca="1" si="4"/>
        <v>1.3757758620689655</v>
      </c>
    </row>
    <row r="319" spans="4:5" x14ac:dyDescent="0.25">
      <c r="D319" s="2">
        <v>21</v>
      </c>
      <c r="E319" s="6">
        <f t="shared" ca="1" si="4"/>
        <v>1.3287586206896549</v>
      </c>
    </row>
    <row r="320" spans="4:5" x14ac:dyDescent="0.25">
      <c r="D320" s="2">
        <v>20.75</v>
      </c>
      <c r="E320" s="6">
        <f t="shared" ca="1" si="4"/>
        <v>1.2817413793103447</v>
      </c>
    </row>
    <row r="321" spans="4:5" x14ac:dyDescent="0.25">
      <c r="D321" s="2">
        <v>20.5</v>
      </c>
      <c r="E321" s="6">
        <f t="shared" ca="1" si="4"/>
        <v>1.2347241379310341</v>
      </c>
    </row>
    <row r="322" spans="4:5" x14ac:dyDescent="0.25">
      <c r="D322" s="2">
        <v>20.25</v>
      </c>
      <c r="E322" s="6">
        <f t="shared" ca="1" si="4"/>
        <v>1.1877068965517239</v>
      </c>
    </row>
    <row r="323" spans="4:5" x14ac:dyDescent="0.25">
      <c r="D323" s="2">
        <v>20</v>
      </c>
      <c r="E323" s="6">
        <f t="shared" ca="1" si="4"/>
        <v>1.1406896551724137</v>
      </c>
    </row>
    <row r="324" spans="4:5" x14ac:dyDescent="0.25">
      <c r="D324" s="2">
        <v>19.75</v>
      </c>
      <c r="E324" s="6">
        <f t="shared" ca="1" si="4"/>
        <v>1.0936724137931031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1.0466551724137929</v>
      </c>
    </row>
    <row r="326" spans="4:5" x14ac:dyDescent="0.25">
      <c r="D326" s="2">
        <v>19.25</v>
      </c>
      <c r="E326" s="6">
        <f t="shared" ca="1" si="5"/>
        <v>0.99979330708661385</v>
      </c>
    </row>
    <row r="327" spans="4:5" x14ac:dyDescent="0.25">
      <c r="D327" s="2">
        <v>19</v>
      </c>
      <c r="E327" s="6">
        <f t="shared" ca="1" si="5"/>
        <v>0.97295275590551178</v>
      </c>
    </row>
    <row r="328" spans="4:5" x14ac:dyDescent="0.25">
      <c r="D328" s="2">
        <v>18.75</v>
      </c>
      <c r="E328" s="6">
        <f t="shared" ca="1" si="5"/>
        <v>0.94611220472440927</v>
      </c>
    </row>
    <row r="329" spans="4:5" x14ac:dyDescent="0.25">
      <c r="D329" s="2">
        <v>18.5</v>
      </c>
      <c r="E329" s="6">
        <f t="shared" ca="1" si="5"/>
        <v>0.91927165354330698</v>
      </c>
    </row>
    <row r="330" spans="4:5" x14ac:dyDescent="0.25">
      <c r="D330" s="2">
        <v>18.25</v>
      </c>
      <c r="E330" s="6">
        <f t="shared" ca="1" si="5"/>
        <v>0.89243110236220446</v>
      </c>
    </row>
    <row r="331" spans="4:5" x14ac:dyDescent="0.25">
      <c r="D331" s="2">
        <v>18</v>
      </c>
      <c r="E331" s="6">
        <f t="shared" ca="1" si="5"/>
        <v>0.86559055118110217</v>
      </c>
    </row>
    <row r="332" spans="4:5" x14ac:dyDescent="0.25">
      <c r="D332" s="2">
        <v>17.75</v>
      </c>
      <c r="E332" s="6">
        <f t="shared" ca="1" si="5"/>
        <v>0.83874999999999988</v>
      </c>
    </row>
    <row r="333" spans="4:5" x14ac:dyDescent="0.25">
      <c r="D333" s="2">
        <v>17.5</v>
      </c>
      <c r="E333" s="6">
        <f t="shared" ca="1" si="5"/>
        <v>0.81190944881889737</v>
      </c>
    </row>
    <row r="334" spans="4:5" x14ac:dyDescent="0.25">
      <c r="D334" s="2">
        <v>17.25</v>
      </c>
      <c r="E334" s="6">
        <f t="shared" ca="1" si="5"/>
        <v>0.78506889763779508</v>
      </c>
    </row>
    <row r="335" spans="4:5" x14ac:dyDescent="0.25">
      <c r="D335" s="2">
        <v>17</v>
      </c>
      <c r="E335" s="6">
        <f t="shared" ca="1" si="5"/>
        <v>0.75822834645669257</v>
      </c>
    </row>
    <row r="336" spans="4:5" x14ac:dyDescent="0.25">
      <c r="D336" s="2">
        <v>16.75</v>
      </c>
      <c r="E336" s="6">
        <f t="shared" ca="1" si="5"/>
        <v>0.73138779527559028</v>
      </c>
    </row>
    <row r="337" spans="4:5" x14ac:dyDescent="0.25">
      <c r="D337" s="2">
        <v>16.5</v>
      </c>
      <c r="E337" s="6">
        <f t="shared" ca="1" si="5"/>
        <v>0.70454724409448799</v>
      </c>
    </row>
    <row r="338" spans="4:5" x14ac:dyDescent="0.25">
      <c r="D338" s="2">
        <v>16.25</v>
      </c>
      <c r="E338" s="6">
        <f t="shared" ca="1" si="5"/>
        <v>0.67770669291338548</v>
      </c>
    </row>
    <row r="339" spans="4:5" x14ac:dyDescent="0.25">
      <c r="D339" s="2">
        <v>16</v>
      </c>
      <c r="E339" s="6">
        <f t="shared" ca="1" si="5"/>
        <v>0.65086614173228319</v>
      </c>
    </row>
    <row r="340" spans="4:5" x14ac:dyDescent="0.25">
      <c r="D340" s="2">
        <v>15.75</v>
      </c>
      <c r="E340" s="6">
        <f t="shared" ca="1" si="5"/>
        <v>0.6240255905511809</v>
      </c>
    </row>
    <row r="341" spans="4:5" x14ac:dyDescent="0.25">
      <c r="D341" s="2">
        <v>15.5</v>
      </c>
      <c r="E341" s="6">
        <f t="shared" ca="1" si="5"/>
        <v>0.59718503937007839</v>
      </c>
    </row>
    <row r="342" spans="4:5" x14ac:dyDescent="0.25">
      <c r="D342" s="2">
        <v>15.25</v>
      </c>
      <c r="E342" s="6">
        <f t="shared" ca="1" si="5"/>
        <v>0.5703444881889761</v>
      </c>
    </row>
    <row r="343" spans="4:5" x14ac:dyDescent="0.25">
      <c r="D343" s="2">
        <v>15</v>
      </c>
      <c r="E343" s="6">
        <f t="shared" ca="1" si="5"/>
        <v>0.54350393700787381</v>
      </c>
    </row>
    <row r="344" spans="4:5" x14ac:dyDescent="0.25">
      <c r="D344" s="2">
        <v>14.75</v>
      </c>
      <c r="E344" s="6">
        <f t="shared" ca="1" si="5"/>
        <v>0.51666338582677129</v>
      </c>
    </row>
    <row r="345" spans="4:5" x14ac:dyDescent="0.25">
      <c r="D345" s="2">
        <v>14.5</v>
      </c>
      <c r="E345" s="6">
        <f t="shared" ca="1" si="5"/>
        <v>0.49785299003322259</v>
      </c>
    </row>
    <row r="346" spans="4:5" x14ac:dyDescent="0.25">
      <c r="D346" s="2">
        <v>14.25</v>
      </c>
      <c r="E346" s="6">
        <f t="shared" ca="1" si="5"/>
        <v>0.49219061461794011</v>
      </c>
    </row>
    <row r="347" spans="4:5" x14ac:dyDescent="0.25">
      <c r="D347" s="2">
        <v>14</v>
      </c>
      <c r="E347" s="6">
        <f t="shared" ca="1" si="5"/>
        <v>0.48652823920265775</v>
      </c>
    </row>
    <row r="348" spans="4:5" x14ac:dyDescent="0.25">
      <c r="D348" s="2">
        <v>13.75</v>
      </c>
      <c r="E348" s="6">
        <f t="shared" ca="1" si="5"/>
        <v>0.48086586378737539</v>
      </c>
    </row>
    <row r="349" spans="4:5" x14ac:dyDescent="0.25">
      <c r="D349" s="2">
        <v>13.5</v>
      </c>
      <c r="E349" s="6">
        <f t="shared" ca="1" si="5"/>
        <v>0.47520348837209303</v>
      </c>
    </row>
    <row r="350" spans="4:5" x14ac:dyDescent="0.25">
      <c r="D350" s="2">
        <v>13.25</v>
      </c>
      <c r="E350" s="6">
        <f t="shared" ca="1" si="5"/>
        <v>0.46954111295681056</v>
      </c>
    </row>
    <row r="351" spans="4:5" x14ac:dyDescent="0.25">
      <c r="D351" s="2">
        <v>13</v>
      </c>
      <c r="E351" s="6">
        <f t="shared" ca="1" si="5"/>
        <v>0.4638787375415282</v>
      </c>
    </row>
    <row r="352" spans="4:5" x14ac:dyDescent="0.25">
      <c r="D352" s="2">
        <v>12.75</v>
      </c>
      <c r="E352" s="6">
        <f t="shared" ca="1" si="5"/>
        <v>0.45821636212624584</v>
      </c>
    </row>
    <row r="353" spans="4:5" x14ac:dyDescent="0.25">
      <c r="D353" s="2">
        <v>12.5</v>
      </c>
      <c r="E353" s="6">
        <f t="shared" ca="1" si="5"/>
        <v>0.45255398671096347</v>
      </c>
    </row>
    <row r="354" spans="4:5" x14ac:dyDescent="0.25">
      <c r="D354" s="2">
        <v>12.25</v>
      </c>
      <c r="E354" s="6">
        <f t="shared" ca="1" si="5"/>
        <v>0.446891611295681</v>
      </c>
    </row>
    <row r="355" spans="4:5" x14ac:dyDescent="0.25">
      <c r="D355" s="2">
        <v>12</v>
      </c>
      <c r="E355" s="6">
        <f t="shared" ca="1" si="5"/>
        <v>0.44122923588039864</v>
      </c>
    </row>
    <row r="356" spans="4:5" x14ac:dyDescent="0.25">
      <c r="D356" s="2">
        <v>11.75</v>
      </c>
      <c r="E356" s="6">
        <f t="shared" ca="1" si="5"/>
        <v>0.43556686046511628</v>
      </c>
    </row>
    <row r="357" spans="4:5" x14ac:dyDescent="0.25">
      <c r="D357" s="2">
        <v>11.5</v>
      </c>
      <c r="E357" s="6">
        <f t="shared" ca="1" si="5"/>
        <v>0.42990448504983381</v>
      </c>
    </row>
    <row r="358" spans="4:5" x14ac:dyDescent="0.25">
      <c r="D358" s="2">
        <v>11.25</v>
      </c>
      <c r="E358" s="6">
        <f t="shared" ca="1" si="5"/>
        <v>0.42424210963455145</v>
      </c>
    </row>
    <row r="359" spans="4:5" x14ac:dyDescent="0.25">
      <c r="D359" s="2">
        <v>11</v>
      </c>
      <c r="E359" s="6">
        <f t="shared" ca="1" si="5"/>
        <v>0.41857973421926908</v>
      </c>
    </row>
    <row r="360" spans="4:5" x14ac:dyDescent="0.25">
      <c r="D360" s="2">
        <v>10.75</v>
      </c>
      <c r="E360" s="6">
        <f t="shared" ca="1" si="5"/>
        <v>0.41291735880398672</v>
      </c>
    </row>
    <row r="361" spans="4:5" x14ac:dyDescent="0.25">
      <c r="D361" s="2">
        <v>10.5</v>
      </c>
      <c r="E361" s="6">
        <f t="shared" ca="1" si="5"/>
        <v>0.40725498338870431</v>
      </c>
    </row>
    <row r="362" spans="4:5" x14ac:dyDescent="0.25">
      <c r="D362" s="2">
        <v>10.25</v>
      </c>
      <c r="E362" s="6">
        <f t="shared" ca="1" si="5"/>
        <v>0.40159260797342189</v>
      </c>
    </row>
    <row r="363" spans="4:5" x14ac:dyDescent="0.25">
      <c r="D363" s="2">
        <v>10</v>
      </c>
      <c r="E363" s="6">
        <f t="shared" ca="1" si="5"/>
        <v>0.39593023255813953</v>
      </c>
    </row>
    <row r="364" spans="4:5" x14ac:dyDescent="0.25">
      <c r="D364" s="2">
        <v>9.75</v>
      </c>
      <c r="E364" s="6">
        <f t="shared" ca="1" si="5"/>
        <v>0.39026785714285711</v>
      </c>
    </row>
    <row r="365" spans="4:5" x14ac:dyDescent="0.25">
      <c r="D365" s="2">
        <v>9.5</v>
      </c>
      <c r="E365" s="6">
        <f t="shared" ca="1" si="5"/>
        <v>0.38460548172757469</v>
      </c>
    </row>
    <row r="366" spans="4:5" x14ac:dyDescent="0.25">
      <c r="D366" s="2">
        <v>9.25</v>
      </c>
      <c r="E366" s="6">
        <f t="shared" ca="1" si="5"/>
        <v>0.37894310631229233</v>
      </c>
    </row>
    <row r="367" spans="4:5" x14ac:dyDescent="0.25">
      <c r="D367" s="2">
        <v>9</v>
      </c>
      <c r="E367" s="6">
        <f t="shared" ca="1" si="5"/>
        <v>0.37328073089700997</v>
      </c>
    </row>
    <row r="368" spans="4:5" x14ac:dyDescent="0.25">
      <c r="D368" s="2">
        <v>8.75</v>
      </c>
      <c r="E368" s="6">
        <f t="shared" ca="1" si="5"/>
        <v>0.36761835548172755</v>
      </c>
    </row>
    <row r="369" spans="4:5" x14ac:dyDescent="0.25">
      <c r="D369" s="2">
        <v>8.5</v>
      </c>
      <c r="E369" s="6">
        <f t="shared" ca="1" si="5"/>
        <v>0.36195598006644514</v>
      </c>
    </row>
    <row r="370" spans="4:5" x14ac:dyDescent="0.25">
      <c r="D370" s="2">
        <v>8.25</v>
      </c>
      <c r="E370" s="6">
        <f t="shared" ca="1" si="5"/>
        <v>0.35629360465116278</v>
      </c>
    </row>
    <row r="371" spans="4:5" x14ac:dyDescent="0.25">
      <c r="D371" s="2">
        <v>8</v>
      </c>
      <c r="E371" s="6">
        <f t="shared" ca="1" si="5"/>
        <v>0.35063122923588042</v>
      </c>
    </row>
    <row r="372" spans="4:5" x14ac:dyDescent="0.25">
      <c r="D372" s="2">
        <v>7.75</v>
      </c>
      <c r="E372" s="6">
        <f t="shared" ca="1" si="5"/>
        <v>0.344968853820598</v>
      </c>
    </row>
    <row r="373" spans="4:5" x14ac:dyDescent="0.25">
      <c r="D373" s="2">
        <v>7.5</v>
      </c>
      <c r="E373" s="6">
        <f t="shared" ca="1" si="5"/>
        <v>0.33930647840531558</v>
      </c>
    </row>
    <row r="374" spans="4:5" x14ac:dyDescent="0.25">
      <c r="D374" s="2">
        <v>7.25</v>
      </c>
      <c r="E374" s="6">
        <f t="shared" ca="1" si="5"/>
        <v>0.33364410299003322</v>
      </c>
    </row>
    <row r="375" spans="4:5" x14ac:dyDescent="0.25">
      <c r="D375" s="2">
        <v>7</v>
      </c>
      <c r="E375" s="6">
        <f t="shared" ca="1" si="5"/>
        <v>0.32798172757475086</v>
      </c>
    </row>
    <row r="376" spans="4:5" x14ac:dyDescent="0.25">
      <c r="D376" s="2">
        <v>6.75</v>
      </c>
      <c r="E376" s="6">
        <f t="shared" ca="1" si="5"/>
        <v>0.32231935215946844</v>
      </c>
    </row>
    <row r="377" spans="4:5" x14ac:dyDescent="0.25">
      <c r="D377" s="2">
        <v>6.5</v>
      </c>
      <c r="E377" s="6">
        <f t="shared" ca="1" si="5"/>
        <v>0.31665697674418603</v>
      </c>
    </row>
    <row r="378" spans="4:5" x14ac:dyDescent="0.25">
      <c r="D378" s="2">
        <v>6.25</v>
      </c>
      <c r="E378" s="6">
        <f t="shared" ca="1" si="5"/>
        <v>0.31099460132890366</v>
      </c>
    </row>
    <row r="379" spans="4:5" x14ac:dyDescent="0.25">
      <c r="D379" s="2">
        <v>6</v>
      </c>
      <c r="E379" s="6">
        <f t="shared" ca="1" si="5"/>
        <v>0.3053322259136213</v>
      </c>
    </row>
    <row r="380" spans="4:5" x14ac:dyDescent="0.25">
      <c r="D380" s="2">
        <v>5.75</v>
      </c>
      <c r="E380" s="6">
        <f t="shared" ca="1" si="5"/>
        <v>0.29966985049833883</v>
      </c>
    </row>
    <row r="381" spans="4:5" x14ac:dyDescent="0.25">
      <c r="D381" s="2">
        <v>5.5</v>
      </c>
      <c r="E381" s="6">
        <f t="shared" ca="1" si="5"/>
        <v>0.29400747508305647</v>
      </c>
    </row>
    <row r="382" spans="4:5" x14ac:dyDescent="0.25">
      <c r="D382" s="2">
        <v>5.25</v>
      </c>
      <c r="E382" s="6">
        <f t="shared" ca="1" si="5"/>
        <v>0.28834509966777411</v>
      </c>
    </row>
    <row r="383" spans="4:5" x14ac:dyDescent="0.25">
      <c r="D383" s="2">
        <v>5</v>
      </c>
      <c r="E383" s="6">
        <f t="shared" ca="1" si="5"/>
        <v>0.28268272425249169</v>
      </c>
    </row>
    <row r="384" spans="4:5" x14ac:dyDescent="0.25">
      <c r="D384" s="2">
        <v>4.75</v>
      </c>
      <c r="E384" s="6">
        <f t="shared" ca="1" si="5"/>
        <v>0.27702034883720927</v>
      </c>
    </row>
    <row r="385" spans="4:5" x14ac:dyDescent="0.25">
      <c r="D385" s="2">
        <v>4.5</v>
      </c>
      <c r="E385" s="6">
        <f t="shared" ca="1" si="5"/>
        <v>0.27135797342192691</v>
      </c>
    </row>
    <row r="386" spans="4:5" x14ac:dyDescent="0.25">
      <c r="D386" s="2">
        <v>4.25</v>
      </c>
      <c r="E386" s="6">
        <f t="shared" ca="1" si="5"/>
        <v>0.26569559800664455</v>
      </c>
    </row>
    <row r="387" spans="4:5" x14ac:dyDescent="0.25">
      <c r="D387" s="2">
        <v>4</v>
      </c>
      <c r="E387" s="6">
        <f t="shared" ca="1" si="5"/>
        <v>0.26003322259136213</v>
      </c>
    </row>
    <row r="388" spans="4:5" x14ac:dyDescent="0.25">
      <c r="D388" s="2">
        <v>3.75</v>
      </c>
      <c r="E388" s="6">
        <f t="shared" ca="1" si="5"/>
        <v>0.25437084717607972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0.24753955696202534</v>
      </c>
    </row>
    <row r="390" spans="4:5" x14ac:dyDescent="0.25">
      <c r="D390" s="2">
        <v>3.25</v>
      </c>
      <c r="E390" s="6">
        <f t="shared" ca="1" si="6"/>
        <v>0.23675237341772154</v>
      </c>
    </row>
    <row r="391" spans="4:5" x14ac:dyDescent="0.25">
      <c r="D391" s="2">
        <v>3</v>
      </c>
      <c r="E391" s="6">
        <f t="shared" ca="1" si="6"/>
        <v>0.22596518987341774</v>
      </c>
    </row>
    <row r="392" spans="4:5" x14ac:dyDescent="0.25">
      <c r="D392" s="2">
        <v>2.75</v>
      </c>
      <c r="E392" s="6">
        <f t="shared" ca="1" si="6"/>
        <v>0.21517800632911394</v>
      </c>
    </row>
    <row r="393" spans="4:5" x14ac:dyDescent="0.25">
      <c r="D393" s="2">
        <v>2.5</v>
      </c>
      <c r="E393" s="6">
        <f t="shared" ca="1" si="6"/>
        <v>0.20439082278481013</v>
      </c>
    </row>
    <row r="394" spans="4:5" x14ac:dyDescent="0.25">
      <c r="D394" s="2">
        <v>2.25</v>
      </c>
      <c r="E394" s="6">
        <f t="shared" ca="1" si="6"/>
        <v>0.19360363924050633</v>
      </c>
    </row>
    <row r="395" spans="4:5" x14ac:dyDescent="0.25">
      <c r="D395" s="2">
        <v>2</v>
      </c>
      <c r="E395" s="6">
        <f t="shared" ca="1" si="6"/>
        <v>0.18281645569620253</v>
      </c>
    </row>
    <row r="396" spans="4:5" x14ac:dyDescent="0.25">
      <c r="D396" s="2">
        <v>1.75</v>
      </c>
      <c r="E396" s="6">
        <f t="shared" ca="1" si="6"/>
        <v>0.17202927215189873</v>
      </c>
    </row>
    <row r="397" spans="4:5" x14ac:dyDescent="0.25">
      <c r="D397" s="2">
        <v>1.5</v>
      </c>
      <c r="E397" s="6">
        <f t="shared" ca="1" si="6"/>
        <v>0.16124208860759492</v>
      </c>
    </row>
    <row r="398" spans="4:5" x14ac:dyDescent="0.25">
      <c r="D398" s="2">
        <v>1.25</v>
      </c>
      <c r="E398" s="6">
        <f t="shared" ca="1" si="6"/>
        <v>0.15045490506329115</v>
      </c>
    </row>
    <row r="399" spans="4:5" x14ac:dyDescent="0.25">
      <c r="D399" s="2">
        <v>1</v>
      </c>
      <c r="E399" s="6">
        <f t="shared" ca="1" si="6"/>
        <v>0.13966772151898735</v>
      </c>
    </row>
    <row r="400" spans="4:5" x14ac:dyDescent="0.25">
      <c r="D400" s="2">
        <v>0.75</v>
      </c>
      <c r="E400" s="6">
        <f t="shared" ca="1" si="6"/>
        <v>0.12888053797468355</v>
      </c>
    </row>
    <row r="401" spans="4:5" x14ac:dyDescent="0.25">
      <c r="D401" s="2">
        <v>0.5</v>
      </c>
      <c r="E401" s="6">
        <f t="shared" ca="1" si="6"/>
        <v>9.493E-2</v>
      </c>
    </row>
    <row r="402" spans="4:5" x14ac:dyDescent="0.25">
      <c r="D402" s="2">
        <v>0.25</v>
      </c>
      <c r="E402" s="6">
        <f t="shared" ca="1" si="6"/>
        <v>5.5239999999999997E-2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10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defaultColWidth="11.44140625" defaultRowHeight="13.2" x14ac:dyDescent="0.25"/>
  <cols>
    <col min="1" max="1" width="11.44140625" style="310"/>
    <col min="2" max="2" width="20.88671875" style="310" bestFit="1" customWidth="1"/>
    <col min="3" max="3" width="12.88671875" style="310" bestFit="1" customWidth="1"/>
    <col min="4" max="7" width="11.44140625" style="310"/>
    <col min="8" max="8" width="11.44140625" style="364"/>
    <col min="9" max="12" width="11.44140625" style="310"/>
    <col min="13" max="13" width="12.6640625" style="310" customWidth="1"/>
    <col min="14" max="14" width="11.44140625" style="310"/>
    <col min="15" max="15" width="11.44140625" style="373"/>
    <col min="16" max="16384" width="11.44140625" style="310"/>
  </cols>
  <sheetData>
    <row r="1" spans="1:15" ht="15.6" x14ac:dyDescent="0.3">
      <c r="B1" s="311" t="s">
        <v>2</v>
      </c>
      <c r="C1" s="312"/>
      <c r="D1" s="463" t="s">
        <v>20</v>
      </c>
      <c r="E1" s="464"/>
      <c r="F1" s="464"/>
      <c r="G1" s="465"/>
      <c r="H1" s="313"/>
    </row>
    <row r="2" spans="1:15" ht="16.2" thickBot="1" x14ac:dyDescent="0.35">
      <c r="B2" s="314" t="s">
        <v>3</v>
      </c>
      <c r="C2" s="315"/>
      <c r="D2" s="466" t="s">
        <v>5</v>
      </c>
      <c r="E2" s="467"/>
      <c r="F2" s="467"/>
      <c r="G2" s="468"/>
      <c r="H2" s="313"/>
    </row>
    <row r="3" spans="1:15" ht="13.8" thickBot="1" x14ac:dyDescent="0.3">
      <c r="B3" s="316" t="s">
        <v>1</v>
      </c>
      <c r="C3" s="317"/>
      <c r="D3" s="461" t="str">
        <f>Statistik!C3</f>
        <v>16.07.2021</v>
      </c>
      <c r="E3" s="461"/>
      <c r="F3" s="461"/>
      <c r="G3" s="462"/>
      <c r="H3" s="318"/>
    </row>
    <row r="4" spans="1:15" ht="13.8" thickBot="1" x14ac:dyDescent="0.3">
      <c r="B4" s="319" t="s">
        <v>42</v>
      </c>
      <c r="C4" s="320"/>
      <c r="D4" s="461">
        <f>Statistik!C4</f>
        <v>0</v>
      </c>
      <c r="E4" s="461"/>
      <c r="F4" s="461"/>
      <c r="G4" s="462"/>
      <c r="H4" s="321"/>
    </row>
    <row r="5" spans="1:15" ht="13.8" thickBot="1" x14ac:dyDescent="0.3">
      <c r="B5" s="319" t="s">
        <v>43</v>
      </c>
      <c r="C5" s="320"/>
      <c r="D5" s="461">
        <f>Statistik!C5</f>
        <v>0</v>
      </c>
      <c r="E5" s="461"/>
      <c r="F5" s="461"/>
      <c r="G5" s="462"/>
      <c r="H5" s="322"/>
    </row>
    <row r="6" spans="1:15" ht="13.8" thickBot="1" x14ac:dyDescent="0.3">
      <c r="B6" s="319" t="s">
        <v>0</v>
      </c>
      <c r="C6" s="320"/>
      <c r="D6" s="461" t="str">
        <f>Statistik!C6</f>
        <v xml:space="preserve">Z2 SP US </v>
      </c>
      <c r="E6" s="461"/>
      <c r="F6" s="461"/>
      <c r="G6" s="462"/>
      <c r="H6" s="323"/>
    </row>
    <row r="7" spans="1:15" ht="13.8" thickBot="1" x14ac:dyDescent="0.3">
      <c r="B7" s="319" t="s">
        <v>4</v>
      </c>
      <c r="C7" s="320"/>
      <c r="D7" s="461" t="str">
        <f>Statistik!C7</f>
        <v>US</v>
      </c>
      <c r="E7" s="461"/>
      <c r="F7" s="461"/>
      <c r="G7" s="462"/>
      <c r="H7" s="318"/>
    </row>
    <row r="8" spans="1:15" ht="13.8" thickBot="1" x14ac:dyDescent="0.3">
      <c r="B8" s="319" t="s">
        <v>11</v>
      </c>
      <c r="C8" s="320"/>
      <c r="D8" s="475">
        <f>Statistik!C8</f>
        <v>0</v>
      </c>
      <c r="E8" s="475"/>
      <c r="F8" s="475"/>
      <c r="G8" s="476"/>
      <c r="H8" s="324"/>
      <c r="I8" s="477" t="s">
        <v>202</v>
      </c>
      <c r="J8" s="477"/>
      <c r="M8" s="374" t="s">
        <v>213</v>
      </c>
    </row>
    <row r="9" spans="1:15" ht="13.8" thickBot="1" x14ac:dyDescent="0.3">
      <c r="B9" s="325" t="s">
        <v>6</v>
      </c>
      <c r="C9" s="326"/>
      <c r="D9" s="478">
        <f>Statistik!C9</f>
        <v>13635</v>
      </c>
      <c r="E9" s="478"/>
      <c r="F9" s="478"/>
      <c r="G9" s="479"/>
      <c r="H9" s="322"/>
      <c r="I9" s="477" t="s">
        <v>203</v>
      </c>
      <c r="J9" s="477"/>
      <c r="M9" s="374" t="s">
        <v>214</v>
      </c>
    </row>
    <row r="10" spans="1:15" ht="40.200000000000003" thickBot="1" x14ac:dyDescent="0.3">
      <c r="A10" s="327" t="s">
        <v>178</v>
      </c>
      <c r="B10" s="328" t="s">
        <v>177</v>
      </c>
      <c r="C10" s="329" t="s">
        <v>204</v>
      </c>
      <c r="D10" s="330" t="s">
        <v>60</v>
      </c>
      <c r="E10" s="331" t="s">
        <v>61</v>
      </c>
      <c r="F10" s="332" t="s">
        <v>58</v>
      </c>
      <c r="G10" s="333" t="s">
        <v>59</v>
      </c>
      <c r="H10" s="334"/>
      <c r="I10" s="335" t="s">
        <v>205</v>
      </c>
      <c r="J10" s="335" t="s">
        <v>206</v>
      </c>
    </row>
    <row r="11" spans="1:15" x14ac:dyDescent="0.25">
      <c r="A11" s="473" t="s">
        <v>52</v>
      </c>
      <c r="B11" s="336">
        <v>256</v>
      </c>
      <c r="C11" s="337">
        <f>B11/10</f>
        <v>25.6</v>
      </c>
      <c r="D11" s="338">
        <f>Statistik!C11</f>
        <v>0</v>
      </c>
      <c r="E11" s="339">
        <f>E12+D11</f>
        <v>13635</v>
      </c>
      <c r="F11" s="340">
        <f>D11/$E$11</f>
        <v>0</v>
      </c>
      <c r="G11" s="341">
        <f t="shared" ref="G11:G24" si="0">G12+F11</f>
        <v>1</v>
      </c>
      <c r="H11" s="342"/>
      <c r="I11" s="343"/>
      <c r="J11" s="343"/>
      <c r="M11" s="310" t="s">
        <v>215</v>
      </c>
      <c r="N11" s="343">
        <f ca="1">Statistik!C30/1000</f>
        <v>1.0874604033333055E-2</v>
      </c>
      <c r="O11" s="373" t="s">
        <v>114</v>
      </c>
    </row>
    <row r="12" spans="1:15" x14ac:dyDescent="0.25">
      <c r="A12" s="473"/>
      <c r="B12" s="344">
        <v>128</v>
      </c>
      <c r="C12" s="345">
        <f t="shared" ref="C12:C26" si="1">B12/10</f>
        <v>12.8</v>
      </c>
      <c r="D12" s="338">
        <f>Statistik!C12</f>
        <v>0</v>
      </c>
      <c r="E12" s="346">
        <f t="shared" ref="E12:E24" si="2">E13+D12</f>
        <v>13635</v>
      </c>
      <c r="F12" s="340">
        <f t="shared" ref="F12:F26" si="3">D12/$E$11</f>
        <v>0</v>
      </c>
      <c r="G12" s="347">
        <f t="shared" si="0"/>
        <v>1</v>
      </c>
      <c r="H12" s="342"/>
      <c r="I12" s="343">
        <f>(C11)^0.404*(C12)^0.595</f>
        <v>16.893470506338474</v>
      </c>
      <c r="J12" s="343">
        <f>F12*100/I12</f>
        <v>0</v>
      </c>
      <c r="M12" s="310" t="s">
        <v>216</v>
      </c>
      <c r="N12" s="375">
        <f>1/J32</f>
        <v>40017.725818586601</v>
      </c>
      <c r="O12" s="373" t="s">
        <v>217</v>
      </c>
    </row>
    <row r="13" spans="1:15" x14ac:dyDescent="0.25">
      <c r="A13" s="474"/>
      <c r="B13" s="344">
        <v>63</v>
      </c>
      <c r="C13" s="345">
        <f t="shared" si="1"/>
        <v>6.3</v>
      </c>
      <c r="D13" s="338">
        <f>Statistik!C13</f>
        <v>520</v>
      </c>
      <c r="E13" s="346">
        <f t="shared" si="2"/>
        <v>13635</v>
      </c>
      <c r="F13" s="340">
        <f t="shared" si="3"/>
        <v>3.8137147048038139E-2</v>
      </c>
      <c r="G13" s="347">
        <f t="shared" si="0"/>
        <v>1</v>
      </c>
      <c r="H13" s="342"/>
      <c r="I13" s="343">
        <f t="shared" ref="I13:I26" si="4">(C12)^0.404*(C13)^0.595</f>
        <v>8.3737589438823434</v>
      </c>
      <c r="J13" s="343">
        <f t="shared" ref="J13:J20" si="5">F13*100/I13</f>
        <v>0.45543640918753908</v>
      </c>
      <c r="M13" s="310" t="s">
        <v>218</v>
      </c>
      <c r="N13" s="310">
        <f ca="1">10.44/(9.81*N11)</f>
        <v>97.862890476211305</v>
      </c>
      <c r="O13" s="373" t="s">
        <v>219</v>
      </c>
    </row>
    <row r="14" spans="1:15" x14ac:dyDescent="0.25">
      <c r="A14" s="469" t="s">
        <v>53</v>
      </c>
      <c r="B14" s="348">
        <v>31.5</v>
      </c>
      <c r="C14" s="349">
        <f t="shared" si="1"/>
        <v>3.15</v>
      </c>
      <c r="D14" s="338">
        <f>Statistik!C14</f>
        <v>2695</v>
      </c>
      <c r="E14" s="346">
        <f t="shared" si="2"/>
        <v>13115</v>
      </c>
      <c r="F14" s="340">
        <f>D14/$E$11</f>
        <v>0.19765309864319766</v>
      </c>
      <c r="G14" s="347">
        <f t="shared" si="0"/>
        <v>0.96186285295196194</v>
      </c>
      <c r="H14" s="342"/>
      <c r="I14" s="343">
        <f t="shared" si="4"/>
        <v>4.1632104163180852</v>
      </c>
      <c r="J14" s="343">
        <f t="shared" si="5"/>
        <v>4.7476125124129736</v>
      </c>
    </row>
    <row r="15" spans="1:15" x14ac:dyDescent="0.25">
      <c r="A15" s="470"/>
      <c r="B15" s="348">
        <v>16</v>
      </c>
      <c r="C15" s="349">
        <f t="shared" si="1"/>
        <v>1.6</v>
      </c>
      <c r="D15" s="338">
        <f>Statistik!C15</f>
        <v>3020</v>
      </c>
      <c r="E15" s="346">
        <f t="shared" si="2"/>
        <v>10420</v>
      </c>
      <c r="F15" s="340">
        <f t="shared" si="3"/>
        <v>0.2214888155482215</v>
      </c>
      <c r="G15" s="347">
        <f t="shared" si="0"/>
        <v>0.76420975430876426</v>
      </c>
      <c r="H15" s="342"/>
      <c r="I15" s="343">
        <f t="shared" si="4"/>
        <v>2.102659033821578</v>
      </c>
      <c r="J15" s="343">
        <f t="shared" si="5"/>
        <v>10.533748552929483</v>
      </c>
      <c r="M15" s="310" t="s">
        <v>220</v>
      </c>
      <c r="N15" s="310">
        <f ca="1">N13/N12</f>
        <v>2.445488554743358E-3</v>
      </c>
      <c r="O15" s="373" t="s">
        <v>221</v>
      </c>
    </row>
    <row r="16" spans="1:15" x14ac:dyDescent="0.25">
      <c r="A16" s="470"/>
      <c r="B16" s="348">
        <v>8</v>
      </c>
      <c r="C16" s="349">
        <f t="shared" si="1"/>
        <v>0.8</v>
      </c>
      <c r="D16" s="338">
        <f>Statistik!C16</f>
        <v>2605</v>
      </c>
      <c r="E16" s="346">
        <f t="shared" si="2"/>
        <v>7400</v>
      </c>
      <c r="F16" s="340">
        <f t="shared" si="3"/>
        <v>0.19105243857719106</v>
      </c>
      <c r="G16" s="347">
        <f t="shared" si="0"/>
        <v>0.54272093876054273</v>
      </c>
      <c r="H16" s="342"/>
      <c r="I16" s="343">
        <f t="shared" si="4"/>
        <v>1.0587733840216291</v>
      </c>
      <c r="J16" s="343">
        <f t="shared" si="5"/>
        <v>18.044696009593697</v>
      </c>
      <c r="M16" s="376" t="s">
        <v>223</v>
      </c>
    </row>
    <row r="17" spans="1:11" x14ac:dyDescent="0.25">
      <c r="A17" s="470"/>
      <c r="B17" s="348">
        <v>4</v>
      </c>
      <c r="C17" s="349">
        <f t="shared" si="1"/>
        <v>0.4</v>
      </c>
      <c r="D17" s="338">
        <f>Statistik!C17</f>
        <v>1445</v>
      </c>
      <c r="E17" s="346">
        <f t="shared" si="2"/>
        <v>4795</v>
      </c>
      <c r="F17" s="340">
        <f>D17/$E$11</f>
        <v>0.10597726439310598</v>
      </c>
      <c r="G17" s="347">
        <f t="shared" si="0"/>
        <v>0.35166850018335172</v>
      </c>
      <c r="H17" s="342"/>
      <c r="I17" s="343">
        <f t="shared" si="4"/>
        <v>0.52975376210591196</v>
      </c>
      <c r="J17" s="343">
        <f>F17*100/I17</f>
        <v>20.005004583982227</v>
      </c>
    </row>
    <row r="18" spans="1:11" x14ac:dyDescent="0.25">
      <c r="A18" s="471"/>
      <c r="B18" s="348">
        <v>2</v>
      </c>
      <c r="C18" s="349">
        <f t="shared" si="1"/>
        <v>0.2</v>
      </c>
      <c r="D18" s="338">
        <f>Statistik!C18</f>
        <v>725</v>
      </c>
      <c r="E18" s="346">
        <f t="shared" si="2"/>
        <v>3350</v>
      </c>
      <c r="F18" s="340">
        <f t="shared" si="3"/>
        <v>5.3171983865053174E-2</v>
      </c>
      <c r="G18" s="347">
        <f t="shared" si="0"/>
        <v>0.24569123579024571</v>
      </c>
      <c r="H18" s="342"/>
      <c r="I18" s="343">
        <f t="shared" si="4"/>
        <v>0.26506054336140555</v>
      </c>
      <c r="J18" s="343">
        <f t="shared" si="5"/>
        <v>20.060316481187499</v>
      </c>
    </row>
    <row r="19" spans="1:11" x14ac:dyDescent="0.25">
      <c r="A19" s="472" t="s">
        <v>54</v>
      </c>
      <c r="B19" s="344">
        <v>1</v>
      </c>
      <c r="C19" s="345">
        <f t="shared" si="1"/>
        <v>0.1</v>
      </c>
      <c r="D19" s="338">
        <f>Statistik!C19</f>
        <v>635</v>
      </c>
      <c r="E19" s="346">
        <f t="shared" si="2"/>
        <v>2625</v>
      </c>
      <c r="F19" s="340">
        <f t="shared" si="3"/>
        <v>4.657132379904657E-2</v>
      </c>
      <c r="G19" s="347">
        <f t="shared" si="0"/>
        <v>0.19251925192519254</v>
      </c>
      <c r="H19" s="342"/>
      <c r="I19" s="343">
        <f t="shared" si="4"/>
        <v>0.1326221665094986</v>
      </c>
      <c r="J19" s="343">
        <f t="shared" si="5"/>
        <v>35.115791744897379</v>
      </c>
    </row>
    <row r="20" spans="1:11" x14ac:dyDescent="0.25">
      <c r="A20" s="473"/>
      <c r="B20" s="344">
        <v>0.5</v>
      </c>
      <c r="C20" s="345">
        <f t="shared" si="1"/>
        <v>0.05</v>
      </c>
      <c r="D20" s="338">
        <f>Statistik!C20</f>
        <v>1505</v>
      </c>
      <c r="E20" s="346">
        <f t="shared" si="2"/>
        <v>1990</v>
      </c>
      <c r="F20" s="340">
        <f t="shared" si="3"/>
        <v>0.11037770443711038</v>
      </c>
      <c r="G20" s="347">
        <f t="shared" si="0"/>
        <v>0.14594792812614596</v>
      </c>
      <c r="H20" s="342"/>
      <c r="I20" s="343">
        <f t="shared" si="4"/>
        <v>6.6357062528508273E-2</v>
      </c>
      <c r="J20" s="343">
        <f t="shared" si="5"/>
        <v>166.33904550806477</v>
      </c>
    </row>
    <row r="21" spans="1:11" x14ac:dyDescent="0.25">
      <c r="A21" s="473"/>
      <c r="B21" s="350">
        <v>0.25</v>
      </c>
      <c r="C21" s="351">
        <f t="shared" si="1"/>
        <v>2.5000000000000001E-2</v>
      </c>
      <c r="D21" s="338">
        <f>Statistik!C21</f>
        <v>395</v>
      </c>
      <c r="E21" s="346">
        <f t="shared" si="2"/>
        <v>485</v>
      </c>
      <c r="F21" s="340">
        <f t="shared" si="3"/>
        <v>2.8969563623028969E-2</v>
      </c>
      <c r="G21" s="347">
        <f t="shared" si="0"/>
        <v>3.557022368903557E-2</v>
      </c>
      <c r="H21" s="342"/>
      <c r="I21" s="343">
        <f t="shared" si="4"/>
        <v>3.3201536841859614E-2</v>
      </c>
      <c r="J21" s="343">
        <f>F21*100/I21</f>
        <v>87.253682746712244</v>
      </c>
    </row>
    <row r="22" spans="1:11" x14ac:dyDescent="0.25">
      <c r="A22" s="473"/>
      <c r="B22" s="350">
        <v>0.125</v>
      </c>
      <c r="C22" s="351">
        <f t="shared" si="1"/>
        <v>1.2500000000000001E-2</v>
      </c>
      <c r="D22" s="338">
        <f>Statistik!C22</f>
        <v>45</v>
      </c>
      <c r="E22" s="346">
        <f t="shared" si="2"/>
        <v>90</v>
      </c>
      <c r="F22" s="340">
        <f t="shared" si="3"/>
        <v>3.3003300330033004E-3</v>
      </c>
      <c r="G22" s="347">
        <f t="shared" si="0"/>
        <v>6.6006600660066007E-3</v>
      </c>
      <c r="H22" s="342"/>
      <c r="I22" s="343">
        <f t="shared" si="4"/>
        <v>1.6612279185622081E-2</v>
      </c>
      <c r="J22" s="343">
        <f>F22*100/I22</f>
        <v>19.866810544935547</v>
      </c>
    </row>
    <row r="23" spans="1:11" x14ac:dyDescent="0.25">
      <c r="A23" s="474"/>
      <c r="B23" s="350">
        <v>6.3E-2</v>
      </c>
      <c r="C23" s="351">
        <f t="shared" si="1"/>
        <v>6.3E-3</v>
      </c>
      <c r="D23" s="338">
        <f>Statistik!C23</f>
        <v>45</v>
      </c>
      <c r="E23" s="346">
        <f t="shared" si="2"/>
        <v>45</v>
      </c>
      <c r="F23" s="340">
        <f t="shared" si="3"/>
        <v>3.3003300330033004E-3</v>
      </c>
      <c r="G23" s="347">
        <f t="shared" si="0"/>
        <v>3.3003300330033004E-3</v>
      </c>
      <c r="H23" s="342"/>
      <c r="I23" s="343">
        <f t="shared" si="4"/>
        <v>8.3513997492220722E-3</v>
      </c>
      <c r="J23" s="343">
        <f t="shared" ref="J23:J25" si="6">F23*100/I23</f>
        <v>39.518285941356403</v>
      </c>
    </row>
    <row r="24" spans="1:11" x14ac:dyDescent="0.25">
      <c r="A24" s="352" t="s">
        <v>55</v>
      </c>
      <c r="B24" s="353">
        <v>3.1E-2</v>
      </c>
      <c r="C24" s="354">
        <f t="shared" si="1"/>
        <v>3.0999999999999999E-3</v>
      </c>
      <c r="D24" s="338">
        <f>Statistik!C24</f>
        <v>0</v>
      </c>
      <c r="E24" s="346">
        <f t="shared" si="2"/>
        <v>0</v>
      </c>
      <c r="F24" s="340">
        <f t="shared" si="3"/>
        <v>0</v>
      </c>
      <c r="G24" s="347">
        <f t="shared" si="0"/>
        <v>0</v>
      </c>
      <c r="H24" s="342"/>
      <c r="I24" s="343">
        <f t="shared" si="4"/>
        <v>4.1523484406827604E-3</v>
      </c>
      <c r="J24" s="343">
        <f t="shared" si="6"/>
        <v>0</v>
      </c>
    </row>
    <row r="25" spans="1:11" x14ac:dyDescent="0.25">
      <c r="A25" s="352" t="s">
        <v>56</v>
      </c>
      <c r="B25" s="355">
        <v>3.8999999999999998E-3</v>
      </c>
      <c r="C25" s="356">
        <f t="shared" si="1"/>
        <v>3.8999999999999999E-4</v>
      </c>
      <c r="D25" s="338">
        <f>Statistik!C25</f>
        <v>0</v>
      </c>
      <c r="E25" s="346">
        <f>E26+D25</f>
        <v>0</v>
      </c>
      <c r="F25" s="340">
        <f t="shared" si="3"/>
        <v>0</v>
      </c>
      <c r="G25" s="347">
        <f>G26+F25</f>
        <v>0</v>
      </c>
      <c r="H25" s="342"/>
      <c r="I25" s="343">
        <f t="shared" si="4"/>
        <v>9.0822523688901678E-4</v>
      </c>
      <c r="J25" s="343">
        <f t="shared" si="6"/>
        <v>0</v>
      </c>
    </row>
    <row r="26" spans="1:11" ht="13.8" thickBot="1" x14ac:dyDescent="0.3">
      <c r="A26" s="357" t="s">
        <v>57</v>
      </c>
      <c r="B26" s="358">
        <v>6.0000000000000002E-5</v>
      </c>
      <c r="C26" s="359">
        <f t="shared" si="1"/>
        <v>6.0000000000000002E-6</v>
      </c>
      <c r="D26" s="360">
        <f>Statistik!C26</f>
        <v>0</v>
      </c>
      <c r="E26" s="361">
        <f>D26</f>
        <v>0</v>
      </c>
      <c r="F26" s="362">
        <f t="shared" si="3"/>
        <v>0</v>
      </c>
      <c r="G26" s="363">
        <f>F26</f>
        <v>0</v>
      </c>
      <c r="H26" s="342"/>
      <c r="I26" s="343">
        <f t="shared" si="4"/>
        <v>3.279367552225615E-5</v>
      </c>
      <c r="J26" s="343"/>
    </row>
    <row r="27" spans="1:11" ht="14.4" x14ac:dyDescent="0.3">
      <c r="I27" s="365" t="s">
        <v>206</v>
      </c>
      <c r="J27" s="366">
        <f>100/SUM(J11:J26)</f>
        <v>0.2370002792921341</v>
      </c>
    </row>
    <row r="28" spans="1:11" ht="14.4" x14ac:dyDescent="0.3">
      <c r="I28" s="367" t="s">
        <v>207</v>
      </c>
      <c r="J28" s="368">
        <v>6.1</v>
      </c>
      <c r="K28" s="310" t="s">
        <v>208</v>
      </c>
    </row>
    <row r="29" spans="1:11" x14ac:dyDescent="0.25">
      <c r="I29" s="369" t="s">
        <v>209</v>
      </c>
      <c r="J29" s="343">
        <f>[1]Daten!$L$14</f>
        <v>0.1778257819846718</v>
      </c>
      <c r="K29" s="310" t="s">
        <v>222</v>
      </c>
    </row>
    <row r="30" spans="1:11" x14ac:dyDescent="0.25">
      <c r="I30" s="369" t="s">
        <v>210</v>
      </c>
      <c r="J30" s="367">
        <f>J29/(1-J29)</f>
        <v>0.21628722731531397</v>
      </c>
    </row>
    <row r="31" spans="1:11" x14ac:dyDescent="0.25">
      <c r="I31" s="367">
        <f>1.99*10^4</f>
        <v>19900</v>
      </c>
      <c r="J31" s="369"/>
    </row>
    <row r="32" spans="1:11" ht="14.4" x14ac:dyDescent="0.3">
      <c r="I32" s="370" t="s">
        <v>211</v>
      </c>
      <c r="J32" s="371">
        <f>I31*(J27/100)^2*(1/J28^2)*(J30^3/(1+J30))</f>
        <v>2.4988926270656312E-5</v>
      </c>
      <c r="K32" s="372" t="s">
        <v>212</v>
      </c>
    </row>
  </sheetData>
  <mergeCells count="14">
    <mergeCell ref="A14:A18"/>
    <mergeCell ref="A19:A23"/>
    <mergeCell ref="D7:G7"/>
    <mergeCell ref="D8:G8"/>
    <mergeCell ref="I8:J8"/>
    <mergeCell ref="D9:G9"/>
    <mergeCell ref="I9:J9"/>
    <mergeCell ref="A11:A13"/>
    <mergeCell ref="D6:G6"/>
    <mergeCell ref="D1:G1"/>
    <mergeCell ref="D2:G2"/>
    <mergeCell ref="D3:G3"/>
    <mergeCell ref="D4:G4"/>
    <mergeCell ref="D5:G5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1</v>
      </c>
      <c r="C5" s="38">
        <f t="shared" si="1"/>
        <v>0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4">
        <f>Statistik!F14</f>
        <v>0.96186285295196194</v>
      </c>
      <c r="C6" s="38">
        <f t="shared" si="1"/>
        <v>3.8137147048038056E-2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-0.20888782986578297</v>
      </c>
      <c r="G6" s="28">
        <f t="shared" si="4"/>
        <v>0.3979955131868293</v>
      </c>
      <c r="I6" s="30"/>
    </row>
    <row r="7" spans="1:9" x14ac:dyDescent="0.25">
      <c r="A7" s="37">
        <f>Statistik!B15</f>
        <v>16</v>
      </c>
      <c r="B7" s="254">
        <f>Statistik!F15</f>
        <v>0.76420975430876426</v>
      </c>
      <c r="C7" s="38">
        <f t="shared" si="1"/>
        <v>0.19765309864319769</v>
      </c>
      <c r="D7" s="253">
        <f t="shared" si="0"/>
        <v>-4</v>
      </c>
      <c r="E7" s="252">
        <f t="shared" si="2"/>
        <v>-4.4886399617499588</v>
      </c>
      <c r="F7" s="29">
        <f t="shared" si="3"/>
        <v>-0.88719359713356372</v>
      </c>
      <c r="G7" s="28">
        <f t="shared" si="4"/>
        <v>0.99336054399883367</v>
      </c>
      <c r="I7" s="30"/>
    </row>
    <row r="8" spans="1:9" x14ac:dyDescent="0.25">
      <c r="A8" s="37">
        <f>Statistik!B16</f>
        <v>8</v>
      </c>
      <c r="B8" s="254">
        <f>Statistik!F16</f>
        <v>0.54272093876054273</v>
      </c>
      <c r="C8" s="38">
        <f t="shared" si="1"/>
        <v>0.22148881554822153</v>
      </c>
      <c r="D8" s="253">
        <f t="shared" si="0"/>
        <v>-3</v>
      </c>
      <c r="E8" s="252">
        <f t="shared" si="2"/>
        <v>-3.5</v>
      </c>
      <c r="F8" s="29">
        <f t="shared" si="3"/>
        <v>-0.77521085441877535</v>
      </c>
      <c r="G8" s="28">
        <f t="shared" si="4"/>
        <v>0.34784195048776168</v>
      </c>
      <c r="I8" s="30"/>
    </row>
    <row r="9" spans="1:9" x14ac:dyDescent="0.25">
      <c r="A9" s="37">
        <f>Statistik!B17</f>
        <v>4</v>
      </c>
      <c r="B9" s="254">
        <f>Statistik!F17</f>
        <v>0.35166850018335172</v>
      </c>
      <c r="C9" s="38">
        <f t="shared" si="1"/>
        <v>0.19105243857719101</v>
      </c>
      <c r="D9" s="253">
        <f t="shared" si="0"/>
        <v>-2</v>
      </c>
      <c r="E9" s="252">
        <f t="shared" si="2"/>
        <v>-2.5</v>
      </c>
      <c r="F9" s="29">
        <f t="shared" si="3"/>
        <v>-0.47763109644297752</v>
      </c>
      <c r="G9" s="28">
        <f t="shared" si="4"/>
        <v>1.2246935943183818E-2</v>
      </c>
      <c r="I9" s="30"/>
    </row>
    <row r="10" spans="1:9" x14ac:dyDescent="0.25">
      <c r="A10" s="37">
        <f>Statistik!B18</f>
        <v>2</v>
      </c>
      <c r="B10" s="254">
        <f>Statistik!F18</f>
        <v>0.24569123579024571</v>
      </c>
      <c r="C10" s="38">
        <f t="shared" si="1"/>
        <v>0.10597726439310601</v>
      </c>
      <c r="D10" s="253">
        <f t="shared" si="0"/>
        <v>-1</v>
      </c>
      <c r="E10" s="252">
        <f t="shared" si="2"/>
        <v>-1.5</v>
      </c>
      <c r="F10" s="29">
        <f t="shared" si="3"/>
        <v>-0.15896589658965901</v>
      </c>
      <c r="G10" s="28">
        <f t="shared" si="4"/>
        <v>5.9107029892099192E-2</v>
      </c>
      <c r="I10" s="30"/>
    </row>
    <row r="11" spans="1:9" x14ac:dyDescent="0.25">
      <c r="A11" s="37">
        <f>Statistik!B19</f>
        <v>1</v>
      </c>
      <c r="B11" s="254">
        <f>Statistik!F19</f>
        <v>0.19251925192519254</v>
      </c>
      <c r="C11" s="38">
        <f t="shared" si="1"/>
        <v>5.3171983865053174E-2</v>
      </c>
      <c r="D11" s="253">
        <f t="shared" si="0"/>
        <v>0</v>
      </c>
      <c r="E11" s="252">
        <f t="shared" si="2"/>
        <v>-0.5</v>
      </c>
      <c r="F11" s="29">
        <f t="shared" si="3"/>
        <v>-2.6585991932526587E-2</v>
      </c>
      <c r="G11" s="28">
        <f t="shared" si="4"/>
        <v>0.16224706395640889</v>
      </c>
      <c r="I11" s="30"/>
    </row>
    <row r="12" spans="1:9" x14ac:dyDescent="0.25">
      <c r="A12" s="37">
        <f>Statistik!B20</f>
        <v>0.5</v>
      </c>
      <c r="B12" s="254">
        <f>Statistik!F20</f>
        <v>0.14594792812614596</v>
      </c>
      <c r="C12" s="38">
        <f t="shared" si="1"/>
        <v>4.6571323799046577E-2</v>
      </c>
      <c r="D12" s="253">
        <f t="shared" si="0"/>
        <v>1</v>
      </c>
      <c r="E12" s="252">
        <f t="shared" si="2"/>
        <v>0.5</v>
      </c>
      <c r="F12" s="29">
        <f t="shared" si="3"/>
        <v>2.3285661899523288E-2</v>
      </c>
      <c r="G12" s="28">
        <f t="shared" si="4"/>
        <v>0.3513803763016165</v>
      </c>
      <c r="I12" s="30"/>
    </row>
    <row r="13" spans="1:9" x14ac:dyDescent="0.25">
      <c r="A13" s="37">
        <f>Statistik!B21</f>
        <v>0.25</v>
      </c>
      <c r="B13" s="254">
        <f>Statistik!F21</f>
        <v>3.557022368903557E-2</v>
      </c>
      <c r="C13" s="38">
        <f t="shared" si="1"/>
        <v>0.1103777044371104</v>
      </c>
      <c r="D13" s="253">
        <f t="shared" si="0"/>
        <v>2</v>
      </c>
      <c r="E13" s="252">
        <f t="shared" si="2"/>
        <v>1.5</v>
      </c>
      <c r="F13" s="29">
        <f t="shared" si="3"/>
        <v>0.16556655665566561</v>
      </c>
      <c r="G13" s="28">
        <f t="shared" si="4"/>
        <v>1.5495512021680824</v>
      </c>
    </row>
    <row r="14" spans="1:9" x14ac:dyDescent="0.25">
      <c r="A14" s="37">
        <f>Statistik!B22</f>
        <v>0.125</v>
      </c>
      <c r="B14" s="254">
        <f>Statistik!F22</f>
        <v>6.6006600660066007E-3</v>
      </c>
      <c r="C14" s="38">
        <f t="shared" si="1"/>
        <v>2.8969563623028969E-2</v>
      </c>
      <c r="D14" s="253">
        <f t="shared" si="0"/>
        <v>3</v>
      </c>
      <c r="E14" s="252">
        <f t="shared" si="2"/>
        <v>2.5</v>
      </c>
      <c r="F14" s="29">
        <f t="shared" si="3"/>
        <v>7.2423909057572428E-2</v>
      </c>
      <c r="G14" s="28">
        <f t="shared" si="4"/>
        <v>0.65274961341103543</v>
      </c>
    </row>
    <row r="15" spans="1:9" x14ac:dyDescent="0.25">
      <c r="A15" s="37">
        <f>Statistik!B23</f>
        <v>6.3E-2</v>
      </c>
      <c r="B15" s="254">
        <f>Statistik!F23</f>
        <v>3.3003300330033004E-3</v>
      </c>
      <c r="C15" s="38">
        <f t="shared" si="1"/>
        <v>3.3003300330033004E-3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1.1532185414459028E-2</v>
      </c>
      <c r="G15" s="28">
        <f t="shared" si="4"/>
        <v>0.10877840263514642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3.3003300330033004E-3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1.4851637517223406E-2</v>
      </c>
      <c r="G16" s="28">
        <f t="shared" si="4"/>
        <v>0.15023148474690479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-2.2468153158388415</v>
      </c>
      <c r="G19" s="3"/>
    </row>
    <row r="20" spans="1:8" x14ac:dyDescent="0.25">
      <c r="G20" s="33">
        <f>SUM(G3:G18)</f>
        <v>4.7854901167279023</v>
      </c>
    </row>
    <row r="21" spans="1:8" ht="18" thickBot="1" x14ac:dyDescent="0.35">
      <c r="C21" s="41" t="s">
        <v>75</v>
      </c>
      <c r="F21" s="42"/>
      <c r="G21" s="40">
        <f>SQRT(G20)</f>
        <v>2.1875763110638911</v>
      </c>
      <c r="H21" s="250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0.35355339059327373</v>
      </c>
      <c r="S6" s="54" t="s">
        <v>85</v>
      </c>
      <c r="T6" s="55">
        <f>'Berechnung_Yu&amp;Stand'!J1092*100</f>
        <v>3.5570223689035569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0.13344723837083025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3.8137147048038139E-2</v>
      </c>
      <c r="H20" s="87">
        <f>Statistik!E14</f>
        <v>0.19765309864319766</v>
      </c>
      <c r="I20" s="87">
        <f>Statistik!E15</f>
        <v>0.2214888155482215</v>
      </c>
      <c r="J20" s="87">
        <f>Statistik!E16</f>
        <v>0.19105243857719106</v>
      </c>
      <c r="K20" s="87">
        <f>Statistik!E17</f>
        <v>0.10597726439310598</v>
      </c>
      <c r="L20" s="87">
        <f>Statistik!E18</f>
        <v>5.3171983865053174E-2</v>
      </c>
      <c r="M20" s="87">
        <f>Statistik!E19</f>
        <v>4.657132379904657E-2</v>
      </c>
      <c r="N20" s="87">
        <f>Statistik!E20</f>
        <v>0.11037770443711038</v>
      </c>
      <c r="O20" s="87">
        <f>Statistik!E21</f>
        <v>2.8969563623028969E-2</v>
      </c>
      <c r="P20" s="87">
        <f>Statistik!E22</f>
        <v>3.3003300330033004E-3</v>
      </c>
      <c r="Q20" s="87">
        <f>Statistik!E23</f>
        <v>3.3003300330033004E-3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3.8137147048038139E-2</v>
      </c>
      <c r="H15" s="124">
        <f>'Eintrag_Yu&amp;Stand'!H20</f>
        <v>0.19765309864319766</v>
      </c>
      <c r="I15" s="124">
        <f>'Eintrag_Yu&amp;Stand'!I20</f>
        <v>0.2214888155482215</v>
      </c>
      <c r="J15" s="124">
        <f>'Eintrag_Yu&amp;Stand'!J20</f>
        <v>0.19105243857719106</v>
      </c>
      <c r="K15" s="125">
        <f>'Eintrag_Yu&amp;Stand'!K20</f>
        <v>0.10597726439310598</v>
      </c>
      <c r="L15" s="124">
        <f>'Eintrag_Yu&amp;Stand'!L20</f>
        <v>5.3171983865053174E-2</v>
      </c>
      <c r="M15" s="124">
        <f>'Eintrag_Yu&amp;Stand'!M20</f>
        <v>4.657132379904657E-2</v>
      </c>
      <c r="N15" s="124">
        <f>'Eintrag_Yu&amp;Stand'!N20</f>
        <v>0.11037770443711038</v>
      </c>
      <c r="O15" s="124">
        <f>'Eintrag_Yu&amp;Stand'!O20</f>
        <v>2.8969563623028969E-2</v>
      </c>
      <c r="P15" s="124">
        <f>'Eintrag_Yu&amp;Stand'!P20</f>
        <v>3.3003300330033004E-3</v>
      </c>
      <c r="Q15" s="124">
        <f>'Eintrag_Yu&amp;Stand'!Q20</f>
        <v>3.3003300330033004E-3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-2.9127940883643105E-3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-8.2684112763063023E-3</v>
      </c>
      <c r="H296" s="178">
        <f t="shared" si="156"/>
        <v>-1.6177712252409143E-2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-9.0892997845326319E-3</v>
      </c>
      <c r="H297" s="178">
        <f t="shared" si="156"/>
        <v>-3.6963942088019924E-2</v>
      </c>
      <c r="I297" s="178">
        <f t="shared" si="156"/>
        <v>-1.6351678587534512E-2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-5.399595520633565E-3</v>
      </c>
      <c r="H298" s="179">
        <f t="shared" si="156"/>
        <v>-2.6130394890307704E-2</v>
      </c>
      <c r="I298" s="179">
        <f t="shared" si="156"/>
        <v>-2.3200067212779781E-2</v>
      </c>
      <c r="J298" s="179">
        <f t="shared" si="156"/>
        <v>-7.8238991917176717E-3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-2.7635623664443738E-3</v>
      </c>
      <c r="H299" s="179">
        <f t="shared" si="156"/>
        <v>-1.4040637074631232E-2</v>
      </c>
      <c r="I299" s="179">
        <f t="shared" si="156"/>
        <v>-1.4731028216689734E-2</v>
      </c>
      <c r="J299" s="179">
        <f t="shared" si="156"/>
        <v>-1.004061205337799E-2</v>
      </c>
      <c r="K299" s="179">
        <f t="shared" si="156"/>
        <v>-2.1774767424166267E-3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-2.4351206502173611E-3</v>
      </c>
      <c r="H300" s="179">
        <f t="shared" si="160"/>
        <v>-1.2544703890597924E-2</v>
      </c>
      <c r="I300" s="179">
        <f t="shared" si="160"/>
        <v>-1.3791343008688223E-2</v>
      </c>
      <c r="J300" s="179">
        <f t="shared" si="160"/>
        <v>-1.1129343959964713E-2</v>
      </c>
      <c r="K300" s="179">
        <f t="shared" si="160"/>
        <v>-4.8781598278527022E-3</v>
      </c>
      <c r="L300" s="179">
        <f t="shared" si="160"/>
        <v>-9.5688424320730648E-4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-5.7828354809818456E-3</v>
      </c>
      <c r="H301" s="179">
        <f t="shared" si="160"/>
        <v>-2.991153385604289E-2</v>
      </c>
      <c r="I301" s="179">
        <f t="shared" si="160"/>
        <v>-3.3325050818698826E-2</v>
      </c>
      <c r="J301" s="179">
        <f t="shared" si="160"/>
        <v>-2.819487148622694E-2</v>
      </c>
      <c r="K301" s="179">
        <f t="shared" si="160"/>
        <v>-1.4631621529363132E-2</v>
      </c>
      <c r="L301" s="179">
        <f t="shared" si="160"/>
        <v>-5.8008142573258642E-3</v>
      </c>
      <c r="M301" s="179">
        <f t="shared" si="160"/>
        <v>-1.9863597048648224E-3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-1.5188473555536094E-3</v>
      </c>
      <c r="H302" s="179">
        <f t="shared" si="160"/>
        <v>-7.8660528244214132E-3</v>
      </c>
      <c r="I302" s="179">
        <f t="shared" si="160"/>
        <v>-8.7978970539748774E-3</v>
      </c>
      <c r="J302" s="179">
        <f t="shared" si="160"/>
        <v>-7.5445301899123487E-3</v>
      </c>
      <c r="K302" s="179">
        <f t="shared" si="160"/>
        <v>-4.1047889689649168E-3</v>
      </c>
      <c r="L302" s="179">
        <f t="shared" si="160"/>
        <v>-1.9267404455604121E-3</v>
      </c>
      <c r="M302" s="179">
        <f t="shared" si="160"/>
        <v>-1.3334762159182125E-3</v>
      </c>
      <c r="N302" s="179">
        <f t="shared" si="160"/>
        <v>-1.2356095801915037E-3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-1.7308378858144744E-4</v>
      </c>
      <c r="H303" s="179">
        <f t="shared" si="160"/>
        <v>-8.9677805766681597E-4</v>
      </c>
      <c r="I303" s="179">
        <f t="shared" si="160"/>
        <v>-1.0042258686460946E-3</v>
      </c>
      <c r="J303" s="179">
        <f t="shared" si="160"/>
        <v>-8.6455988108995294E-4</v>
      </c>
      <c r="K303" s="179">
        <f t="shared" si="160"/>
        <v>-4.7676870244568671E-4</v>
      </c>
      <c r="L303" s="179">
        <f t="shared" si="160"/>
        <v>-2.3462614885459316E-4</v>
      </c>
      <c r="M303" s="179">
        <f t="shared" si="160"/>
        <v>-1.9225354249459195E-4</v>
      </c>
      <c r="N303" s="179">
        <f t="shared" si="160"/>
        <v>-3.6005054010988119E-4</v>
      </c>
      <c r="O303" s="179">
        <f t="shared" si="160"/>
        <v>-3.6945136949247616E-5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-1.7310593142684299E-4</v>
      </c>
      <c r="H304" s="179">
        <f t="shared" si="164"/>
        <v>-8.9703808603377783E-4</v>
      </c>
      <c r="I304" s="179">
        <f t="shared" si="164"/>
        <v>-1.0049287329123948E-3</v>
      </c>
      <c r="J304" s="179">
        <f t="shared" si="164"/>
        <v>-8.662169500217871E-4</v>
      </c>
      <c r="K304" s="179">
        <f t="shared" si="164"/>
        <v>-4.7955607624920277E-4</v>
      </c>
      <c r="L304" s="179">
        <f t="shared" si="164"/>
        <v>-2.3918167985883816E-4</v>
      </c>
      <c r="M304" s="179">
        <f t="shared" si="164"/>
        <v>-2.054203091846994E-4</v>
      </c>
      <c r="N304" s="179">
        <f t="shared" si="164"/>
        <v>-4.5504038551550931E-4</v>
      </c>
      <c r="O304" s="179">
        <f t="shared" si="164"/>
        <v>-9.4040180308235642E-5</v>
      </c>
      <c r="P304" s="179">
        <f t="shared" si="164"/>
        <v>-4.1159496841034262E-6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7.9366071858438564E-5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6.724750970769338E-4</v>
      </c>
      <c r="H423" s="179">
        <f t="shared" si="258"/>
        <v>6.2818961383404831E-5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7.7117697359163075E-4</v>
      </c>
      <c r="H424" s="179">
        <f t="shared" si="258"/>
        <v>-1.0822682492195787E-4</v>
      </c>
      <c r="I424" s="179">
        <f t="shared" si="258"/>
        <v>-8.5011225859779518E-5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2.1716683660464803E-4</v>
      </c>
      <c r="H425" s="179">
        <f t="shared" si="258"/>
        <v>-1.3291486442472543E-3</v>
      </c>
      <c r="I425" s="179">
        <f t="shared" si="258"/>
        <v>-1.1995074406828162E-3</v>
      </c>
      <c r="J425" s="179">
        <f t="shared" si="258"/>
        <v>-1.136964946829669E-4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2.516809764786869E-5</v>
      </c>
      <c r="H426" s="179">
        <f t="shared" si="258"/>
        <v>-1.2026619861385754E-3</v>
      </c>
      <c r="I426" s="179">
        <f t="shared" si="258"/>
        <v>-1.3791991882385968E-3</v>
      </c>
      <c r="J426" s="179">
        <f t="shared" si="258"/>
        <v>-6.1965674529518581E-4</v>
      </c>
      <c r="K426" s="179">
        <f t="shared" si="258"/>
        <v>-1.964046933103075E-5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1.2534648332118007E-5</v>
      </c>
      <c r="H427" s="179">
        <f t="shared" si="262"/>
        <v>-1.1480343804996067E-3</v>
      </c>
      <c r="I427" s="179">
        <f t="shared" si="262"/>
        <v>-1.4313000191297949E-3</v>
      </c>
      <c r="J427" s="179">
        <f t="shared" si="262"/>
        <v>-8.9443139043852559E-4</v>
      </c>
      <c r="K427" s="179">
        <f t="shared" si="262"/>
        <v>-1.2971021804167066E-4</v>
      </c>
      <c r="L427" s="179">
        <f t="shared" si="262"/>
        <v>-1.0788666111768627E-6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2.5569584136834583E-4</v>
      </c>
      <c r="H428" s="179">
        <f t="shared" si="262"/>
        <v>-1.5932336691845839E-3</v>
      </c>
      <c r="I428" s="179">
        <f t="shared" si="262"/>
        <v>-2.2435077279931203E-3</v>
      </c>
      <c r="J428" s="179">
        <f t="shared" si="262"/>
        <v>-1.3495797033786705E-3</v>
      </c>
      <c r="K428" s="179">
        <f t="shared" si="262"/>
        <v>3.5814174957331215E-5</v>
      </c>
      <c r="L428" s="179">
        <f t="shared" si="262"/>
        <v>1.4853086398946761E-4</v>
      </c>
      <c r="M428" s="179">
        <f t="shared" si="262"/>
        <v>2.1649256664282373E-5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-8.5329097939637705E-6</v>
      </c>
      <c r="H429" s="179">
        <f t="shared" si="262"/>
        <v>-8.121407305922444E-4</v>
      </c>
      <c r="I429" s="179">
        <f t="shared" si="262"/>
        <v>-1.033820429940579E-3</v>
      </c>
      <c r="J429" s="179">
        <f t="shared" si="262"/>
        <v>-7.4091534768555426E-4</v>
      </c>
      <c r="K429" s="179">
        <f t="shared" si="262"/>
        <v>-1.8754948124544049E-4</v>
      </c>
      <c r="L429" s="179">
        <f t="shared" si="262"/>
        <v>-2.5938711305443892E-5</v>
      </c>
      <c r="M429" s="179">
        <f t="shared" si="262"/>
        <v>-1.0505812867145434E-5</v>
      </c>
      <c r="N429" s="179">
        <f t="shared" si="262"/>
        <v>-1.7181856429458967E-5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-3.6970944371133116E-6</v>
      </c>
      <c r="H430" s="179">
        <f t="shared" si="262"/>
        <v>-1.0680801882947746E-4</v>
      </c>
      <c r="I430" s="179">
        <f t="shared" si="262"/>
        <v>-1.3411657272313312E-4</v>
      </c>
      <c r="J430" s="179">
        <f t="shared" si="262"/>
        <v>-9.9076799873361188E-5</v>
      </c>
      <c r="K430" s="179">
        <f t="shared" si="262"/>
        <v>-2.9660597172736446E-5</v>
      </c>
      <c r="L430" s="179">
        <f t="shared" si="262"/>
        <v>-6.9425826479537588E-6</v>
      </c>
      <c r="M430" s="179">
        <f t="shared" si="262"/>
        <v>-4.6274059873423527E-6</v>
      </c>
      <c r="N430" s="179">
        <f t="shared" si="262"/>
        <v>-1.7256370935646367E-5</v>
      </c>
      <c r="O430" s="179">
        <f t="shared" si="262"/>
        <v>-1.6199110398609955E-7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-3.698515762292021E-6</v>
      </c>
      <c r="H431" s="179">
        <f t="shared" si="264"/>
        <v>-1.0689698758264606E-4</v>
      </c>
      <c r="I431" s="179">
        <f t="shared" si="264"/>
        <v>-1.3436899202447933E-4</v>
      </c>
      <c r="J431" s="179">
        <f t="shared" si="264"/>
        <v>-9.9545565021131916E-5</v>
      </c>
      <c r="K431" s="179">
        <f t="shared" si="264"/>
        <v>-3.0052642918326415E-5</v>
      </c>
      <c r="L431" s="179">
        <f t="shared" si="264"/>
        <v>-7.2264027307505351E-6</v>
      </c>
      <c r="M431" s="179">
        <f t="shared" si="264"/>
        <v>-5.2717834890937231E-6</v>
      </c>
      <c r="N431" s="179">
        <f t="shared" si="264"/>
        <v>-2.706851195148858E-5</v>
      </c>
      <c r="O431" s="179">
        <f t="shared" si="264"/>
        <v>-1.0755915581561867E-6</v>
      </c>
      <c r="P431" s="179">
        <f t="shared" si="264"/>
        <v>0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1.620329703181246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1.5443478096435248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1.458223096007613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1.3965583143072606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1.3702796012771068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1.3669131706745465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1.3036006564517912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1.3343476436487065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1.4333701216215353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1.4987728301824426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1.5438679449238586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1.5323887299111609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1.5721963605297038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0.12162521560531031</v>
      </c>
      <c r="G552" s="175">
        <f t="shared" si="358"/>
        <v>6.6734497692831601E-2</v>
      </c>
      <c r="H552" s="175">
        <f t="shared" si="358"/>
        <v>1.9120776655376707E-2</v>
      </c>
      <c r="I552" s="175">
        <f t="shared" si="358"/>
        <v>4.994219467495278E-3</v>
      </c>
      <c r="J552" s="175">
        <f t="shared" si="358"/>
        <v>1.2467111812308838E-3</v>
      </c>
      <c r="K552" s="175">
        <f t="shared" si="358"/>
        <v>3.1206380936050864E-4</v>
      </c>
      <c r="L552" s="175">
        <f t="shared" si="358"/>
        <v>7.5637421427039297E-5</v>
      </c>
      <c r="M552" s="175">
        <f t="shared" si="358"/>
        <v>1.9208532947242015E-5</v>
      </c>
      <c r="N552" s="175">
        <f t="shared" si="358"/>
        <v>5.0400254179756771E-6</v>
      </c>
      <c r="O552" s="175">
        <f t="shared" si="358"/>
        <v>1.2992600877390144E-6</v>
      </c>
      <c r="P552" s="175">
        <f t="shared" si="358"/>
        <v>3.3157997635456352E-7</v>
      </c>
      <c r="Q552" s="175">
        <f t="shared" si="358"/>
        <v>8.3789274298585624E-8</v>
      </c>
      <c r="R552" s="175">
        <f t="shared" si="358"/>
        <v>2.0654853949292467E-8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0.10904842852070835</v>
      </c>
      <c r="H553" s="179">
        <f t="shared" si="358"/>
        <v>6.2107343356255347E-2</v>
      </c>
      <c r="I553" s="179">
        <f t="shared" si="358"/>
        <v>1.8977237910028106E-2</v>
      </c>
      <c r="J553" s="179">
        <f t="shared" si="358"/>
        <v>4.925998336972417E-3</v>
      </c>
      <c r="K553" s="179">
        <f t="shared" si="358"/>
        <v>1.2446122283627306E-3</v>
      </c>
      <c r="L553" s="179">
        <f t="shared" si="358"/>
        <v>3.0229530558535244E-4</v>
      </c>
      <c r="M553" s="179">
        <f t="shared" si="358"/>
        <v>7.6819553664606455E-5</v>
      </c>
      <c r="N553" s="179">
        <f t="shared" si="358"/>
        <v>2.0159343995427739E-5</v>
      </c>
      <c r="O553" s="179">
        <f t="shared" si="358"/>
        <v>5.1969969370232203E-6</v>
      </c>
      <c r="P553" s="179">
        <f t="shared" si="358"/>
        <v>1.326317318190445E-6</v>
      </c>
      <c r="Q553" s="179">
        <f t="shared" si="358"/>
        <v>3.3515692857997835E-7</v>
      </c>
      <c r="R553" s="179">
        <f t="shared" si="358"/>
        <v>8.2619406261879132E-8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0.12208430044349962</v>
      </c>
      <c r="G554" s="179">
        <f t="shared" si="358"/>
        <v>0</v>
      </c>
      <c r="H554" s="179">
        <f t="shared" si="358"/>
        <v>9.499277387562706E-2</v>
      </c>
      <c r="I554" s="179">
        <f t="shared" si="358"/>
        <v>5.9059808046808174E-2</v>
      </c>
      <c r="J554" s="179">
        <f t="shared" si="358"/>
        <v>1.8387159313093482E-2</v>
      </c>
      <c r="K554" s="179">
        <f t="shared" si="358"/>
        <v>4.8407777831201912E-3</v>
      </c>
      <c r="L554" s="179">
        <f t="shared" si="358"/>
        <v>1.1860341791155853E-3</v>
      </c>
      <c r="M554" s="179">
        <f t="shared" si="358"/>
        <v>3.0219213500513815E-4</v>
      </c>
      <c r="N554" s="179">
        <f t="shared" si="358"/>
        <v>7.9350732496211572E-5</v>
      </c>
      <c r="O554" s="179">
        <f t="shared" si="358"/>
        <v>2.0458657473684135E-5</v>
      </c>
      <c r="P554" s="179">
        <f t="shared" si="358"/>
        <v>5.2213528663833608E-6</v>
      </c>
      <c r="Q554" s="179">
        <f t="shared" si="358"/>
        <v>1.3194297514883349E-6</v>
      </c>
      <c r="R554" s="179">
        <f t="shared" si="358"/>
        <v>3.2525261758595812E-7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0.48873873743057816</v>
      </c>
      <c r="G555" s="179">
        <f t="shared" si="358"/>
        <v>0.11595350956190943</v>
      </c>
      <c r="H555" s="179">
        <f t="shared" si="358"/>
        <v>0</v>
      </c>
      <c r="I555" s="179">
        <f t="shared" si="358"/>
        <v>8.319572394322404E-2</v>
      </c>
      <c r="J555" s="179">
        <f t="shared" si="358"/>
        <v>5.7352601951675707E-2</v>
      </c>
      <c r="K555" s="179">
        <f t="shared" si="358"/>
        <v>1.8346652573411924E-2</v>
      </c>
      <c r="L555" s="179">
        <f t="shared" si="358"/>
        <v>4.6761858227458734E-3</v>
      </c>
      <c r="M555" s="179">
        <f t="shared" si="358"/>
        <v>1.2049986765620107E-3</v>
      </c>
      <c r="N555" s="179">
        <f t="shared" si="358"/>
        <v>3.1721097808038226E-4</v>
      </c>
      <c r="O555" s="179">
        <f t="shared" si="358"/>
        <v>8.1823749609559002E-5</v>
      </c>
      <c r="P555" s="179">
        <f t="shared" si="358"/>
        <v>2.0884766541201324E-5</v>
      </c>
      <c r="Q555" s="179">
        <f t="shared" si="358"/>
        <v>5.277677083295475E-6</v>
      </c>
      <c r="R555" s="179">
        <f t="shared" si="358"/>
        <v>1.3010081028372864E-6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0.74740123116857538</v>
      </c>
      <c r="G556" s="179">
        <f t="shared" si="358"/>
        <v>0.46815270322553387</v>
      </c>
      <c r="H556" s="179">
        <f t="shared" si="358"/>
        <v>9.7567494711833819E-2</v>
      </c>
      <c r="I556" s="179">
        <f t="shared" si="358"/>
        <v>0</v>
      </c>
      <c r="J556" s="179">
        <f t="shared" si="358"/>
        <v>7.935518463297371E-2</v>
      </c>
      <c r="K556" s="179">
        <f t="shared" si="358"/>
        <v>5.5965348701396009E-2</v>
      </c>
      <c r="L556" s="179">
        <f t="shared" si="358"/>
        <v>1.7054089713034962E-2</v>
      </c>
      <c r="M556" s="179">
        <f t="shared" si="358"/>
        <v>4.6118067361065121E-3</v>
      </c>
      <c r="N556" s="179">
        <f t="shared" si="358"/>
        <v>1.2265720705058895E-3</v>
      </c>
      <c r="O556" s="179">
        <f t="shared" si="358"/>
        <v>3.1698300556103835E-4</v>
      </c>
      <c r="P556" s="179">
        <f t="shared" si="358"/>
        <v>8.0939214865622343E-5</v>
      </c>
      <c r="Q556" s="179">
        <f t="shared" si="358"/>
        <v>2.045552742415938E-5</v>
      </c>
      <c r="R556" s="179">
        <f t="shared" si="358"/>
        <v>5.0426416669726394E-6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0.88041737790184571</v>
      </c>
      <c r="G557" s="179">
        <f t="shared" si="358"/>
        <v>0.73970418187879594</v>
      </c>
      <c r="H557" s="179">
        <f t="shared" si="358"/>
        <v>0.44613258866124011</v>
      </c>
      <c r="I557" s="179">
        <f t="shared" si="358"/>
        <v>9.444354724144402E-2</v>
      </c>
      <c r="J557" s="179">
        <f t="shared" si="358"/>
        <v>0</v>
      </c>
      <c r="K557" s="179">
        <f t="shared" si="358"/>
        <v>7.873758318007501E-2</v>
      </c>
      <c r="L557" s="179">
        <f t="shared" si="358"/>
        <v>5.1595551491067412E-2</v>
      </c>
      <c r="M557" s="179">
        <f t="shared" si="358"/>
        <v>1.7434043124074438E-2</v>
      </c>
      <c r="N557" s="179">
        <f t="shared" si="358"/>
        <v>4.8565225149326402E-3</v>
      </c>
      <c r="O557" s="179">
        <f t="shared" si="358"/>
        <v>1.2652097788354826E-3</v>
      </c>
      <c r="P557" s="179">
        <f t="shared" si="358"/>
        <v>3.2359866956473452E-4</v>
      </c>
      <c r="Q557" s="179">
        <f t="shared" si="358"/>
        <v>8.1811927685865904E-5</v>
      </c>
      <c r="R557" s="179">
        <f t="shared" si="358"/>
        <v>2.0169994712761476E-5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0.94251265908510917</v>
      </c>
      <c r="G558" s="179">
        <f t="shared" si="358"/>
        <v>0.87683138575049435</v>
      </c>
      <c r="H558" s="179">
        <f t="shared" si="358"/>
        <v>0.72662991806612998</v>
      </c>
      <c r="I558" s="179">
        <f t="shared" si="358"/>
        <v>0.43563623525683215</v>
      </c>
      <c r="J558" s="179">
        <f t="shared" si="358"/>
        <v>9.0191638036817623E-2</v>
      </c>
      <c r="K558" s="179">
        <f t="shared" si="358"/>
        <v>0</v>
      </c>
      <c r="L558" s="179">
        <f t="shared" si="358"/>
        <v>6.683682845078226E-2</v>
      </c>
      <c r="M558" s="179">
        <f t="shared" si="358"/>
        <v>5.3794114795155043E-2</v>
      </c>
      <c r="N558" s="179">
        <f t="shared" si="358"/>
        <v>1.8567268676552312E-2</v>
      </c>
      <c r="O558" s="179">
        <f t="shared" si="358"/>
        <v>5.0150894713520654E-3</v>
      </c>
      <c r="P558" s="179">
        <f t="shared" si="358"/>
        <v>1.2917964555497485E-3</v>
      </c>
      <c r="Q558" s="179">
        <f t="shared" si="358"/>
        <v>3.2708255693553005E-4</v>
      </c>
      <c r="R558" s="179">
        <f t="shared" si="358"/>
        <v>8.0670765997158374E-5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0.97190493488350316</v>
      </c>
      <c r="G559" s="179">
        <f t="shared" si="358"/>
        <v>0.94087249333389933</v>
      </c>
      <c r="H559" s="179">
        <f t="shared" si="358"/>
        <v>0.87086114934970138</v>
      </c>
      <c r="I559" s="179">
        <f t="shared" si="358"/>
        <v>0.72026898558890018</v>
      </c>
      <c r="J559" s="179">
        <f t="shared" si="358"/>
        <v>0.42682056281765035</v>
      </c>
      <c r="K559" s="179">
        <f t="shared" si="358"/>
        <v>8.9635670706851286E-2</v>
      </c>
      <c r="L559" s="179">
        <f t="shared" si="358"/>
        <v>0</v>
      </c>
      <c r="M559" s="179">
        <f t="shared" si="358"/>
        <v>7.268548382545402E-2</v>
      </c>
      <c r="N559" s="179">
        <f t="shared" si="358"/>
        <v>6.0008513413904487E-2</v>
      </c>
      <c r="O559" s="179">
        <f t="shared" si="358"/>
        <v>1.9267959404781206E-2</v>
      </c>
      <c r="P559" s="179">
        <f t="shared" si="358"/>
        <v>5.1235328031770987E-3</v>
      </c>
      <c r="Q559" s="179">
        <f t="shared" si="358"/>
        <v>1.3056168241669594E-3</v>
      </c>
      <c r="R559" s="179">
        <f t="shared" si="358"/>
        <v>3.225336939996356E-4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0.98612317386941306</v>
      </c>
      <c r="G560" s="179">
        <f t="shared" si="358"/>
        <v>0.97113337516634513</v>
      </c>
      <c r="H560" s="179">
        <f t="shared" si="358"/>
        <v>0.93819081923731162</v>
      </c>
      <c r="I560" s="179">
        <f t="shared" si="358"/>
        <v>0.8681615939604842</v>
      </c>
      <c r="J560" s="179">
        <f t="shared" si="358"/>
        <v>0.71498874746511532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0.42564323177143271</v>
      </c>
      <c r="L560" s="179">
        <f t="shared" si="358"/>
        <v>7.8644758221219122E-2</v>
      </c>
      <c r="M560" s="179">
        <f t="shared" si="358"/>
        <v>0</v>
      </c>
      <c r="N560" s="179">
        <f t="shared" si="358"/>
        <v>9.0666923568179611E-2</v>
      </c>
      <c r="O560" s="179">
        <f t="shared" si="358"/>
        <v>6.3610301184757079E-2</v>
      </c>
      <c r="P560" s="179">
        <f t="shared" si="358"/>
        <v>1.9736951945020065E-2</v>
      </c>
      <c r="Q560" s="179">
        <f t="shared" si="358"/>
        <v>5.1768599736682014E-3</v>
      </c>
      <c r="R560" s="179">
        <f t="shared" si="358"/>
        <v>1.2876825300015228E-3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0.99310529516035806</v>
      </c>
      <c r="G561" s="179">
        <f t="shared" si="358"/>
        <v>0.98575072767138239</v>
      </c>
      <c r="H561" s="179">
        <f t="shared" si="358"/>
        <v>0.96988737577176443</v>
      </c>
      <c r="I561" s="179">
        <f t="shared" si="358"/>
        <v>0.93707742378204117</v>
      </c>
      <c r="J561" s="179">
        <f t="shared" si="358"/>
        <v>0.86585406779807161</v>
      </c>
      <c r="K561" s="179">
        <f t="shared" si="358"/>
        <v>0.71428040934460213</v>
      </c>
      <c r="L561" s="179">
        <f t="shared" si="358"/>
        <v>0.40103641383628319</v>
      </c>
      <c r="M561" s="179">
        <f t="shared" si="358"/>
        <v>8.4114953376269772E-2</v>
      </c>
      <c r="N561" s="179">
        <f t="shared" si="358"/>
        <v>0</v>
      </c>
      <c r="O561" s="179">
        <f t="shared" si="358"/>
        <v>0.10190356799075714</v>
      </c>
      <c r="P561" s="179">
        <f t="shared" si="358"/>
        <v>6.5931700418129013E-2</v>
      </c>
      <c r="Q561" s="179">
        <f t="shared" si="358"/>
        <v>1.99163380007196E-2</v>
      </c>
      <c r="R561" s="179">
        <f t="shared" si="358"/>
        <v>5.1095546203511226E-3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0.99656370107686987</v>
      </c>
      <c r="G562" s="179">
        <f t="shared" si="358"/>
        <v>0.99292254895243404</v>
      </c>
      <c r="H562" s="179">
        <f t="shared" si="358"/>
        <v>0.98515362718620103</v>
      </c>
      <c r="I562" s="179">
        <f t="shared" si="358"/>
        <v>0.96940322384669186</v>
      </c>
      <c r="J562" s="179">
        <f t="shared" si="358"/>
        <v>0.9360922222214314</v>
      </c>
      <c r="K562" s="179">
        <f t="shared" si="358"/>
        <v>0.86554642755901245</v>
      </c>
      <c r="L562" s="179">
        <f t="shared" si="358"/>
        <v>0.69926250925615208</v>
      </c>
      <c r="M562" s="179">
        <f t="shared" si="358"/>
        <v>0.41361643862096581</v>
      </c>
      <c r="N562" s="179">
        <f t="shared" si="358"/>
        <v>0.10015655180815911</v>
      </c>
      <c r="O562" s="179">
        <f t="shared" si="358"/>
        <v>0</v>
      </c>
      <c r="P562" s="179">
        <f t="shared" si="358"/>
        <v>0.10938662784132491</v>
      </c>
      <c r="Q562" s="179">
        <f t="shared" si="358"/>
        <v>6.6118877005767254E-2</v>
      </c>
      <c r="R562" s="179">
        <f t="shared" si="358"/>
        <v>1.9723876608455346E-2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0.99828462955608577</v>
      </c>
      <c r="G563" s="179">
        <f t="shared" si="358"/>
        <v>0.99647321465705063</v>
      </c>
      <c r="H563" s="179">
        <f t="shared" si="358"/>
        <v>0.99263073277215164</v>
      </c>
      <c r="I563" s="179">
        <f t="shared" si="358"/>
        <v>0.98493121254770455</v>
      </c>
      <c r="J563" s="179">
        <f t="shared" si="358"/>
        <v>0.96896266403786568</v>
      </c>
      <c r="K563" s="179">
        <f t="shared" si="358"/>
        <v>0.93596199253355761</v>
      </c>
      <c r="L563" s="179">
        <f t="shared" si="358"/>
        <v>0.85912304340447532</v>
      </c>
      <c r="M563" s="179">
        <f t="shared" si="358"/>
        <v>0.7069952270410631</v>
      </c>
      <c r="N563" s="179">
        <f t="shared" si="358"/>
        <v>0.44699821907973925</v>
      </c>
      <c r="O563" s="179">
        <f t="shared" si="358"/>
        <v>0.10969867647925322</v>
      </c>
      <c r="P563" s="179">
        <f t="shared" si="358"/>
        <v>0</v>
      </c>
      <c r="Q563" s="179">
        <f t="shared" si="358"/>
        <v>0.10707907744173673</v>
      </c>
      <c r="R563" s="179">
        <f t="shared" si="358"/>
        <v>6.6528978346085718E-2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0.99913614994611444</v>
      </c>
      <c r="G564" s="179">
        <f t="shared" si="358"/>
        <v>0.99822550278824795</v>
      </c>
      <c r="H564" s="179">
        <f t="shared" si="358"/>
        <v>0.99629954309118762</v>
      </c>
      <c r="I564" s="179">
        <f t="shared" si="358"/>
        <v>0.99246433587008287</v>
      </c>
      <c r="J564" s="179">
        <f t="shared" si="358"/>
        <v>0.98460086045593342</v>
      </c>
      <c r="K564" s="179">
        <f t="shared" si="358"/>
        <v>0.9686483013335011</v>
      </c>
      <c r="L564" s="179">
        <f t="shared" si="358"/>
        <v>0.93273753784029234</v>
      </c>
      <c r="M564" s="179">
        <f t="shared" si="358"/>
        <v>0.86120870894127755</v>
      </c>
      <c r="N564" s="179">
        <f t="shared" si="358"/>
        <v>0.72466997071266603</v>
      </c>
      <c r="O564" s="179">
        <f t="shared" si="358"/>
        <v>0.46090336153478301</v>
      </c>
      <c r="P564" s="179">
        <f t="shared" si="358"/>
        <v>0.11240816030236925</v>
      </c>
      <c r="Q564" s="179">
        <f t="shared" si="358"/>
        <v>0</v>
      </c>
      <c r="R564" s="179">
        <f t="shared" si="358"/>
        <v>0.11468555950112871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0.9995751080998081</v>
      </c>
      <c r="G565" s="179">
        <f t="shared" si="358"/>
        <v>0.9991275995238712</v>
      </c>
      <c r="H565" s="179">
        <f t="shared" si="358"/>
        <v>0.99818262993507711</v>
      </c>
      <c r="I565" s="179">
        <f t="shared" si="358"/>
        <v>0.99630716051983215</v>
      </c>
      <c r="J565" s="179">
        <f t="shared" si="358"/>
        <v>0.99248630763087364</v>
      </c>
      <c r="K565" s="179">
        <f t="shared" si="358"/>
        <v>0.98482252568677853</v>
      </c>
      <c r="L565" s="179">
        <f t="shared" si="358"/>
        <v>0.9680145948767066</v>
      </c>
      <c r="M565" s="179">
        <f t="shared" si="358"/>
        <v>0.93520186059954746</v>
      </c>
      <c r="N565" s="179">
        <f t="shared" si="358"/>
        <v>0.87226060834624852</v>
      </c>
      <c r="O565" s="179">
        <f t="shared" si="358"/>
        <v>0.73983470323971079</v>
      </c>
      <c r="P565" s="179">
        <f t="shared" si="358"/>
        <v>0.47991038804890102</v>
      </c>
      <c r="Q565" s="179">
        <f t="shared" si="358"/>
        <v>0.12137143786979646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0.99994656475076482</v>
      </c>
      <c r="G566" s="179">
        <f t="shared" si="358"/>
        <v>0.99989032802773581</v>
      </c>
      <c r="H566" s="179">
        <f t="shared" si="358"/>
        <v>0.99977173638768613</v>
      </c>
      <c r="I566" s="179">
        <f t="shared" si="358"/>
        <v>0.99953704812592403</v>
      </c>
      <c r="J566" s="179">
        <f t="shared" si="358"/>
        <v>0.99906162734586468</v>
      </c>
      <c r="K566" s="179">
        <f t="shared" si="358"/>
        <v>0.99811811992361221</v>
      </c>
      <c r="L566" s="179">
        <f t="shared" si="358"/>
        <v>0.99610443868825504</v>
      </c>
      <c r="M566" s="179">
        <f t="shared" si="358"/>
        <v>0.99229658338347349</v>
      </c>
      <c r="N566" s="179">
        <f t="shared" si="358"/>
        <v>0.98523255403616583</v>
      </c>
      <c r="O566" s="179">
        <f t="shared" si="358"/>
        <v>0.97101127991891101</v>
      </c>
      <c r="P566" s="179">
        <f t="shared" si="358"/>
        <v>0.94192110798705375</v>
      </c>
      <c r="Q566" s="179">
        <f t="shared" si="358"/>
        <v>0.87937573063960484</v>
      </c>
      <c r="R566" s="179">
        <f t="shared" si="358"/>
        <v>0.74603564260814659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0.99999917796044746</v>
      </c>
      <c r="G567" s="179">
        <f t="shared" si="358"/>
        <v>0.99999831291702279</v>
      </c>
      <c r="H567" s="179">
        <f t="shared" si="358"/>
        <v>0.99999648906749428</v>
      </c>
      <c r="I567" s="179">
        <f t="shared" si="358"/>
        <v>0.99999288123432373</v>
      </c>
      <c r="J567" s="179">
        <f t="shared" si="358"/>
        <v>0.99998557866560611</v>
      </c>
      <c r="K567" s="179">
        <f t="shared" si="358"/>
        <v>0.99997110910294207</v>
      </c>
      <c r="L567" s="179">
        <f t="shared" si="358"/>
        <v>0.99994035886198585</v>
      </c>
      <c r="M567" s="179">
        <f t="shared" si="358"/>
        <v>0.99988254289846645</v>
      </c>
      <c r="N567" s="179">
        <f t="shared" si="358"/>
        <v>0.99977614143445948</v>
      </c>
      <c r="O567" s="179">
        <f t="shared" si="358"/>
        <v>0.99956571905916602</v>
      </c>
      <c r="P567" s="179">
        <f t="shared" si="358"/>
        <v>0.99914882009733019</v>
      </c>
      <c r="Q567" s="179">
        <f t="shared" si="358"/>
        <v>0.99830091977092583</v>
      </c>
      <c r="R567" s="179">
        <f t="shared" si="358"/>
        <v>0.9966030233230383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0.99999999999999989</v>
      </c>
      <c r="H568" s="179">
        <f t="shared" si="372"/>
        <v>1</v>
      </c>
      <c r="I568" s="179">
        <f t="shared" si="372"/>
        <v>1</v>
      </c>
      <c r="J568" s="179">
        <f t="shared" si="372"/>
        <v>1.0000000000000002</v>
      </c>
      <c r="K568" s="179">
        <f t="shared" si="372"/>
        <v>1</v>
      </c>
      <c r="L568" s="179">
        <f t="shared" si="372"/>
        <v>1</v>
      </c>
      <c r="M568" s="179">
        <f t="shared" si="372"/>
        <v>1</v>
      </c>
      <c r="N568" s="179">
        <f t="shared" si="372"/>
        <v>1</v>
      </c>
      <c r="O568" s="179">
        <f t="shared" si="372"/>
        <v>0.99999999999999989</v>
      </c>
      <c r="P568" s="179">
        <f t="shared" si="372"/>
        <v>1</v>
      </c>
      <c r="Q568" s="179">
        <f t="shared" si="372"/>
        <v>1</v>
      </c>
      <c r="R568" s="179">
        <f t="shared" si="372"/>
        <v>0.99999999999999978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0.99999999999999989</v>
      </c>
      <c r="H569" s="179">
        <f t="shared" si="372"/>
        <v>1</v>
      </c>
      <c r="I569" s="179">
        <f t="shared" si="372"/>
        <v>1</v>
      </c>
      <c r="J569" s="179">
        <f t="shared" si="372"/>
        <v>1.0000000000000002</v>
      </c>
      <c r="K569" s="179">
        <f t="shared" si="372"/>
        <v>1</v>
      </c>
      <c r="L569" s="179">
        <f t="shared" si="372"/>
        <v>1</v>
      </c>
      <c r="M569" s="179">
        <f t="shared" si="372"/>
        <v>1</v>
      </c>
      <c r="N569" s="179">
        <f t="shared" si="372"/>
        <v>1</v>
      </c>
      <c r="O569" s="179">
        <f t="shared" si="372"/>
        <v>0.99999999999999989</v>
      </c>
      <c r="P569" s="179">
        <f t="shared" si="372"/>
        <v>1</v>
      </c>
      <c r="Q569" s="179">
        <f t="shared" si="372"/>
        <v>1</v>
      </c>
      <c r="R569" s="179">
        <f t="shared" si="372"/>
        <v>0.99999999999999978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0.99999999999999989</v>
      </c>
      <c r="H570" s="179">
        <f t="shared" si="372"/>
        <v>1</v>
      </c>
      <c r="I570" s="179">
        <f t="shared" si="372"/>
        <v>1</v>
      </c>
      <c r="J570" s="179">
        <f t="shared" si="372"/>
        <v>1.0000000000000002</v>
      </c>
      <c r="K570" s="179">
        <f t="shared" si="372"/>
        <v>1</v>
      </c>
      <c r="L570" s="179">
        <f t="shared" si="372"/>
        <v>1</v>
      </c>
      <c r="M570" s="179">
        <f t="shared" si="372"/>
        <v>1</v>
      </c>
      <c r="N570" s="179">
        <f t="shared" si="372"/>
        <v>1</v>
      </c>
      <c r="O570" s="179">
        <f t="shared" si="372"/>
        <v>0.99999999999999989</v>
      </c>
      <c r="P570" s="179">
        <f t="shared" si="372"/>
        <v>1</v>
      </c>
      <c r="Q570" s="179">
        <f t="shared" si="372"/>
        <v>1</v>
      </c>
      <c r="R570" s="179">
        <f t="shared" si="372"/>
        <v>0.99999999999999978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0.99999999999999989</v>
      </c>
      <c r="H571" s="179">
        <f t="shared" si="372"/>
        <v>1</v>
      </c>
      <c r="I571" s="179">
        <f t="shared" si="372"/>
        <v>1</v>
      </c>
      <c r="J571" s="179">
        <f t="shared" si="372"/>
        <v>1.0000000000000002</v>
      </c>
      <c r="K571" s="179">
        <f t="shared" si="372"/>
        <v>1</v>
      </c>
      <c r="L571" s="179">
        <f t="shared" si="372"/>
        <v>1</v>
      </c>
      <c r="M571" s="179">
        <f t="shared" si="372"/>
        <v>1</v>
      </c>
      <c r="N571" s="179">
        <f t="shared" si="372"/>
        <v>1</v>
      </c>
      <c r="O571" s="179">
        <f t="shared" si="372"/>
        <v>0.99999999999999989</v>
      </c>
      <c r="P571" s="179">
        <f t="shared" si="372"/>
        <v>1</v>
      </c>
      <c r="Q571" s="179">
        <f t="shared" si="372"/>
        <v>1</v>
      </c>
      <c r="R571" s="179">
        <f t="shared" si="372"/>
        <v>0.99999999999999978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0.99999999999999989</v>
      </c>
      <c r="H572" s="179">
        <f t="shared" si="372"/>
        <v>1</v>
      </c>
      <c r="I572" s="179">
        <f t="shared" si="372"/>
        <v>1</v>
      </c>
      <c r="J572" s="179">
        <f t="shared" si="372"/>
        <v>1.0000000000000002</v>
      </c>
      <c r="K572" s="179">
        <f t="shared" si="372"/>
        <v>1</v>
      </c>
      <c r="L572" s="179">
        <f t="shared" si="372"/>
        <v>1</v>
      </c>
      <c r="M572" s="179">
        <f t="shared" si="372"/>
        <v>1</v>
      </c>
      <c r="N572" s="179">
        <f t="shared" si="372"/>
        <v>1</v>
      </c>
      <c r="O572" s="179">
        <f t="shared" si="372"/>
        <v>0.99999999999999989</v>
      </c>
      <c r="P572" s="179">
        <f t="shared" si="372"/>
        <v>1</v>
      </c>
      <c r="Q572" s="179">
        <f t="shared" si="372"/>
        <v>1</v>
      </c>
      <c r="R572" s="179">
        <f t="shared" si="372"/>
        <v>0.99999999999999978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0.99999999999999989</v>
      </c>
      <c r="H573" s="179">
        <f t="shared" si="372"/>
        <v>1</v>
      </c>
      <c r="I573" s="179">
        <f t="shared" si="372"/>
        <v>1</v>
      </c>
      <c r="J573" s="179">
        <f t="shared" si="372"/>
        <v>1.0000000000000002</v>
      </c>
      <c r="K573" s="179">
        <f t="shared" si="372"/>
        <v>1</v>
      </c>
      <c r="L573" s="179">
        <f t="shared" si="372"/>
        <v>1</v>
      </c>
      <c r="M573" s="179">
        <f t="shared" si="372"/>
        <v>1</v>
      </c>
      <c r="N573" s="179">
        <f t="shared" si="372"/>
        <v>1</v>
      </c>
      <c r="O573" s="179">
        <f t="shared" si="372"/>
        <v>0.99999999999999989</v>
      </c>
      <c r="P573" s="179">
        <f t="shared" si="372"/>
        <v>1</v>
      </c>
      <c r="Q573" s="179">
        <f t="shared" si="372"/>
        <v>1</v>
      </c>
      <c r="R573" s="179">
        <f t="shared" si="372"/>
        <v>0.99999999999999978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0.99999999999999989</v>
      </c>
      <c r="H574" s="179">
        <f t="shared" si="372"/>
        <v>1</v>
      </c>
      <c r="I574" s="179">
        <f t="shared" si="372"/>
        <v>1</v>
      </c>
      <c r="J574" s="179">
        <f t="shared" si="372"/>
        <v>1.0000000000000002</v>
      </c>
      <c r="K574" s="179">
        <f t="shared" si="372"/>
        <v>1</v>
      </c>
      <c r="L574" s="179">
        <f t="shared" si="372"/>
        <v>1</v>
      </c>
      <c r="M574" s="179">
        <f t="shared" si="372"/>
        <v>1</v>
      </c>
      <c r="N574" s="179">
        <f t="shared" si="372"/>
        <v>1</v>
      </c>
      <c r="O574" s="179">
        <f t="shared" si="372"/>
        <v>0.99999999999999989</v>
      </c>
      <c r="P574" s="179">
        <f t="shared" si="372"/>
        <v>1</v>
      </c>
      <c r="Q574" s="179">
        <f t="shared" si="372"/>
        <v>1</v>
      </c>
      <c r="R574" s="179">
        <f t="shared" si="372"/>
        <v>0.99999999999999978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0.99999999999999989</v>
      </c>
      <c r="H575" s="179">
        <f t="shared" si="372"/>
        <v>1</v>
      </c>
      <c r="I575" s="179">
        <f t="shared" si="372"/>
        <v>1</v>
      </c>
      <c r="J575" s="179">
        <f t="shared" si="372"/>
        <v>1.0000000000000002</v>
      </c>
      <c r="K575" s="179">
        <f t="shared" si="372"/>
        <v>1</v>
      </c>
      <c r="L575" s="179">
        <f t="shared" si="372"/>
        <v>1</v>
      </c>
      <c r="M575" s="179">
        <f t="shared" si="372"/>
        <v>1</v>
      </c>
      <c r="N575" s="179">
        <f t="shared" si="372"/>
        <v>1</v>
      </c>
      <c r="O575" s="179">
        <f t="shared" si="372"/>
        <v>0.99999999999999989</v>
      </c>
      <c r="P575" s="179">
        <f t="shared" si="372"/>
        <v>1</v>
      </c>
      <c r="Q575" s="179">
        <f t="shared" si="372"/>
        <v>1</v>
      </c>
      <c r="R575" s="179">
        <f t="shared" si="372"/>
        <v>0.99999999999999978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0.99999999999999989</v>
      </c>
      <c r="H576" s="179">
        <f t="shared" si="372"/>
        <v>1</v>
      </c>
      <c r="I576" s="179">
        <f t="shared" si="372"/>
        <v>1</v>
      </c>
      <c r="J576" s="179">
        <f t="shared" si="372"/>
        <v>1.0000000000000002</v>
      </c>
      <c r="K576" s="179">
        <f t="shared" si="372"/>
        <v>1</v>
      </c>
      <c r="L576" s="179">
        <f t="shared" si="372"/>
        <v>1</v>
      </c>
      <c r="M576" s="179">
        <f t="shared" si="372"/>
        <v>1</v>
      </c>
      <c r="N576" s="179">
        <f t="shared" si="372"/>
        <v>1</v>
      </c>
      <c r="O576" s="179">
        <f t="shared" si="372"/>
        <v>0.99999999999999989</v>
      </c>
      <c r="P576" s="179">
        <f t="shared" si="372"/>
        <v>1</v>
      </c>
      <c r="Q576" s="179">
        <f t="shared" si="372"/>
        <v>1</v>
      </c>
      <c r="R576" s="179">
        <f t="shared" si="372"/>
        <v>0.99999999999999978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0.99999999999999989</v>
      </c>
      <c r="H577" s="179">
        <f t="shared" si="372"/>
        <v>1</v>
      </c>
      <c r="I577" s="179">
        <f t="shared" si="372"/>
        <v>1</v>
      </c>
      <c r="J577" s="179">
        <f t="shared" si="372"/>
        <v>1.0000000000000002</v>
      </c>
      <c r="K577" s="179">
        <f t="shared" si="372"/>
        <v>1</v>
      </c>
      <c r="L577" s="179">
        <f t="shared" si="372"/>
        <v>1</v>
      </c>
      <c r="M577" s="179">
        <f t="shared" si="372"/>
        <v>1</v>
      </c>
      <c r="N577" s="179">
        <f t="shared" si="372"/>
        <v>1</v>
      </c>
      <c r="O577" s="179">
        <f t="shared" si="372"/>
        <v>0.99999999999999989</v>
      </c>
      <c r="P577" s="179">
        <f t="shared" si="372"/>
        <v>1</v>
      </c>
      <c r="Q577" s="179">
        <f t="shared" si="372"/>
        <v>1</v>
      </c>
      <c r="R577" s="179">
        <f t="shared" si="372"/>
        <v>0.99999999999999978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0.99999999999999989</v>
      </c>
      <c r="H578" s="179">
        <f t="shared" si="372"/>
        <v>1</v>
      </c>
      <c r="I578" s="179">
        <f t="shared" si="372"/>
        <v>1</v>
      </c>
      <c r="J578" s="179">
        <f t="shared" si="372"/>
        <v>1.0000000000000002</v>
      </c>
      <c r="K578" s="179">
        <f t="shared" si="372"/>
        <v>1</v>
      </c>
      <c r="L578" s="179">
        <f t="shared" si="372"/>
        <v>1</v>
      </c>
      <c r="M578" s="179">
        <f t="shared" si="372"/>
        <v>1</v>
      </c>
      <c r="N578" s="179">
        <f t="shared" si="372"/>
        <v>1</v>
      </c>
      <c r="O578" s="179">
        <f t="shared" si="372"/>
        <v>0.99999999999999989</v>
      </c>
      <c r="P578" s="179">
        <f t="shared" si="372"/>
        <v>1</v>
      </c>
      <c r="Q578" s="179">
        <f t="shared" si="372"/>
        <v>1</v>
      </c>
      <c r="R578" s="179">
        <f t="shared" si="372"/>
        <v>0.99999999999999978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0.99999999999999989</v>
      </c>
      <c r="H579" s="179">
        <f t="shared" si="372"/>
        <v>1</v>
      </c>
      <c r="I579" s="179">
        <f t="shared" si="372"/>
        <v>1</v>
      </c>
      <c r="J579" s="179">
        <f t="shared" si="372"/>
        <v>1.0000000000000002</v>
      </c>
      <c r="K579" s="179">
        <f t="shared" si="372"/>
        <v>1</v>
      </c>
      <c r="L579" s="179">
        <f t="shared" si="372"/>
        <v>1</v>
      </c>
      <c r="M579" s="179">
        <f t="shared" si="372"/>
        <v>1</v>
      </c>
      <c r="N579" s="179">
        <f t="shared" si="372"/>
        <v>1</v>
      </c>
      <c r="O579" s="179">
        <f t="shared" si="372"/>
        <v>0.99999999999999989</v>
      </c>
      <c r="P579" s="179">
        <f t="shared" si="372"/>
        <v>1</v>
      </c>
      <c r="Q579" s="179">
        <f t="shared" si="372"/>
        <v>1</v>
      </c>
      <c r="R579" s="179">
        <f t="shared" si="372"/>
        <v>0.99999999999999978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0.99999999999999989</v>
      </c>
      <c r="H580" s="179">
        <f t="shared" si="372"/>
        <v>1</v>
      </c>
      <c r="I580" s="179">
        <f t="shared" si="372"/>
        <v>1</v>
      </c>
      <c r="J580" s="179">
        <f t="shared" si="372"/>
        <v>1.0000000000000002</v>
      </c>
      <c r="K580" s="179">
        <f t="shared" si="372"/>
        <v>1</v>
      </c>
      <c r="L580" s="179">
        <f t="shared" si="372"/>
        <v>1</v>
      </c>
      <c r="M580" s="179">
        <f t="shared" si="372"/>
        <v>1</v>
      </c>
      <c r="N580" s="179">
        <f t="shared" si="372"/>
        <v>1</v>
      </c>
      <c r="O580" s="179">
        <f t="shared" si="372"/>
        <v>0.99999999999999989</v>
      </c>
      <c r="P580" s="179">
        <f t="shared" si="372"/>
        <v>1</v>
      </c>
      <c r="Q580" s="179">
        <f t="shared" si="372"/>
        <v>1</v>
      </c>
      <c r="R580" s="179">
        <f t="shared" si="372"/>
        <v>0.99999999999999978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0.99999999999999989</v>
      </c>
      <c r="H581" s="179">
        <f t="shared" si="372"/>
        <v>1</v>
      </c>
      <c r="I581" s="179">
        <f t="shared" si="372"/>
        <v>1</v>
      </c>
      <c r="J581" s="179">
        <f t="shared" si="372"/>
        <v>1.0000000000000002</v>
      </c>
      <c r="K581" s="179">
        <f t="shared" si="372"/>
        <v>1</v>
      </c>
      <c r="L581" s="179">
        <f t="shared" si="372"/>
        <v>1</v>
      </c>
      <c r="M581" s="179">
        <f t="shared" si="372"/>
        <v>1</v>
      </c>
      <c r="N581" s="179">
        <f t="shared" si="372"/>
        <v>1</v>
      </c>
      <c r="O581" s="179">
        <f t="shared" si="372"/>
        <v>0.99999999999999989</v>
      </c>
      <c r="P581" s="179">
        <f t="shared" si="372"/>
        <v>1</v>
      </c>
      <c r="Q581" s="179">
        <f t="shared" si="372"/>
        <v>1</v>
      </c>
      <c r="R581" s="179">
        <f t="shared" si="372"/>
        <v>0.99999999999999978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0.99999999999999989</v>
      </c>
      <c r="H582" s="179">
        <f t="shared" si="372"/>
        <v>1</v>
      </c>
      <c r="I582" s="179">
        <f t="shared" si="372"/>
        <v>1</v>
      </c>
      <c r="J582" s="179">
        <f t="shared" si="372"/>
        <v>1.0000000000000002</v>
      </c>
      <c r="K582" s="179">
        <f t="shared" si="372"/>
        <v>1</v>
      </c>
      <c r="L582" s="179">
        <f t="shared" si="372"/>
        <v>1</v>
      </c>
      <c r="M582" s="179">
        <f t="shared" si="372"/>
        <v>1</v>
      </c>
      <c r="N582" s="179">
        <f t="shared" si="372"/>
        <v>1</v>
      </c>
      <c r="O582" s="179">
        <f t="shared" si="372"/>
        <v>0.99999999999999989</v>
      </c>
      <c r="P582" s="179">
        <f t="shared" si="372"/>
        <v>1</v>
      </c>
      <c r="Q582" s="179">
        <f t="shared" si="372"/>
        <v>1</v>
      </c>
      <c r="R582" s="179">
        <f t="shared" si="372"/>
        <v>0.99999999999999978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0.99999999999999989</v>
      </c>
      <c r="H583" s="179">
        <f t="shared" si="372"/>
        <v>1</v>
      </c>
      <c r="I583" s="179">
        <f t="shared" si="372"/>
        <v>1</v>
      </c>
      <c r="J583" s="179">
        <f t="shared" si="372"/>
        <v>1.0000000000000002</v>
      </c>
      <c r="K583" s="179">
        <f t="shared" si="372"/>
        <v>1</v>
      </c>
      <c r="L583" s="179">
        <f t="shared" si="372"/>
        <v>1</v>
      </c>
      <c r="M583" s="179">
        <f t="shared" si="372"/>
        <v>1</v>
      </c>
      <c r="N583" s="179">
        <f t="shared" si="372"/>
        <v>1</v>
      </c>
      <c r="O583" s="179">
        <f t="shared" si="372"/>
        <v>0.99999999999999989</v>
      </c>
      <c r="P583" s="179">
        <f t="shared" si="372"/>
        <v>1</v>
      </c>
      <c r="Q583" s="179">
        <f t="shared" si="372"/>
        <v>1</v>
      </c>
      <c r="R583" s="179">
        <f t="shared" si="372"/>
        <v>0.99999999999999978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0.99999999999999989</v>
      </c>
      <c r="H584" s="179">
        <f t="shared" si="381"/>
        <v>1</v>
      </c>
      <c r="I584" s="179">
        <f t="shared" si="381"/>
        <v>1</v>
      </c>
      <c r="J584" s="179">
        <f t="shared" si="381"/>
        <v>1.0000000000000002</v>
      </c>
      <c r="K584" s="179">
        <f t="shared" si="381"/>
        <v>1</v>
      </c>
      <c r="L584" s="179">
        <f t="shared" si="381"/>
        <v>1</v>
      </c>
      <c r="M584" s="179">
        <f t="shared" si="381"/>
        <v>1</v>
      </c>
      <c r="N584" s="179">
        <f t="shared" si="381"/>
        <v>1</v>
      </c>
      <c r="O584" s="179">
        <f t="shared" si="381"/>
        <v>0.99999999999999989</v>
      </c>
      <c r="P584" s="179">
        <f t="shared" si="381"/>
        <v>1</v>
      </c>
      <c r="Q584" s="179">
        <f t="shared" si="381"/>
        <v>1</v>
      </c>
      <c r="R584" s="179">
        <f t="shared" si="381"/>
        <v>0.99999999999999978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0.99999999999999989</v>
      </c>
      <c r="H585" s="179">
        <f t="shared" si="381"/>
        <v>1</v>
      </c>
      <c r="I585" s="179">
        <f t="shared" si="381"/>
        <v>1</v>
      </c>
      <c r="J585" s="179">
        <f t="shared" si="381"/>
        <v>1.0000000000000002</v>
      </c>
      <c r="K585" s="179">
        <f t="shared" si="381"/>
        <v>1</v>
      </c>
      <c r="L585" s="179">
        <f t="shared" si="381"/>
        <v>1</v>
      </c>
      <c r="M585" s="179">
        <f t="shared" si="381"/>
        <v>1</v>
      </c>
      <c r="N585" s="179">
        <f t="shared" si="381"/>
        <v>1</v>
      </c>
      <c r="O585" s="179">
        <f t="shared" si="381"/>
        <v>0.99999999999999989</v>
      </c>
      <c r="P585" s="179">
        <f t="shared" si="381"/>
        <v>1</v>
      </c>
      <c r="Q585" s="179">
        <f t="shared" si="381"/>
        <v>1</v>
      </c>
      <c r="R585" s="179">
        <f t="shared" si="381"/>
        <v>0.99999999999999978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0.99999999999999989</v>
      </c>
      <c r="H586" s="179">
        <f t="shared" si="381"/>
        <v>1</v>
      </c>
      <c r="I586" s="179">
        <f t="shared" si="381"/>
        <v>1</v>
      </c>
      <c r="J586" s="179">
        <f t="shared" si="381"/>
        <v>1.0000000000000002</v>
      </c>
      <c r="K586" s="179">
        <f t="shared" si="381"/>
        <v>1</v>
      </c>
      <c r="L586" s="179">
        <f t="shared" si="381"/>
        <v>1</v>
      </c>
      <c r="M586" s="179">
        <f t="shared" si="381"/>
        <v>1</v>
      </c>
      <c r="N586" s="179">
        <f t="shared" si="381"/>
        <v>1</v>
      </c>
      <c r="O586" s="179">
        <f t="shared" si="381"/>
        <v>0.99999999999999989</v>
      </c>
      <c r="P586" s="179">
        <f t="shared" si="381"/>
        <v>1</v>
      </c>
      <c r="Q586" s="179">
        <f t="shared" si="381"/>
        <v>1</v>
      </c>
      <c r="R586" s="179">
        <f t="shared" si="381"/>
        <v>0.99999999999999978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0.99999999999999989</v>
      </c>
      <c r="H587" s="179">
        <f t="shared" si="381"/>
        <v>1</v>
      </c>
      <c r="I587" s="179">
        <f t="shared" si="381"/>
        <v>1</v>
      </c>
      <c r="J587" s="179">
        <f t="shared" si="381"/>
        <v>1.0000000000000002</v>
      </c>
      <c r="K587" s="179">
        <f t="shared" si="381"/>
        <v>1</v>
      </c>
      <c r="L587" s="179">
        <f t="shared" si="381"/>
        <v>1</v>
      </c>
      <c r="M587" s="179">
        <f t="shared" si="381"/>
        <v>1</v>
      </c>
      <c r="N587" s="179">
        <f t="shared" si="381"/>
        <v>1</v>
      </c>
      <c r="O587" s="179">
        <f t="shared" si="381"/>
        <v>0.99999999999999989</v>
      </c>
      <c r="P587" s="179">
        <f t="shared" si="381"/>
        <v>1</v>
      </c>
      <c r="Q587" s="179">
        <f t="shared" si="381"/>
        <v>1</v>
      </c>
      <c r="R587" s="179">
        <f t="shared" si="381"/>
        <v>0.99999999999999978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0.99999999999999989</v>
      </c>
      <c r="H588" s="179">
        <f t="shared" si="381"/>
        <v>1</v>
      </c>
      <c r="I588" s="179">
        <f t="shared" si="381"/>
        <v>1</v>
      </c>
      <c r="J588" s="179">
        <f t="shared" si="381"/>
        <v>1.0000000000000002</v>
      </c>
      <c r="K588" s="179">
        <f t="shared" si="381"/>
        <v>1</v>
      </c>
      <c r="L588" s="179">
        <f t="shared" si="381"/>
        <v>1</v>
      </c>
      <c r="M588" s="179">
        <f t="shared" si="381"/>
        <v>1</v>
      </c>
      <c r="N588" s="179">
        <f t="shared" si="381"/>
        <v>1</v>
      </c>
      <c r="O588" s="179">
        <f t="shared" si="381"/>
        <v>0.99999999999999989</v>
      </c>
      <c r="P588" s="179">
        <f t="shared" si="381"/>
        <v>1</v>
      </c>
      <c r="Q588" s="179">
        <f t="shared" si="381"/>
        <v>1</v>
      </c>
      <c r="R588" s="179">
        <f t="shared" si="381"/>
        <v>0.99999999999999978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0.99999999999999989</v>
      </c>
      <c r="H589" s="179">
        <f t="shared" si="381"/>
        <v>1</v>
      </c>
      <c r="I589" s="179">
        <f t="shared" si="381"/>
        <v>1</v>
      </c>
      <c r="J589" s="179">
        <f t="shared" si="381"/>
        <v>1.0000000000000002</v>
      </c>
      <c r="K589" s="179">
        <f t="shared" si="381"/>
        <v>1</v>
      </c>
      <c r="L589" s="179">
        <f t="shared" si="381"/>
        <v>1</v>
      </c>
      <c r="M589" s="179">
        <f t="shared" si="381"/>
        <v>1</v>
      </c>
      <c r="N589" s="179">
        <f t="shared" si="381"/>
        <v>1</v>
      </c>
      <c r="O589" s="179">
        <f t="shared" si="381"/>
        <v>0.99999999999999989</v>
      </c>
      <c r="P589" s="179">
        <f t="shared" si="381"/>
        <v>1</v>
      </c>
      <c r="Q589" s="179">
        <f t="shared" si="381"/>
        <v>1</v>
      </c>
      <c r="R589" s="179">
        <f t="shared" si="381"/>
        <v>0.99999999999999978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0.99999999999999989</v>
      </c>
      <c r="H590" s="179">
        <f t="shared" si="381"/>
        <v>1</v>
      </c>
      <c r="I590" s="179">
        <f t="shared" si="381"/>
        <v>1</v>
      </c>
      <c r="J590" s="179">
        <f t="shared" si="381"/>
        <v>1.0000000000000002</v>
      </c>
      <c r="K590" s="179">
        <f t="shared" si="381"/>
        <v>1</v>
      </c>
      <c r="L590" s="179">
        <f t="shared" si="381"/>
        <v>1</v>
      </c>
      <c r="M590" s="179">
        <f t="shared" si="381"/>
        <v>1</v>
      </c>
      <c r="N590" s="179">
        <f t="shared" si="381"/>
        <v>1</v>
      </c>
      <c r="O590" s="179">
        <f t="shared" si="381"/>
        <v>0.99999999999999989</v>
      </c>
      <c r="P590" s="179">
        <f t="shared" si="381"/>
        <v>1</v>
      </c>
      <c r="Q590" s="179">
        <f t="shared" si="381"/>
        <v>1</v>
      </c>
      <c r="R590" s="179">
        <f t="shared" si="381"/>
        <v>0.99999999999999978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0.99999999999999989</v>
      </c>
      <c r="H591" s="179">
        <f t="shared" si="381"/>
        <v>1</v>
      </c>
      <c r="I591" s="179">
        <f t="shared" si="381"/>
        <v>1</v>
      </c>
      <c r="J591" s="179">
        <f t="shared" si="381"/>
        <v>1.0000000000000002</v>
      </c>
      <c r="K591" s="179">
        <f t="shared" si="381"/>
        <v>1</v>
      </c>
      <c r="L591" s="179">
        <f t="shared" si="381"/>
        <v>1</v>
      </c>
      <c r="M591" s="179">
        <f t="shared" si="381"/>
        <v>1</v>
      </c>
      <c r="N591" s="179">
        <f t="shared" si="381"/>
        <v>1</v>
      </c>
      <c r="O591" s="179">
        <f t="shared" si="381"/>
        <v>0.99999999999999989</v>
      </c>
      <c r="P591" s="179">
        <f t="shared" si="381"/>
        <v>1</v>
      </c>
      <c r="Q591" s="179">
        <f t="shared" si="381"/>
        <v>1</v>
      </c>
      <c r="R591" s="179">
        <f t="shared" si="381"/>
        <v>0.99999999999999978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0.99999999999999989</v>
      </c>
      <c r="H592" s="179">
        <f t="shared" si="381"/>
        <v>1</v>
      </c>
      <c r="I592" s="179">
        <f t="shared" si="381"/>
        <v>1</v>
      </c>
      <c r="J592" s="179">
        <f t="shared" si="381"/>
        <v>1.0000000000000002</v>
      </c>
      <c r="K592" s="179">
        <f t="shared" si="381"/>
        <v>1</v>
      </c>
      <c r="L592" s="179">
        <f t="shared" si="381"/>
        <v>1</v>
      </c>
      <c r="M592" s="179">
        <f t="shared" si="381"/>
        <v>1</v>
      </c>
      <c r="N592" s="179">
        <f t="shared" si="381"/>
        <v>1</v>
      </c>
      <c r="O592" s="179">
        <f t="shared" si="381"/>
        <v>0.99999999999999989</v>
      </c>
      <c r="P592" s="179">
        <f t="shared" si="381"/>
        <v>1</v>
      </c>
      <c r="Q592" s="179">
        <f t="shared" si="381"/>
        <v>1</v>
      </c>
      <c r="R592" s="179">
        <f t="shared" si="381"/>
        <v>0.99999999999999978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0.99999999999999989</v>
      </c>
      <c r="H593" s="179">
        <f t="shared" si="381"/>
        <v>1</v>
      </c>
      <c r="I593" s="179">
        <f t="shared" si="381"/>
        <v>1</v>
      </c>
      <c r="J593" s="179">
        <f t="shared" si="381"/>
        <v>1.0000000000000002</v>
      </c>
      <c r="K593" s="179">
        <f t="shared" si="381"/>
        <v>1</v>
      </c>
      <c r="L593" s="179">
        <f t="shared" si="381"/>
        <v>1</v>
      </c>
      <c r="M593" s="179">
        <f t="shared" si="381"/>
        <v>1</v>
      </c>
      <c r="N593" s="179">
        <f t="shared" si="381"/>
        <v>1</v>
      </c>
      <c r="O593" s="179">
        <f t="shared" si="381"/>
        <v>0.99999999999999989</v>
      </c>
      <c r="P593" s="179">
        <f t="shared" si="381"/>
        <v>1</v>
      </c>
      <c r="Q593" s="179">
        <f t="shared" si="381"/>
        <v>1</v>
      </c>
      <c r="R593" s="179">
        <f t="shared" si="381"/>
        <v>0.99999999999999978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0.99999999999999989</v>
      </c>
      <c r="H594" s="179">
        <f t="shared" si="381"/>
        <v>1</v>
      </c>
      <c r="I594" s="179">
        <f t="shared" si="381"/>
        <v>1</v>
      </c>
      <c r="J594" s="179">
        <f t="shared" si="381"/>
        <v>1.0000000000000002</v>
      </c>
      <c r="K594" s="179">
        <f t="shared" si="381"/>
        <v>1</v>
      </c>
      <c r="L594" s="179">
        <f t="shared" si="381"/>
        <v>1</v>
      </c>
      <c r="M594" s="179">
        <f t="shared" si="381"/>
        <v>1</v>
      </c>
      <c r="N594" s="179">
        <f t="shared" si="381"/>
        <v>1</v>
      </c>
      <c r="O594" s="179">
        <f t="shared" si="381"/>
        <v>0.99999999999999989</v>
      </c>
      <c r="P594" s="179">
        <f t="shared" si="381"/>
        <v>1</v>
      </c>
      <c r="Q594" s="179">
        <f t="shared" si="381"/>
        <v>1</v>
      </c>
      <c r="R594" s="179">
        <f t="shared" si="381"/>
        <v>0.99999999999999978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0.99999999999999989</v>
      </c>
      <c r="H595" s="179">
        <f t="shared" si="381"/>
        <v>1</v>
      </c>
      <c r="I595" s="179">
        <f t="shared" si="381"/>
        <v>1</v>
      </c>
      <c r="J595" s="179">
        <f t="shared" si="381"/>
        <v>1.0000000000000002</v>
      </c>
      <c r="K595" s="179">
        <f t="shared" si="381"/>
        <v>1</v>
      </c>
      <c r="L595" s="179">
        <f t="shared" si="381"/>
        <v>1</v>
      </c>
      <c r="M595" s="179">
        <f t="shared" si="381"/>
        <v>1</v>
      </c>
      <c r="N595" s="179">
        <f t="shared" si="381"/>
        <v>1</v>
      </c>
      <c r="O595" s="179">
        <f t="shared" si="381"/>
        <v>0.99999999999999989</v>
      </c>
      <c r="P595" s="179">
        <f t="shared" si="381"/>
        <v>1</v>
      </c>
      <c r="Q595" s="179">
        <f t="shared" si="381"/>
        <v>1</v>
      </c>
      <c r="R595" s="179">
        <f t="shared" si="381"/>
        <v>0.99999999999999978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0.99999999999999989</v>
      </c>
      <c r="H596" s="179">
        <f t="shared" si="381"/>
        <v>1</v>
      </c>
      <c r="I596" s="179">
        <f t="shared" si="381"/>
        <v>1</v>
      </c>
      <c r="J596" s="179">
        <f t="shared" si="381"/>
        <v>1.0000000000000002</v>
      </c>
      <c r="K596" s="179">
        <f t="shared" si="381"/>
        <v>1</v>
      </c>
      <c r="L596" s="179">
        <f t="shared" si="381"/>
        <v>1</v>
      </c>
      <c r="M596" s="179">
        <f t="shared" si="381"/>
        <v>1</v>
      </c>
      <c r="N596" s="179">
        <f t="shared" si="381"/>
        <v>1</v>
      </c>
      <c r="O596" s="179">
        <f t="shared" si="381"/>
        <v>0.99999999999999989</v>
      </c>
      <c r="P596" s="179">
        <f t="shared" si="381"/>
        <v>1</v>
      </c>
      <c r="Q596" s="179">
        <f t="shared" si="381"/>
        <v>1</v>
      </c>
      <c r="R596" s="179">
        <f t="shared" si="381"/>
        <v>0.99999999999999978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0.99999999999999989</v>
      </c>
      <c r="H597" s="179">
        <f t="shared" si="381"/>
        <v>1</v>
      </c>
      <c r="I597" s="179">
        <f t="shared" si="381"/>
        <v>1</v>
      </c>
      <c r="J597" s="179">
        <f t="shared" si="381"/>
        <v>1.0000000000000002</v>
      </c>
      <c r="K597" s="179">
        <f t="shared" si="381"/>
        <v>1</v>
      </c>
      <c r="L597" s="179">
        <f t="shared" si="381"/>
        <v>1</v>
      </c>
      <c r="M597" s="179">
        <f t="shared" si="381"/>
        <v>1</v>
      </c>
      <c r="N597" s="179">
        <f t="shared" si="381"/>
        <v>1</v>
      </c>
      <c r="O597" s="179">
        <f t="shared" si="381"/>
        <v>0.99999999999999989</v>
      </c>
      <c r="P597" s="179">
        <f t="shared" si="381"/>
        <v>1</v>
      </c>
      <c r="Q597" s="179">
        <f t="shared" si="381"/>
        <v>1</v>
      </c>
      <c r="R597" s="179">
        <f t="shared" si="381"/>
        <v>0.99999999999999978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0.99999999999999989</v>
      </c>
      <c r="H598" s="179">
        <f t="shared" si="381"/>
        <v>1</v>
      </c>
      <c r="I598" s="179">
        <f t="shared" si="381"/>
        <v>1</v>
      </c>
      <c r="J598" s="179">
        <f t="shared" si="381"/>
        <v>1.0000000000000002</v>
      </c>
      <c r="K598" s="179">
        <f t="shared" si="381"/>
        <v>1</v>
      </c>
      <c r="L598" s="179">
        <f t="shared" si="381"/>
        <v>1</v>
      </c>
      <c r="M598" s="179">
        <f t="shared" si="381"/>
        <v>1</v>
      </c>
      <c r="N598" s="179">
        <f t="shared" si="381"/>
        <v>1</v>
      </c>
      <c r="O598" s="179">
        <f t="shared" si="381"/>
        <v>0.99999999999999989</v>
      </c>
      <c r="P598" s="179">
        <f t="shared" si="381"/>
        <v>1</v>
      </c>
      <c r="Q598" s="179">
        <f t="shared" si="381"/>
        <v>1</v>
      </c>
      <c r="R598" s="179">
        <f t="shared" si="381"/>
        <v>0.99999999999999978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0.99999999999999989</v>
      </c>
      <c r="H599" s="179">
        <f t="shared" si="381"/>
        <v>1</v>
      </c>
      <c r="I599" s="179">
        <f t="shared" si="381"/>
        <v>1</v>
      </c>
      <c r="J599" s="179">
        <f t="shared" si="381"/>
        <v>1.0000000000000002</v>
      </c>
      <c r="K599" s="179">
        <f t="shared" si="381"/>
        <v>1</v>
      </c>
      <c r="L599" s="179">
        <f t="shared" si="381"/>
        <v>1</v>
      </c>
      <c r="M599" s="179">
        <f t="shared" si="381"/>
        <v>1</v>
      </c>
      <c r="N599" s="179">
        <f t="shared" si="381"/>
        <v>1</v>
      </c>
      <c r="O599" s="179">
        <f t="shared" si="381"/>
        <v>0.99999999999999989</v>
      </c>
      <c r="P599" s="179">
        <f t="shared" si="381"/>
        <v>1</v>
      </c>
      <c r="Q599" s="179">
        <f t="shared" si="381"/>
        <v>1</v>
      </c>
      <c r="R599" s="179">
        <f t="shared" si="381"/>
        <v>0.99999999999999978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0.99999999999999989</v>
      </c>
      <c r="H600" s="179">
        <f t="shared" si="389"/>
        <v>1</v>
      </c>
      <c r="I600" s="179">
        <f t="shared" si="389"/>
        <v>1</v>
      </c>
      <c r="J600" s="179">
        <f t="shared" si="389"/>
        <v>1.0000000000000002</v>
      </c>
      <c r="K600" s="179">
        <f t="shared" si="389"/>
        <v>1</v>
      </c>
      <c r="L600" s="179">
        <f t="shared" si="389"/>
        <v>1</v>
      </c>
      <c r="M600" s="179">
        <f t="shared" si="389"/>
        <v>1</v>
      </c>
      <c r="N600" s="179">
        <f t="shared" si="389"/>
        <v>1</v>
      </c>
      <c r="O600" s="179">
        <f t="shared" si="389"/>
        <v>0.99999999999999989</v>
      </c>
      <c r="P600" s="179">
        <f t="shared" si="389"/>
        <v>1</v>
      </c>
      <c r="Q600" s="179">
        <f t="shared" si="389"/>
        <v>1</v>
      </c>
      <c r="R600" s="179">
        <f t="shared" si="389"/>
        <v>0.99999999999999978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0.99999999999999989</v>
      </c>
      <c r="H601" s="179">
        <f t="shared" si="389"/>
        <v>1</v>
      </c>
      <c r="I601" s="179">
        <f t="shared" si="389"/>
        <v>1</v>
      </c>
      <c r="J601" s="179">
        <f t="shared" si="389"/>
        <v>1.0000000000000002</v>
      </c>
      <c r="K601" s="179">
        <f t="shared" si="389"/>
        <v>1</v>
      </c>
      <c r="L601" s="179">
        <f t="shared" si="389"/>
        <v>1</v>
      </c>
      <c r="M601" s="179">
        <f t="shared" si="389"/>
        <v>1</v>
      </c>
      <c r="N601" s="179">
        <f t="shared" si="389"/>
        <v>1</v>
      </c>
      <c r="O601" s="179">
        <f t="shared" si="389"/>
        <v>0.99999999999999989</v>
      </c>
      <c r="P601" s="179">
        <f t="shared" si="389"/>
        <v>1</v>
      </c>
      <c r="Q601" s="179">
        <f t="shared" si="389"/>
        <v>1</v>
      </c>
      <c r="R601" s="179">
        <f t="shared" si="389"/>
        <v>0.99999999999999978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0.99999999999999989</v>
      </c>
      <c r="H602" s="179">
        <f t="shared" si="389"/>
        <v>1</v>
      </c>
      <c r="I602" s="179">
        <f t="shared" si="389"/>
        <v>1</v>
      </c>
      <c r="J602" s="179">
        <f t="shared" si="389"/>
        <v>1.0000000000000002</v>
      </c>
      <c r="K602" s="179">
        <f t="shared" si="389"/>
        <v>1</v>
      </c>
      <c r="L602" s="179">
        <f t="shared" si="389"/>
        <v>1</v>
      </c>
      <c r="M602" s="179">
        <f t="shared" si="389"/>
        <v>1</v>
      </c>
      <c r="N602" s="179">
        <f t="shared" si="389"/>
        <v>1</v>
      </c>
      <c r="O602" s="179">
        <f t="shared" si="389"/>
        <v>0.99999999999999989</v>
      </c>
      <c r="P602" s="179">
        <f t="shared" si="389"/>
        <v>1</v>
      </c>
      <c r="Q602" s="179">
        <f t="shared" si="389"/>
        <v>1</v>
      </c>
      <c r="R602" s="179">
        <f t="shared" si="389"/>
        <v>0.99999999999999978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0.99999999999999989</v>
      </c>
      <c r="H603" s="179">
        <f t="shared" si="389"/>
        <v>1</v>
      </c>
      <c r="I603" s="179">
        <f t="shared" si="389"/>
        <v>1</v>
      </c>
      <c r="J603" s="179">
        <f t="shared" si="389"/>
        <v>1.0000000000000002</v>
      </c>
      <c r="K603" s="179">
        <f t="shared" si="389"/>
        <v>1</v>
      </c>
      <c r="L603" s="179">
        <f t="shared" si="389"/>
        <v>1</v>
      </c>
      <c r="M603" s="179">
        <f t="shared" si="389"/>
        <v>1</v>
      </c>
      <c r="N603" s="179">
        <f t="shared" si="389"/>
        <v>1</v>
      </c>
      <c r="O603" s="179">
        <f t="shared" si="389"/>
        <v>0.99999999999999989</v>
      </c>
      <c r="P603" s="179">
        <f t="shared" si="389"/>
        <v>1</v>
      </c>
      <c r="Q603" s="179">
        <f t="shared" si="389"/>
        <v>1</v>
      </c>
      <c r="R603" s="179">
        <f t="shared" si="389"/>
        <v>0.99999999999999978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0.99999999999999989</v>
      </c>
      <c r="H604" s="179">
        <f t="shared" si="389"/>
        <v>1</v>
      </c>
      <c r="I604" s="179">
        <f t="shared" si="389"/>
        <v>1</v>
      </c>
      <c r="J604" s="179">
        <f t="shared" si="389"/>
        <v>1.0000000000000002</v>
      </c>
      <c r="K604" s="179">
        <f t="shared" si="389"/>
        <v>1</v>
      </c>
      <c r="L604" s="179">
        <f t="shared" si="389"/>
        <v>1</v>
      </c>
      <c r="M604" s="179">
        <f t="shared" si="389"/>
        <v>1</v>
      </c>
      <c r="N604" s="179">
        <f t="shared" si="389"/>
        <v>1</v>
      </c>
      <c r="O604" s="179">
        <f t="shared" si="389"/>
        <v>0.99999999999999989</v>
      </c>
      <c r="P604" s="179">
        <f t="shared" si="389"/>
        <v>1</v>
      </c>
      <c r="Q604" s="179">
        <f t="shared" si="389"/>
        <v>1</v>
      </c>
      <c r="R604" s="179">
        <f t="shared" si="389"/>
        <v>0.99999999999999978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0.99999999999999989</v>
      </c>
      <c r="H605" s="179">
        <f t="shared" si="389"/>
        <v>1</v>
      </c>
      <c r="I605" s="179">
        <f t="shared" si="389"/>
        <v>1</v>
      </c>
      <c r="J605" s="179">
        <f t="shared" si="389"/>
        <v>1.0000000000000002</v>
      </c>
      <c r="K605" s="179">
        <f t="shared" si="389"/>
        <v>1</v>
      </c>
      <c r="L605" s="179">
        <f t="shared" si="389"/>
        <v>1</v>
      </c>
      <c r="M605" s="179">
        <f t="shared" si="389"/>
        <v>1</v>
      </c>
      <c r="N605" s="179">
        <f t="shared" si="389"/>
        <v>1</v>
      </c>
      <c r="O605" s="179">
        <f t="shared" si="389"/>
        <v>0.99999999999999989</v>
      </c>
      <c r="P605" s="179">
        <f t="shared" si="389"/>
        <v>1</v>
      </c>
      <c r="Q605" s="179">
        <f t="shared" si="389"/>
        <v>1</v>
      </c>
      <c r="R605" s="179">
        <f t="shared" si="389"/>
        <v>0.99999999999999978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0.99999999999999989</v>
      </c>
      <c r="H606" s="179">
        <f t="shared" si="389"/>
        <v>1</v>
      </c>
      <c r="I606" s="179">
        <f t="shared" si="389"/>
        <v>1</v>
      </c>
      <c r="J606" s="179">
        <f t="shared" si="389"/>
        <v>1.0000000000000002</v>
      </c>
      <c r="K606" s="179">
        <f t="shared" si="389"/>
        <v>1</v>
      </c>
      <c r="L606" s="179">
        <f t="shared" si="389"/>
        <v>1</v>
      </c>
      <c r="M606" s="179">
        <f t="shared" si="389"/>
        <v>1</v>
      </c>
      <c r="N606" s="179">
        <f t="shared" si="389"/>
        <v>1</v>
      </c>
      <c r="O606" s="179">
        <f t="shared" si="389"/>
        <v>0.99999999999999989</v>
      </c>
      <c r="P606" s="179">
        <f t="shared" si="389"/>
        <v>1</v>
      </c>
      <c r="Q606" s="179">
        <f t="shared" si="389"/>
        <v>1</v>
      </c>
      <c r="R606" s="179">
        <f t="shared" si="389"/>
        <v>0.99999999999999978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0.99999999999999989</v>
      </c>
      <c r="H607" s="179">
        <f t="shared" si="389"/>
        <v>1</v>
      </c>
      <c r="I607" s="179">
        <f t="shared" si="389"/>
        <v>1</v>
      </c>
      <c r="J607" s="179">
        <f t="shared" si="389"/>
        <v>1.0000000000000002</v>
      </c>
      <c r="K607" s="179">
        <f t="shared" si="389"/>
        <v>1</v>
      </c>
      <c r="L607" s="179">
        <f t="shared" si="389"/>
        <v>1</v>
      </c>
      <c r="M607" s="179">
        <f t="shared" si="389"/>
        <v>1</v>
      </c>
      <c r="N607" s="179">
        <f t="shared" si="389"/>
        <v>1</v>
      </c>
      <c r="O607" s="179">
        <f t="shared" si="389"/>
        <v>0.99999999999999989</v>
      </c>
      <c r="P607" s="179">
        <f t="shared" si="389"/>
        <v>1</v>
      </c>
      <c r="Q607" s="179">
        <f t="shared" si="389"/>
        <v>1</v>
      </c>
      <c r="R607" s="179">
        <f t="shared" si="389"/>
        <v>0.99999999999999978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0.99999999999999989</v>
      </c>
      <c r="H608" s="179">
        <f t="shared" si="389"/>
        <v>1</v>
      </c>
      <c r="I608" s="179">
        <f t="shared" si="389"/>
        <v>1</v>
      </c>
      <c r="J608" s="179">
        <f t="shared" si="389"/>
        <v>1.0000000000000002</v>
      </c>
      <c r="K608" s="179">
        <f t="shared" si="389"/>
        <v>1</v>
      </c>
      <c r="L608" s="179">
        <f t="shared" si="389"/>
        <v>1</v>
      </c>
      <c r="M608" s="179">
        <f t="shared" si="389"/>
        <v>1</v>
      </c>
      <c r="N608" s="179">
        <f t="shared" si="389"/>
        <v>1</v>
      </c>
      <c r="O608" s="179">
        <f t="shared" si="389"/>
        <v>0.99999999999999989</v>
      </c>
      <c r="P608" s="179">
        <f t="shared" si="389"/>
        <v>1</v>
      </c>
      <c r="Q608" s="179">
        <f t="shared" si="389"/>
        <v>1</v>
      </c>
      <c r="R608" s="179">
        <f t="shared" si="389"/>
        <v>0.99999999999999978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0.99999999999999989</v>
      </c>
      <c r="H609" s="179">
        <f t="shared" si="389"/>
        <v>1</v>
      </c>
      <c r="I609" s="179">
        <f t="shared" si="389"/>
        <v>1</v>
      </c>
      <c r="J609" s="179">
        <f t="shared" si="389"/>
        <v>1.0000000000000002</v>
      </c>
      <c r="K609" s="179">
        <f t="shared" si="389"/>
        <v>1</v>
      </c>
      <c r="L609" s="179">
        <f t="shared" si="389"/>
        <v>1</v>
      </c>
      <c r="M609" s="179">
        <f t="shared" si="389"/>
        <v>1</v>
      </c>
      <c r="N609" s="179">
        <f t="shared" si="389"/>
        <v>1</v>
      </c>
      <c r="O609" s="179">
        <f t="shared" si="389"/>
        <v>0.99999999999999989</v>
      </c>
      <c r="P609" s="179">
        <f t="shared" si="389"/>
        <v>1</v>
      </c>
      <c r="Q609" s="179">
        <f t="shared" si="389"/>
        <v>1</v>
      </c>
      <c r="R609" s="179">
        <f t="shared" si="389"/>
        <v>0.99999999999999978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0.99999999999999989</v>
      </c>
      <c r="H610" s="179">
        <f t="shared" si="389"/>
        <v>1</v>
      </c>
      <c r="I610" s="179">
        <f t="shared" si="389"/>
        <v>1</v>
      </c>
      <c r="J610" s="179">
        <f t="shared" si="389"/>
        <v>1.0000000000000002</v>
      </c>
      <c r="K610" s="179">
        <f t="shared" si="389"/>
        <v>1</v>
      </c>
      <c r="L610" s="179">
        <f t="shared" si="389"/>
        <v>1</v>
      </c>
      <c r="M610" s="179">
        <f t="shared" si="389"/>
        <v>1</v>
      </c>
      <c r="N610" s="179">
        <f t="shared" si="389"/>
        <v>1</v>
      </c>
      <c r="O610" s="179">
        <f t="shared" si="389"/>
        <v>0.99999999999999989</v>
      </c>
      <c r="P610" s="179">
        <f t="shared" si="389"/>
        <v>1</v>
      </c>
      <c r="Q610" s="179">
        <f t="shared" si="389"/>
        <v>1</v>
      </c>
      <c r="R610" s="179">
        <f t="shared" si="389"/>
        <v>0.99999999999999978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0.99999999999999989</v>
      </c>
      <c r="H611" s="179">
        <f t="shared" si="389"/>
        <v>1</v>
      </c>
      <c r="I611" s="179">
        <f t="shared" si="389"/>
        <v>1</v>
      </c>
      <c r="J611" s="179">
        <f t="shared" si="389"/>
        <v>1.0000000000000002</v>
      </c>
      <c r="K611" s="179">
        <f t="shared" si="389"/>
        <v>1</v>
      </c>
      <c r="L611" s="179">
        <f t="shared" si="389"/>
        <v>1</v>
      </c>
      <c r="M611" s="179">
        <f t="shared" si="389"/>
        <v>1</v>
      </c>
      <c r="N611" s="179">
        <f t="shared" si="389"/>
        <v>1</v>
      </c>
      <c r="O611" s="179">
        <f t="shared" si="389"/>
        <v>0.99999999999999989</v>
      </c>
      <c r="P611" s="179">
        <f t="shared" si="389"/>
        <v>1</v>
      </c>
      <c r="Q611" s="179">
        <f t="shared" si="389"/>
        <v>1</v>
      </c>
      <c r="R611" s="179">
        <f t="shared" si="389"/>
        <v>0.99999999999999978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0.99999999999999989</v>
      </c>
      <c r="H612" s="179">
        <f t="shared" si="389"/>
        <v>1</v>
      </c>
      <c r="I612" s="179">
        <f t="shared" si="389"/>
        <v>1</v>
      </c>
      <c r="J612" s="179">
        <f t="shared" si="389"/>
        <v>1.0000000000000002</v>
      </c>
      <c r="K612" s="179">
        <f t="shared" si="389"/>
        <v>1</v>
      </c>
      <c r="L612" s="179">
        <f t="shared" si="389"/>
        <v>1</v>
      </c>
      <c r="M612" s="179">
        <f t="shared" si="389"/>
        <v>1</v>
      </c>
      <c r="N612" s="179">
        <f t="shared" si="389"/>
        <v>1</v>
      </c>
      <c r="O612" s="179">
        <f t="shared" si="389"/>
        <v>0.99999999999999989</v>
      </c>
      <c r="P612" s="179">
        <f t="shared" si="389"/>
        <v>1</v>
      </c>
      <c r="Q612" s="179">
        <f t="shared" si="389"/>
        <v>1</v>
      </c>
      <c r="R612" s="179">
        <f t="shared" si="389"/>
        <v>0.99999999999999978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0.99999999999999989</v>
      </c>
      <c r="H613" s="179">
        <f t="shared" si="389"/>
        <v>1</v>
      </c>
      <c r="I613" s="179">
        <f t="shared" si="389"/>
        <v>1</v>
      </c>
      <c r="J613" s="179">
        <f t="shared" si="389"/>
        <v>1.0000000000000002</v>
      </c>
      <c r="K613" s="179">
        <f t="shared" si="389"/>
        <v>1</v>
      </c>
      <c r="L613" s="179">
        <f t="shared" si="389"/>
        <v>1</v>
      </c>
      <c r="M613" s="179">
        <f t="shared" si="389"/>
        <v>1</v>
      </c>
      <c r="N613" s="179">
        <f t="shared" si="389"/>
        <v>1</v>
      </c>
      <c r="O613" s="179">
        <f t="shared" si="389"/>
        <v>0.99999999999999989</v>
      </c>
      <c r="P613" s="179">
        <f t="shared" si="389"/>
        <v>1</v>
      </c>
      <c r="Q613" s="179">
        <f t="shared" si="389"/>
        <v>1</v>
      </c>
      <c r="R613" s="179">
        <f t="shared" si="389"/>
        <v>0.99999999999999978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0.99999999999999989</v>
      </c>
      <c r="H614" s="179">
        <f t="shared" si="389"/>
        <v>1</v>
      </c>
      <c r="I614" s="179">
        <f t="shared" si="389"/>
        <v>1</v>
      </c>
      <c r="J614" s="179">
        <f t="shared" si="389"/>
        <v>1.0000000000000002</v>
      </c>
      <c r="K614" s="179">
        <f t="shared" si="389"/>
        <v>1</v>
      </c>
      <c r="L614" s="179">
        <f t="shared" si="389"/>
        <v>1</v>
      </c>
      <c r="M614" s="179">
        <f t="shared" si="389"/>
        <v>1</v>
      </c>
      <c r="N614" s="179">
        <f t="shared" si="389"/>
        <v>1</v>
      </c>
      <c r="O614" s="179">
        <f t="shared" si="389"/>
        <v>0.99999999999999989</v>
      </c>
      <c r="P614" s="179">
        <f t="shared" si="389"/>
        <v>1</v>
      </c>
      <c r="Q614" s="179">
        <f t="shared" si="389"/>
        <v>1</v>
      </c>
      <c r="R614" s="179">
        <f t="shared" si="389"/>
        <v>0.99999999999999978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0.99999999999999989</v>
      </c>
      <c r="H615" s="179">
        <f t="shared" si="389"/>
        <v>1</v>
      </c>
      <c r="I615" s="179">
        <f t="shared" si="389"/>
        <v>1</v>
      </c>
      <c r="J615" s="179">
        <f t="shared" si="389"/>
        <v>1.0000000000000002</v>
      </c>
      <c r="K615" s="179">
        <f t="shared" si="389"/>
        <v>1</v>
      </c>
      <c r="L615" s="179">
        <f t="shared" si="389"/>
        <v>1</v>
      </c>
      <c r="M615" s="179">
        <f t="shared" si="389"/>
        <v>1</v>
      </c>
      <c r="N615" s="179">
        <f t="shared" si="389"/>
        <v>1</v>
      </c>
      <c r="O615" s="179">
        <f t="shared" si="389"/>
        <v>0.99999999999999989</v>
      </c>
      <c r="P615" s="179">
        <f t="shared" si="389"/>
        <v>1</v>
      </c>
      <c r="Q615" s="179">
        <f t="shared" si="389"/>
        <v>1</v>
      </c>
      <c r="R615" s="179">
        <f t="shared" si="389"/>
        <v>0.99999999999999978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0.99999999999999989</v>
      </c>
      <c r="H616" s="179">
        <f t="shared" si="398"/>
        <v>1</v>
      </c>
      <c r="I616" s="179">
        <f t="shared" si="398"/>
        <v>1</v>
      </c>
      <c r="J616" s="179">
        <f t="shared" si="398"/>
        <v>1.0000000000000002</v>
      </c>
      <c r="K616" s="179">
        <f t="shared" si="398"/>
        <v>1</v>
      </c>
      <c r="L616" s="179">
        <f t="shared" si="398"/>
        <v>1</v>
      </c>
      <c r="M616" s="179">
        <f t="shared" si="398"/>
        <v>1</v>
      </c>
      <c r="N616" s="179">
        <f t="shared" si="398"/>
        <v>1</v>
      </c>
      <c r="O616" s="179">
        <f t="shared" si="398"/>
        <v>0.99999999999999989</v>
      </c>
      <c r="P616" s="179">
        <f t="shared" si="398"/>
        <v>1</v>
      </c>
      <c r="Q616" s="179">
        <f t="shared" si="398"/>
        <v>1</v>
      </c>
      <c r="R616" s="179">
        <f t="shared" si="398"/>
        <v>0.99999999999999978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0.99999999999999989</v>
      </c>
      <c r="H617" s="179">
        <f t="shared" si="398"/>
        <v>1</v>
      </c>
      <c r="I617" s="179">
        <f t="shared" si="398"/>
        <v>1</v>
      </c>
      <c r="J617" s="179">
        <f t="shared" si="398"/>
        <v>1.0000000000000002</v>
      </c>
      <c r="K617" s="179">
        <f t="shared" si="398"/>
        <v>1</v>
      </c>
      <c r="L617" s="179">
        <f t="shared" si="398"/>
        <v>1</v>
      </c>
      <c r="M617" s="179">
        <f t="shared" si="398"/>
        <v>1</v>
      </c>
      <c r="N617" s="179">
        <f t="shared" si="398"/>
        <v>1</v>
      </c>
      <c r="O617" s="179">
        <f t="shared" si="398"/>
        <v>0.99999999999999989</v>
      </c>
      <c r="P617" s="179">
        <f t="shared" si="398"/>
        <v>1</v>
      </c>
      <c r="Q617" s="179">
        <f t="shared" si="398"/>
        <v>1</v>
      </c>
      <c r="R617" s="179">
        <f t="shared" si="398"/>
        <v>0.99999999999999978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0.99999999999999989</v>
      </c>
      <c r="H618" s="179">
        <f t="shared" si="398"/>
        <v>1</v>
      </c>
      <c r="I618" s="179">
        <f t="shared" si="398"/>
        <v>1</v>
      </c>
      <c r="J618" s="179">
        <f t="shared" si="398"/>
        <v>1.0000000000000002</v>
      </c>
      <c r="K618" s="179">
        <f t="shared" si="398"/>
        <v>1</v>
      </c>
      <c r="L618" s="179">
        <f t="shared" si="398"/>
        <v>1</v>
      </c>
      <c r="M618" s="179">
        <f t="shared" si="398"/>
        <v>1</v>
      </c>
      <c r="N618" s="179">
        <f t="shared" si="398"/>
        <v>1</v>
      </c>
      <c r="O618" s="179">
        <f t="shared" si="398"/>
        <v>0.99999999999999989</v>
      </c>
      <c r="P618" s="179">
        <f t="shared" si="398"/>
        <v>1</v>
      </c>
      <c r="Q618" s="179">
        <f t="shared" si="398"/>
        <v>1</v>
      </c>
      <c r="R618" s="179">
        <f t="shared" si="398"/>
        <v>0.99999999999999978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0.99999999999999989</v>
      </c>
      <c r="H619" s="179">
        <f t="shared" si="398"/>
        <v>1</v>
      </c>
      <c r="I619" s="179">
        <f t="shared" si="398"/>
        <v>1</v>
      </c>
      <c r="J619" s="179">
        <f t="shared" si="398"/>
        <v>1.0000000000000002</v>
      </c>
      <c r="K619" s="179">
        <f t="shared" si="398"/>
        <v>1</v>
      </c>
      <c r="L619" s="179">
        <f t="shared" si="398"/>
        <v>1</v>
      </c>
      <c r="M619" s="179">
        <f t="shared" si="398"/>
        <v>1</v>
      </c>
      <c r="N619" s="179">
        <f t="shared" si="398"/>
        <v>1</v>
      </c>
      <c r="O619" s="179">
        <f t="shared" si="398"/>
        <v>0.99999999999999989</v>
      </c>
      <c r="P619" s="179">
        <f t="shared" si="398"/>
        <v>1</v>
      </c>
      <c r="Q619" s="179">
        <f t="shared" si="398"/>
        <v>1</v>
      </c>
      <c r="R619" s="179">
        <f t="shared" si="398"/>
        <v>0.99999999999999978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0.99999999999999989</v>
      </c>
      <c r="H620" s="179">
        <f t="shared" si="398"/>
        <v>1</v>
      </c>
      <c r="I620" s="179">
        <f t="shared" si="398"/>
        <v>1</v>
      </c>
      <c r="J620" s="179">
        <f t="shared" si="398"/>
        <v>1.0000000000000002</v>
      </c>
      <c r="K620" s="179">
        <f t="shared" si="398"/>
        <v>1</v>
      </c>
      <c r="L620" s="179">
        <f t="shared" si="398"/>
        <v>1</v>
      </c>
      <c r="M620" s="179">
        <f t="shared" si="398"/>
        <v>1</v>
      </c>
      <c r="N620" s="179">
        <f t="shared" si="398"/>
        <v>1</v>
      </c>
      <c r="O620" s="179">
        <f t="shared" si="398"/>
        <v>0.99999999999999989</v>
      </c>
      <c r="P620" s="179">
        <f t="shared" si="398"/>
        <v>1</v>
      </c>
      <c r="Q620" s="179">
        <f t="shared" si="398"/>
        <v>1</v>
      </c>
      <c r="R620" s="179">
        <f t="shared" si="398"/>
        <v>0.99999999999999978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0.99999999999999989</v>
      </c>
      <c r="H621" s="179">
        <f t="shared" si="398"/>
        <v>1</v>
      </c>
      <c r="I621" s="179">
        <f t="shared" si="398"/>
        <v>1</v>
      </c>
      <c r="J621" s="179">
        <f t="shared" si="398"/>
        <v>1.0000000000000002</v>
      </c>
      <c r="K621" s="179">
        <f t="shared" si="398"/>
        <v>1</v>
      </c>
      <c r="L621" s="179">
        <f t="shared" si="398"/>
        <v>1</v>
      </c>
      <c r="M621" s="179">
        <f t="shared" si="398"/>
        <v>1</v>
      </c>
      <c r="N621" s="179">
        <f t="shared" si="398"/>
        <v>1</v>
      </c>
      <c r="O621" s="179">
        <f t="shared" si="398"/>
        <v>0.99999999999999989</v>
      </c>
      <c r="P621" s="179">
        <f t="shared" si="398"/>
        <v>1</v>
      </c>
      <c r="Q621" s="179">
        <f t="shared" si="398"/>
        <v>1</v>
      </c>
      <c r="R621" s="179">
        <f t="shared" si="398"/>
        <v>0.99999999999999978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0.99999999999999989</v>
      </c>
      <c r="H622" s="179">
        <f t="shared" si="398"/>
        <v>1</v>
      </c>
      <c r="I622" s="179">
        <f t="shared" si="398"/>
        <v>1</v>
      </c>
      <c r="J622" s="179">
        <f t="shared" si="398"/>
        <v>1.0000000000000002</v>
      </c>
      <c r="K622" s="179">
        <f t="shared" si="398"/>
        <v>1</v>
      </c>
      <c r="L622" s="179">
        <f t="shared" si="398"/>
        <v>1</v>
      </c>
      <c r="M622" s="179">
        <f t="shared" si="398"/>
        <v>1</v>
      </c>
      <c r="N622" s="179">
        <f t="shared" si="398"/>
        <v>1</v>
      </c>
      <c r="O622" s="179">
        <f t="shared" si="398"/>
        <v>0.99999999999999989</v>
      </c>
      <c r="P622" s="179">
        <f t="shared" si="398"/>
        <v>1</v>
      </c>
      <c r="Q622" s="179">
        <f t="shared" si="398"/>
        <v>1</v>
      </c>
      <c r="R622" s="179">
        <f t="shared" si="398"/>
        <v>0.99999999999999978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0.99999999999999989</v>
      </c>
      <c r="H623" s="179">
        <f t="shared" si="398"/>
        <v>1</v>
      </c>
      <c r="I623" s="179">
        <f t="shared" si="398"/>
        <v>1</v>
      </c>
      <c r="J623" s="179">
        <f t="shared" si="398"/>
        <v>1.0000000000000002</v>
      </c>
      <c r="K623" s="179">
        <f t="shared" si="398"/>
        <v>1</v>
      </c>
      <c r="L623" s="179">
        <f t="shared" si="398"/>
        <v>1</v>
      </c>
      <c r="M623" s="179">
        <f t="shared" si="398"/>
        <v>1</v>
      </c>
      <c r="N623" s="179">
        <f t="shared" si="398"/>
        <v>1</v>
      </c>
      <c r="O623" s="179">
        <f t="shared" si="398"/>
        <v>0.99999999999999989</v>
      </c>
      <c r="P623" s="179">
        <f t="shared" si="398"/>
        <v>1</v>
      </c>
      <c r="Q623" s="179">
        <f t="shared" si="398"/>
        <v>1</v>
      </c>
      <c r="R623" s="179">
        <f t="shared" si="398"/>
        <v>0.99999999999999978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0.99999999999999989</v>
      </c>
      <c r="H624" s="179">
        <f t="shared" si="398"/>
        <v>1</v>
      </c>
      <c r="I624" s="179">
        <f t="shared" si="398"/>
        <v>1</v>
      </c>
      <c r="J624" s="179">
        <f t="shared" si="398"/>
        <v>1.0000000000000002</v>
      </c>
      <c r="K624" s="179">
        <f t="shared" si="398"/>
        <v>1</v>
      </c>
      <c r="L624" s="179">
        <f t="shared" si="398"/>
        <v>1</v>
      </c>
      <c r="M624" s="179">
        <f t="shared" si="398"/>
        <v>1</v>
      </c>
      <c r="N624" s="179">
        <f t="shared" si="398"/>
        <v>1</v>
      </c>
      <c r="O624" s="179">
        <f t="shared" si="398"/>
        <v>0.99999999999999989</v>
      </c>
      <c r="P624" s="179">
        <f t="shared" si="398"/>
        <v>1</v>
      </c>
      <c r="Q624" s="179">
        <f t="shared" si="398"/>
        <v>1</v>
      </c>
      <c r="R624" s="179">
        <f t="shared" si="398"/>
        <v>0.99999999999999978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0.99999999999999989</v>
      </c>
      <c r="H625" s="179">
        <f t="shared" si="398"/>
        <v>1</v>
      </c>
      <c r="I625" s="179">
        <f t="shared" si="398"/>
        <v>1</v>
      </c>
      <c r="J625" s="179">
        <f t="shared" si="398"/>
        <v>1.0000000000000002</v>
      </c>
      <c r="K625" s="179">
        <f t="shared" si="398"/>
        <v>1</v>
      </c>
      <c r="L625" s="179">
        <f t="shared" si="398"/>
        <v>1</v>
      </c>
      <c r="M625" s="179">
        <f t="shared" si="398"/>
        <v>1</v>
      </c>
      <c r="N625" s="179">
        <f t="shared" si="398"/>
        <v>1</v>
      </c>
      <c r="O625" s="179">
        <f t="shared" si="398"/>
        <v>0.99999999999999989</v>
      </c>
      <c r="P625" s="179">
        <f t="shared" si="398"/>
        <v>1</v>
      </c>
      <c r="Q625" s="179">
        <f t="shared" si="398"/>
        <v>1</v>
      </c>
      <c r="R625" s="179">
        <f t="shared" si="398"/>
        <v>0.99999999999999978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0.99999999999999989</v>
      </c>
      <c r="H626" s="179">
        <f t="shared" si="398"/>
        <v>1</v>
      </c>
      <c r="I626" s="179">
        <f t="shared" si="398"/>
        <v>1</v>
      </c>
      <c r="J626" s="179">
        <f t="shared" si="398"/>
        <v>1.0000000000000002</v>
      </c>
      <c r="K626" s="179">
        <f t="shared" si="398"/>
        <v>1</v>
      </c>
      <c r="L626" s="179">
        <f t="shared" si="398"/>
        <v>1</v>
      </c>
      <c r="M626" s="179">
        <f t="shared" si="398"/>
        <v>1</v>
      </c>
      <c r="N626" s="179">
        <f t="shared" si="398"/>
        <v>1</v>
      </c>
      <c r="O626" s="179">
        <f t="shared" si="398"/>
        <v>0.99999999999999989</v>
      </c>
      <c r="P626" s="179">
        <f t="shared" si="398"/>
        <v>1</v>
      </c>
      <c r="Q626" s="179">
        <f t="shared" si="398"/>
        <v>1</v>
      </c>
      <c r="R626" s="179">
        <f t="shared" si="398"/>
        <v>0.99999999999999978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0.99999999999999989</v>
      </c>
      <c r="H627" s="179">
        <f t="shared" si="398"/>
        <v>1</v>
      </c>
      <c r="I627" s="179">
        <f t="shared" si="398"/>
        <v>1</v>
      </c>
      <c r="J627" s="179">
        <f t="shared" si="398"/>
        <v>1.0000000000000002</v>
      </c>
      <c r="K627" s="179">
        <f t="shared" si="398"/>
        <v>1</v>
      </c>
      <c r="L627" s="179">
        <f t="shared" si="398"/>
        <v>1</v>
      </c>
      <c r="M627" s="179">
        <f t="shared" si="398"/>
        <v>1</v>
      </c>
      <c r="N627" s="179">
        <f t="shared" si="398"/>
        <v>1</v>
      </c>
      <c r="O627" s="179">
        <f t="shared" si="398"/>
        <v>0.99999999999999989</v>
      </c>
      <c r="P627" s="179">
        <f t="shared" si="398"/>
        <v>1</v>
      </c>
      <c r="Q627" s="179">
        <f t="shared" si="398"/>
        <v>1</v>
      </c>
      <c r="R627" s="179">
        <f t="shared" si="398"/>
        <v>0.99999999999999978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0.99999999999999989</v>
      </c>
      <c r="H628" s="179">
        <f t="shared" si="398"/>
        <v>1</v>
      </c>
      <c r="I628" s="179">
        <f t="shared" si="398"/>
        <v>1</v>
      </c>
      <c r="J628" s="179">
        <f t="shared" si="398"/>
        <v>1.0000000000000002</v>
      </c>
      <c r="K628" s="179">
        <f t="shared" si="398"/>
        <v>1</v>
      </c>
      <c r="L628" s="179">
        <f t="shared" si="398"/>
        <v>1</v>
      </c>
      <c r="M628" s="179">
        <f t="shared" si="398"/>
        <v>1</v>
      </c>
      <c r="N628" s="179">
        <f t="shared" si="398"/>
        <v>1</v>
      </c>
      <c r="O628" s="179">
        <f t="shared" si="398"/>
        <v>0.99999999999999989</v>
      </c>
      <c r="P628" s="179">
        <f t="shared" si="398"/>
        <v>1</v>
      </c>
      <c r="Q628" s="179">
        <f t="shared" si="398"/>
        <v>1</v>
      </c>
      <c r="R628" s="179">
        <f t="shared" si="398"/>
        <v>0.99999999999999978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0.99999999999999989</v>
      </c>
      <c r="H629" s="179">
        <f t="shared" si="398"/>
        <v>1</v>
      </c>
      <c r="I629" s="179">
        <f t="shared" si="398"/>
        <v>1</v>
      </c>
      <c r="J629" s="179">
        <f t="shared" si="398"/>
        <v>1.0000000000000002</v>
      </c>
      <c r="K629" s="179">
        <f t="shared" si="398"/>
        <v>1</v>
      </c>
      <c r="L629" s="179">
        <f t="shared" si="398"/>
        <v>1</v>
      </c>
      <c r="M629" s="179">
        <f t="shared" si="398"/>
        <v>1</v>
      </c>
      <c r="N629" s="179">
        <f t="shared" si="398"/>
        <v>1</v>
      </c>
      <c r="O629" s="179">
        <f t="shared" si="398"/>
        <v>0.99999999999999989</v>
      </c>
      <c r="P629" s="179">
        <f t="shared" si="398"/>
        <v>1</v>
      </c>
      <c r="Q629" s="179">
        <f t="shared" si="398"/>
        <v>1</v>
      </c>
      <c r="R629" s="179">
        <f t="shared" si="398"/>
        <v>0.99999999999999978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0.99999999999999989</v>
      </c>
      <c r="H630" s="179">
        <f t="shared" si="398"/>
        <v>1</v>
      </c>
      <c r="I630" s="179">
        <f t="shared" si="398"/>
        <v>1</v>
      </c>
      <c r="J630" s="179">
        <f t="shared" si="398"/>
        <v>1.0000000000000002</v>
      </c>
      <c r="K630" s="179">
        <f t="shared" si="398"/>
        <v>1</v>
      </c>
      <c r="L630" s="179">
        <f t="shared" si="398"/>
        <v>1</v>
      </c>
      <c r="M630" s="179">
        <f t="shared" si="398"/>
        <v>1</v>
      </c>
      <c r="N630" s="179">
        <f t="shared" si="398"/>
        <v>1</v>
      </c>
      <c r="O630" s="179">
        <f t="shared" si="398"/>
        <v>0.99999999999999989</v>
      </c>
      <c r="P630" s="179">
        <f t="shared" si="398"/>
        <v>1</v>
      </c>
      <c r="Q630" s="179">
        <f t="shared" si="398"/>
        <v>1</v>
      </c>
      <c r="R630" s="179">
        <f t="shared" si="398"/>
        <v>0.99999999999999978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0.99999999999999989</v>
      </c>
      <c r="H631" s="179">
        <f t="shared" si="398"/>
        <v>1</v>
      </c>
      <c r="I631" s="179">
        <f t="shared" si="398"/>
        <v>1</v>
      </c>
      <c r="J631" s="179">
        <f t="shared" si="398"/>
        <v>1.0000000000000002</v>
      </c>
      <c r="K631" s="179">
        <f t="shared" si="398"/>
        <v>1</v>
      </c>
      <c r="L631" s="179">
        <f t="shared" si="398"/>
        <v>1</v>
      </c>
      <c r="M631" s="179">
        <f t="shared" si="398"/>
        <v>1</v>
      </c>
      <c r="N631" s="179">
        <f t="shared" si="398"/>
        <v>1</v>
      </c>
      <c r="O631" s="179">
        <f t="shared" si="398"/>
        <v>0.99999999999999989</v>
      </c>
      <c r="P631" s="179">
        <f t="shared" si="398"/>
        <v>1</v>
      </c>
      <c r="Q631" s="179">
        <f t="shared" si="398"/>
        <v>1</v>
      </c>
      <c r="R631" s="179">
        <f t="shared" si="398"/>
        <v>0.99999999999999978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0.99999999999999989</v>
      </c>
      <c r="H632" s="179">
        <f t="shared" si="407"/>
        <v>1</v>
      </c>
      <c r="I632" s="179">
        <f t="shared" si="407"/>
        <v>1</v>
      </c>
      <c r="J632" s="179">
        <f t="shared" si="407"/>
        <v>1.0000000000000002</v>
      </c>
      <c r="K632" s="179">
        <f t="shared" si="407"/>
        <v>1</v>
      </c>
      <c r="L632" s="179">
        <f t="shared" si="407"/>
        <v>1</v>
      </c>
      <c r="M632" s="179">
        <f t="shared" si="407"/>
        <v>1</v>
      </c>
      <c r="N632" s="179">
        <f t="shared" si="407"/>
        <v>1</v>
      </c>
      <c r="O632" s="179">
        <f t="shared" si="407"/>
        <v>0.99999999999999989</v>
      </c>
      <c r="P632" s="179">
        <f t="shared" si="407"/>
        <v>1</v>
      </c>
      <c r="Q632" s="179">
        <f t="shared" si="407"/>
        <v>1</v>
      </c>
      <c r="R632" s="179">
        <f t="shared" si="407"/>
        <v>0.99999999999999978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0.99999999999999989</v>
      </c>
      <c r="H633" s="179">
        <f t="shared" si="407"/>
        <v>1</v>
      </c>
      <c r="I633" s="179">
        <f t="shared" si="407"/>
        <v>1</v>
      </c>
      <c r="J633" s="179">
        <f t="shared" si="407"/>
        <v>1.0000000000000002</v>
      </c>
      <c r="K633" s="179">
        <f t="shared" si="407"/>
        <v>1</v>
      </c>
      <c r="L633" s="179">
        <f t="shared" si="407"/>
        <v>1</v>
      </c>
      <c r="M633" s="179">
        <f t="shared" si="407"/>
        <v>1</v>
      </c>
      <c r="N633" s="179">
        <f t="shared" si="407"/>
        <v>1</v>
      </c>
      <c r="O633" s="179">
        <f t="shared" si="407"/>
        <v>0.99999999999999989</v>
      </c>
      <c r="P633" s="179">
        <f t="shared" si="407"/>
        <v>1</v>
      </c>
      <c r="Q633" s="179">
        <f t="shared" si="407"/>
        <v>1</v>
      </c>
      <c r="R633" s="179">
        <f t="shared" si="407"/>
        <v>0.99999999999999978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0.99999999999999989</v>
      </c>
      <c r="H634" s="179">
        <f t="shared" si="407"/>
        <v>1</v>
      </c>
      <c r="I634" s="179">
        <f t="shared" si="407"/>
        <v>1</v>
      </c>
      <c r="J634" s="179">
        <f t="shared" si="407"/>
        <v>1.0000000000000002</v>
      </c>
      <c r="K634" s="179">
        <f t="shared" si="407"/>
        <v>1</v>
      </c>
      <c r="L634" s="179">
        <f t="shared" si="407"/>
        <v>1</v>
      </c>
      <c r="M634" s="179">
        <f t="shared" si="407"/>
        <v>1</v>
      </c>
      <c r="N634" s="179">
        <f t="shared" si="407"/>
        <v>1</v>
      </c>
      <c r="O634" s="179">
        <f t="shared" si="407"/>
        <v>0.99999999999999989</v>
      </c>
      <c r="P634" s="179">
        <f t="shared" si="407"/>
        <v>1</v>
      </c>
      <c r="Q634" s="179">
        <f t="shared" si="407"/>
        <v>1</v>
      </c>
      <c r="R634" s="179">
        <f t="shared" si="407"/>
        <v>0.99999999999999978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0.99999999999999989</v>
      </c>
      <c r="H635" s="179">
        <f t="shared" si="407"/>
        <v>1</v>
      </c>
      <c r="I635" s="179">
        <f t="shared" si="407"/>
        <v>1</v>
      </c>
      <c r="J635" s="179">
        <f t="shared" si="407"/>
        <v>1.0000000000000002</v>
      </c>
      <c r="K635" s="179">
        <f t="shared" si="407"/>
        <v>1</v>
      </c>
      <c r="L635" s="179">
        <f t="shared" si="407"/>
        <v>1</v>
      </c>
      <c r="M635" s="179">
        <f t="shared" si="407"/>
        <v>1</v>
      </c>
      <c r="N635" s="179">
        <f t="shared" si="407"/>
        <v>1</v>
      </c>
      <c r="O635" s="179">
        <f t="shared" si="407"/>
        <v>0.99999999999999989</v>
      </c>
      <c r="P635" s="179">
        <f t="shared" si="407"/>
        <v>1</v>
      </c>
      <c r="Q635" s="179">
        <f t="shared" si="407"/>
        <v>1</v>
      </c>
      <c r="R635" s="179">
        <f t="shared" si="407"/>
        <v>0.99999999999999978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0.99999999999999989</v>
      </c>
      <c r="H636" s="179">
        <f t="shared" si="407"/>
        <v>1</v>
      </c>
      <c r="I636" s="179">
        <f t="shared" si="407"/>
        <v>1</v>
      </c>
      <c r="J636" s="179">
        <f t="shared" si="407"/>
        <v>1.0000000000000002</v>
      </c>
      <c r="K636" s="179">
        <f t="shared" si="407"/>
        <v>1</v>
      </c>
      <c r="L636" s="179">
        <f t="shared" si="407"/>
        <v>1</v>
      </c>
      <c r="M636" s="179">
        <f t="shared" si="407"/>
        <v>1</v>
      </c>
      <c r="N636" s="179">
        <f t="shared" si="407"/>
        <v>1</v>
      </c>
      <c r="O636" s="179">
        <f t="shared" si="407"/>
        <v>0.99999999999999989</v>
      </c>
      <c r="P636" s="179">
        <f t="shared" si="407"/>
        <v>1</v>
      </c>
      <c r="Q636" s="179">
        <f t="shared" si="407"/>
        <v>1</v>
      </c>
      <c r="R636" s="179">
        <f t="shared" si="407"/>
        <v>0.99999999999999978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0.99999999999999989</v>
      </c>
      <c r="H637" s="179">
        <f t="shared" si="407"/>
        <v>1</v>
      </c>
      <c r="I637" s="179">
        <f t="shared" si="407"/>
        <v>1</v>
      </c>
      <c r="J637" s="179">
        <f t="shared" si="407"/>
        <v>1.0000000000000002</v>
      </c>
      <c r="K637" s="179">
        <f t="shared" si="407"/>
        <v>1</v>
      </c>
      <c r="L637" s="179">
        <f t="shared" si="407"/>
        <v>1</v>
      </c>
      <c r="M637" s="179">
        <f t="shared" si="407"/>
        <v>1</v>
      </c>
      <c r="N637" s="179">
        <f t="shared" si="407"/>
        <v>1</v>
      </c>
      <c r="O637" s="179">
        <f t="shared" si="407"/>
        <v>0.99999999999999989</v>
      </c>
      <c r="P637" s="179">
        <f t="shared" si="407"/>
        <v>1</v>
      </c>
      <c r="Q637" s="179">
        <f t="shared" si="407"/>
        <v>1</v>
      </c>
      <c r="R637" s="179">
        <f t="shared" si="407"/>
        <v>0.99999999999999978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0.99999999999999989</v>
      </c>
      <c r="H638" s="179">
        <f t="shared" si="407"/>
        <v>1</v>
      </c>
      <c r="I638" s="179">
        <f t="shared" si="407"/>
        <v>1</v>
      </c>
      <c r="J638" s="179">
        <f t="shared" si="407"/>
        <v>1.0000000000000002</v>
      </c>
      <c r="K638" s="179">
        <f t="shared" si="407"/>
        <v>1</v>
      </c>
      <c r="L638" s="179">
        <f t="shared" si="407"/>
        <v>1</v>
      </c>
      <c r="M638" s="179">
        <f t="shared" si="407"/>
        <v>1</v>
      </c>
      <c r="N638" s="179">
        <f t="shared" si="407"/>
        <v>1</v>
      </c>
      <c r="O638" s="179">
        <f t="shared" si="407"/>
        <v>0.99999999999999989</v>
      </c>
      <c r="P638" s="179">
        <f t="shared" si="407"/>
        <v>1</v>
      </c>
      <c r="Q638" s="179">
        <f t="shared" si="407"/>
        <v>1</v>
      </c>
      <c r="R638" s="179">
        <f t="shared" si="407"/>
        <v>0.99999999999999978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0.99999999999999989</v>
      </c>
      <c r="H639" s="179">
        <f t="shared" si="407"/>
        <v>1</v>
      </c>
      <c r="I639" s="179">
        <f t="shared" si="407"/>
        <v>1</v>
      </c>
      <c r="J639" s="179">
        <f t="shared" si="407"/>
        <v>1.0000000000000002</v>
      </c>
      <c r="K639" s="179">
        <f t="shared" si="407"/>
        <v>1</v>
      </c>
      <c r="L639" s="179">
        <f t="shared" si="407"/>
        <v>1</v>
      </c>
      <c r="M639" s="179">
        <f t="shared" si="407"/>
        <v>1</v>
      </c>
      <c r="N639" s="179">
        <f t="shared" si="407"/>
        <v>1</v>
      </c>
      <c r="O639" s="179">
        <f t="shared" si="407"/>
        <v>0.99999999999999989</v>
      </c>
      <c r="P639" s="179">
        <f t="shared" si="407"/>
        <v>1</v>
      </c>
      <c r="Q639" s="179">
        <f t="shared" si="407"/>
        <v>1</v>
      </c>
      <c r="R639" s="179">
        <f t="shared" si="407"/>
        <v>0.99999999999999978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0.99999999999999989</v>
      </c>
      <c r="H640" s="179">
        <f t="shared" si="407"/>
        <v>1</v>
      </c>
      <c r="I640" s="179">
        <f t="shared" si="407"/>
        <v>1</v>
      </c>
      <c r="J640" s="179">
        <f t="shared" si="407"/>
        <v>1.0000000000000002</v>
      </c>
      <c r="K640" s="179">
        <f t="shared" si="407"/>
        <v>1</v>
      </c>
      <c r="L640" s="179">
        <f t="shared" si="407"/>
        <v>1</v>
      </c>
      <c r="M640" s="179">
        <f t="shared" si="407"/>
        <v>1</v>
      </c>
      <c r="N640" s="179">
        <f t="shared" si="407"/>
        <v>1</v>
      </c>
      <c r="O640" s="179">
        <f t="shared" si="407"/>
        <v>0.99999999999999989</v>
      </c>
      <c r="P640" s="179">
        <f t="shared" si="407"/>
        <v>1</v>
      </c>
      <c r="Q640" s="179">
        <f t="shared" si="407"/>
        <v>1</v>
      </c>
      <c r="R640" s="179">
        <f t="shared" si="407"/>
        <v>0.99999999999999978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0.99999999999999989</v>
      </c>
      <c r="H641" s="179">
        <f t="shared" si="407"/>
        <v>1</v>
      </c>
      <c r="I641" s="179">
        <f t="shared" si="407"/>
        <v>1</v>
      </c>
      <c r="J641" s="179">
        <f t="shared" si="407"/>
        <v>1.0000000000000002</v>
      </c>
      <c r="K641" s="179">
        <f t="shared" si="407"/>
        <v>1</v>
      </c>
      <c r="L641" s="179">
        <f t="shared" si="407"/>
        <v>1</v>
      </c>
      <c r="M641" s="179">
        <f t="shared" si="407"/>
        <v>1</v>
      </c>
      <c r="N641" s="179">
        <f t="shared" si="407"/>
        <v>1</v>
      </c>
      <c r="O641" s="179">
        <f t="shared" si="407"/>
        <v>0.99999999999999989</v>
      </c>
      <c r="P641" s="179">
        <f t="shared" si="407"/>
        <v>1</v>
      </c>
      <c r="Q641" s="179">
        <f t="shared" si="407"/>
        <v>1</v>
      </c>
      <c r="R641" s="179">
        <f t="shared" si="407"/>
        <v>0.99999999999999978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0.99999999999999989</v>
      </c>
      <c r="H642" s="179">
        <f t="shared" si="407"/>
        <v>1</v>
      </c>
      <c r="I642" s="179">
        <f t="shared" si="407"/>
        <v>1</v>
      </c>
      <c r="J642" s="179">
        <f t="shared" si="407"/>
        <v>1.0000000000000002</v>
      </c>
      <c r="K642" s="179">
        <f t="shared" si="407"/>
        <v>1</v>
      </c>
      <c r="L642" s="179">
        <f t="shared" si="407"/>
        <v>1</v>
      </c>
      <c r="M642" s="179">
        <f t="shared" si="407"/>
        <v>1</v>
      </c>
      <c r="N642" s="179">
        <f t="shared" si="407"/>
        <v>1</v>
      </c>
      <c r="O642" s="179">
        <f t="shared" si="407"/>
        <v>0.99999999999999989</v>
      </c>
      <c r="P642" s="179">
        <f t="shared" si="407"/>
        <v>1</v>
      </c>
      <c r="Q642" s="179">
        <f t="shared" si="407"/>
        <v>1</v>
      </c>
      <c r="R642" s="179">
        <f t="shared" si="407"/>
        <v>0.99999999999999978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0.99999999999999989</v>
      </c>
      <c r="H643" s="179">
        <f t="shared" si="407"/>
        <v>1</v>
      </c>
      <c r="I643" s="179">
        <f t="shared" si="407"/>
        <v>1</v>
      </c>
      <c r="J643" s="179">
        <f t="shared" si="407"/>
        <v>1.0000000000000002</v>
      </c>
      <c r="K643" s="179">
        <f t="shared" si="407"/>
        <v>1</v>
      </c>
      <c r="L643" s="179">
        <f t="shared" si="407"/>
        <v>1</v>
      </c>
      <c r="M643" s="179">
        <f t="shared" si="407"/>
        <v>1</v>
      </c>
      <c r="N643" s="179">
        <f t="shared" si="407"/>
        <v>1</v>
      </c>
      <c r="O643" s="179">
        <f t="shared" si="407"/>
        <v>0.99999999999999989</v>
      </c>
      <c r="P643" s="179">
        <f t="shared" si="407"/>
        <v>1</v>
      </c>
      <c r="Q643" s="179">
        <f t="shared" si="407"/>
        <v>1</v>
      </c>
      <c r="R643" s="179">
        <f t="shared" si="407"/>
        <v>0.99999999999999978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0.99999999999999989</v>
      </c>
      <c r="H644" s="179">
        <f t="shared" si="407"/>
        <v>1</v>
      </c>
      <c r="I644" s="179">
        <f t="shared" si="407"/>
        <v>1</v>
      </c>
      <c r="J644" s="179">
        <f t="shared" si="407"/>
        <v>1.0000000000000002</v>
      </c>
      <c r="K644" s="179">
        <f t="shared" si="407"/>
        <v>1</v>
      </c>
      <c r="L644" s="179">
        <f t="shared" si="407"/>
        <v>1</v>
      </c>
      <c r="M644" s="179">
        <f t="shared" si="407"/>
        <v>1</v>
      </c>
      <c r="N644" s="179">
        <f t="shared" si="407"/>
        <v>1</v>
      </c>
      <c r="O644" s="179">
        <f t="shared" si="407"/>
        <v>0.99999999999999989</v>
      </c>
      <c r="P644" s="179">
        <f t="shared" si="407"/>
        <v>1</v>
      </c>
      <c r="Q644" s="179">
        <f t="shared" si="407"/>
        <v>1</v>
      </c>
      <c r="R644" s="179">
        <f t="shared" si="407"/>
        <v>0.99999999999999978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0.99999999999999989</v>
      </c>
      <c r="H645" s="179">
        <f t="shared" si="407"/>
        <v>1</v>
      </c>
      <c r="I645" s="179">
        <f t="shared" si="407"/>
        <v>1</v>
      </c>
      <c r="J645" s="179">
        <f t="shared" si="407"/>
        <v>1.0000000000000002</v>
      </c>
      <c r="K645" s="179">
        <f t="shared" si="407"/>
        <v>1</v>
      </c>
      <c r="L645" s="179">
        <f t="shared" si="407"/>
        <v>1</v>
      </c>
      <c r="M645" s="179">
        <f t="shared" si="407"/>
        <v>1</v>
      </c>
      <c r="N645" s="179">
        <f t="shared" si="407"/>
        <v>1</v>
      </c>
      <c r="O645" s="179">
        <f t="shared" si="407"/>
        <v>0.99999999999999989</v>
      </c>
      <c r="P645" s="179">
        <f t="shared" si="407"/>
        <v>1</v>
      </c>
      <c r="Q645" s="179">
        <f t="shared" si="407"/>
        <v>1</v>
      </c>
      <c r="R645" s="179">
        <f t="shared" si="407"/>
        <v>0.99999999999999978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0.99999999999999989</v>
      </c>
      <c r="H646" s="179">
        <f t="shared" si="407"/>
        <v>1</v>
      </c>
      <c r="I646" s="179">
        <f t="shared" si="407"/>
        <v>1</v>
      </c>
      <c r="J646" s="179">
        <f t="shared" si="407"/>
        <v>1.0000000000000002</v>
      </c>
      <c r="K646" s="179">
        <f t="shared" si="407"/>
        <v>1</v>
      </c>
      <c r="L646" s="179">
        <f t="shared" si="407"/>
        <v>1</v>
      </c>
      <c r="M646" s="179">
        <f t="shared" si="407"/>
        <v>1</v>
      </c>
      <c r="N646" s="179">
        <f t="shared" si="407"/>
        <v>1</v>
      </c>
      <c r="O646" s="179">
        <f t="shared" si="407"/>
        <v>0.99999999999999989</v>
      </c>
      <c r="P646" s="179">
        <f t="shared" si="407"/>
        <v>1</v>
      </c>
      <c r="Q646" s="179">
        <f t="shared" si="407"/>
        <v>1</v>
      </c>
      <c r="R646" s="179">
        <f t="shared" si="407"/>
        <v>0.99999999999999978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0.99999999999999989</v>
      </c>
      <c r="H647" s="179">
        <f t="shared" si="407"/>
        <v>1</v>
      </c>
      <c r="I647" s="179">
        <f t="shared" si="407"/>
        <v>1</v>
      </c>
      <c r="J647" s="179">
        <f t="shared" si="407"/>
        <v>1.0000000000000002</v>
      </c>
      <c r="K647" s="179">
        <f t="shared" si="407"/>
        <v>1</v>
      </c>
      <c r="L647" s="179">
        <f t="shared" si="407"/>
        <v>1</v>
      </c>
      <c r="M647" s="179">
        <f t="shared" si="407"/>
        <v>1</v>
      </c>
      <c r="N647" s="179">
        <f t="shared" si="407"/>
        <v>1</v>
      </c>
      <c r="O647" s="179">
        <f t="shared" si="407"/>
        <v>0.99999999999999989</v>
      </c>
      <c r="P647" s="179">
        <f t="shared" si="407"/>
        <v>1</v>
      </c>
      <c r="Q647" s="179">
        <f t="shared" si="407"/>
        <v>1</v>
      </c>
      <c r="R647" s="179">
        <f t="shared" si="407"/>
        <v>0.99999999999999978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0.99999999999999989</v>
      </c>
      <c r="H648" s="179">
        <f t="shared" si="416"/>
        <v>1</v>
      </c>
      <c r="I648" s="179">
        <f t="shared" si="416"/>
        <v>1</v>
      </c>
      <c r="J648" s="179">
        <f t="shared" si="416"/>
        <v>1.0000000000000002</v>
      </c>
      <c r="K648" s="179">
        <f t="shared" si="416"/>
        <v>1</v>
      </c>
      <c r="L648" s="179">
        <f t="shared" si="416"/>
        <v>1</v>
      </c>
      <c r="M648" s="179">
        <f t="shared" si="416"/>
        <v>1</v>
      </c>
      <c r="N648" s="179">
        <f t="shared" si="416"/>
        <v>1</v>
      </c>
      <c r="O648" s="179">
        <f t="shared" si="416"/>
        <v>0.99999999999999989</v>
      </c>
      <c r="P648" s="179">
        <f t="shared" si="416"/>
        <v>1</v>
      </c>
      <c r="Q648" s="179">
        <f t="shared" si="416"/>
        <v>1</v>
      </c>
      <c r="R648" s="179">
        <f t="shared" si="416"/>
        <v>0.99999999999999978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0.99999999999999989</v>
      </c>
      <c r="H649" s="179">
        <f t="shared" si="416"/>
        <v>1</v>
      </c>
      <c r="I649" s="179">
        <f t="shared" si="416"/>
        <v>1</v>
      </c>
      <c r="J649" s="179">
        <f t="shared" si="416"/>
        <v>1.0000000000000002</v>
      </c>
      <c r="K649" s="179">
        <f t="shared" si="416"/>
        <v>1</v>
      </c>
      <c r="L649" s="179">
        <f t="shared" si="416"/>
        <v>1</v>
      </c>
      <c r="M649" s="179">
        <f t="shared" si="416"/>
        <v>1</v>
      </c>
      <c r="N649" s="179">
        <f t="shared" si="416"/>
        <v>1</v>
      </c>
      <c r="O649" s="179">
        <f t="shared" si="416"/>
        <v>0.99999999999999989</v>
      </c>
      <c r="P649" s="179">
        <f t="shared" si="416"/>
        <v>1</v>
      </c>
      <c r="Q649" s="179">
        <f t="shared" si="416"/>
        <v>1</v>
      </c>
      <c r="R649" s="179">
        <f t="shared" si="416"/>
        <v>0.99999999999999978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0.99999999999999989</v>
      </c>
      <c r="H650" s="179">
        <f t="shared" si="416"/>
        <v>1</v>
      </c>
      <c r="I650" s="179">
        <f t="shared" si="416"/>
        <v>1</v>
      </c>
      <c r="J650" s="179">
        <f t="shared" si="416"/>
        <v>1.0000000000000002</v>
      </c>
      <c r="K650" s="179">
        <f t="shared" si="416"/>
        <v>1</v>
      </c>
      <c r="L650" s="179">
        <f t="shared" si="416"/>
        <v>1</v>
      </c>
      <c r="M650" s="179">
        <f t="shared" si="416"/>
        <v>1</v>
      </c>
      <c r="N650" s="179">
        <f t="shared" si="416"/>
        <v>1</v>
      </c>
      <c r="O650" s="179">
        <f t="shared" si="416"/>
        <v>0.99999999999999989</v>
      </c>
      <c r="P650" s="179">
        <f t="shared" si="416"/>
        <v>1</v>
      </c>
      <c r="Q650" s="179">
        <f t="shared" si="416"/>
        <v>1</v>
      </c>
      <c r="R650" s="179">
        <f t="shared" si="416"/>
        <v>0.99999999999999978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0.99999999999999989</v>
      </c>
      <c r="H651" s="179">
        <f t="shared" si="416"/>
        <v>1</v>
      </c>
      <c r="I651" s="179">
        <f t="shared" si="416"/>
        <v>1</v>
      </c>
      <c r="J651" s="179">
        <f t="shared" si="416"/>
        <v>1.0000000000000002</v>
      </c>
      <c r="K651" s="179">
        <f t="shared" si="416"/>
        <v>1</v>
      </c>
      <c r="L651" s="179">
        <f t="shared" si="416"/>
        <v>1</v>
      </c>
      <c r="M651" s="179">
        <f t="shared" si="416"/>
        <v>1</v>
      </c>
      <c r="N651" s="179">
        <f t="shared" si="416"/>
        <v>1</v>
      </c>
      <c r="O651" s="179">
        <f t="shared" si="416"/>
        <v>0.99999999999999989</v>
      </c>
      <c r="P651" s="179">
        <f t="shared" si="416"/>
        <v>1</v>
      </c>
      <c r="Q651" s="179">
        <f t="shared" si="416"/>
        <v>1</v>
      </c>
      <c r="R651" s="179">
        <f t="shared" si="416"/>
        <v>0.99999999999999978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0.99999999999999989</v>
      </c>
      <c r="H652" s="179">
        <f t="shared" si="416"/>
        <v>1</v>
      </c>
      <c r="I652" s="179">
        <f t="shared" si="416"/>
        <v>1</v>
      </c>
      <c r="J652" s="179">
        <f t="shared" si="416"/>
        <v>1.0000000000000002</v>
      </c>
      <c r="K652" s="179">
        <f t="shared" si="416"/>
        <v>1</v>
      </c>
      <c r="L652" s="179">
        <f t="shared" si="416"/>
        <v>1</v>
      </c>
      <c r="M652" s="179">
        <f t="shared" si="416"/>
        <v>1</v>
      </c>
      <c r="N652" s="179">
        <f t="shared" si="416"/>
        <v>1</v>
      </c>
      <c r="O652" s="179">
        <f t="shared" si="416"/>
        <v>0.99999999999999989</v>
      </c>
      <c r="P652" s="179">
        <f t="shared" si="416"/>
        <v>1</v>
      </c>
      <c r="Q652" s="179">
        <f t="shared" si="416"/>
        <v>1</v>
      </c>
      <c r="R652" s="179">
        <f t="shared" si="416"/>
        <v>0.99999999999999978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0.99999999999999989</v>
      </c>
      <c r="H653" s="179">
        <f t="shared" si="416"/>
        <v>1</v>
      </c>
      <c r="I653" s="179">
        <f t="shared" si="416"/>
        <v>1</v>
      </c>
      <c r="J653" s="179">
        <f t="shared" si="416"/>
        <v>1.0000000000000002</v>
      </c>
      <c r="K653" s="179">
        <f t="shared" si="416"/>
        <v>1</v>
      </c>
      <c r="L653" s="179">
        <f t="shared" si="416"/>
        <v>1</v>
      </c>
      <c r="M653" s="179">
        <f t="shared" si="416"/>
        <v>1</v>
      </c>
      <c r="N653" s="179">
        <f t="shared" si="416"/>
        <v>1</v>
      </c>
      <c r="O653" s="179">
        <f t="shared" si="416"/>
        <v>0.99999999999999989</v>
      </c>
      <c r="P653" s="179">
        <f t="shared" si="416"/>
        <v>1</v>
      </c>
      <c r="Q653" s="179">
        <f t="shared" si="416"/>
        <v>1</v>
      </c>
      <c r="R653" s="179">
        <f t="shared" si="416"/>
        <v>0.99999999999999978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0.99999999999999989</v>
      </c>
      <c r="H654" s="179">
        <f t="shared" si="416"/>
        <v>1</v>
      </c>
      <c r="I654" s="179">
        <f t="shared" si="416"/>
        <v>1</v>
      </c>
      <c r="J654" s="179">
        <f t="shared" si="416"/>
        <v>1.0000000000000002</v>
      </c>
      <c r="K654" s="179">
        <f t="shared" si="416"/>
        <v>1</v>
      </c>
      <c r="L654" s="179">
        <f t="shared" si="416"/>
        <v>1</v>
      </c>
      <c r="M654" s="179">
        <f t="shared" si="416"/>
        <v>1</v>
      </c>
      <c r="N654" s="179">
        <f t="shared" si="416"/>
        <v>1</v>
      </c>
      <c r="O654" s="179">
        <f t="shared" si="416"/>
        <v>0.99999999999999989</v>
      </c>
      <c r="P654" s="179">
        <f t="shared" si="416"/>
        <v>1</v>
      </c>
      <c r="Q654" s="179">
        <f t="shared" si="416"/>
        <v>1</v>
      </c>
      <c r="R654" s="179">
        <f t="shared" si="416"/>
        <v>0.99999999999999978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0.99999999999999989</v>
      </c>
      <c r="H655" s="179">
        <f t="shared" si="416"/>
        <v>1</v>
      </c>
      <c r="I655" s="179">
        <f t="shared" si="416"/>
        <v>1</v>
      </c>
      <c r="J655" s="179">
        <f t="shared" si="416"/>
        <v>1.0000000000000002</v>
      </c>
      <c r="K655" s="179">
        <f t="shared" si="416"/>
        <v>1</v>
      </c>
      <c r="L655" s="179">
        <f t="shared" si="416"/>
        <v>1</v>
      </c>
      <c r="M655" s="179">
        <f t="shared" si="416"/>
        <v>1</v>
      </c>
      <c r="N655" s="179">
        <f t="shared" si="416"/>
        <v>1</v>
      </c>
      <c r="O655" s="179">
        <f t="shared" si="416"/>
        <v>0.99999999999999989</v>
      </c>
      <c r="P655" s="179">
        <f t="shared" si="416"/>
        <v>1</v>
      </c>
      <c r="Q655" s="179">
        <f t="shared" si="416"/>
        <v>1</v>
      </c>
      <c r="R655" s="179">
        <f t="shared" si="416"/>
        <v>0.99999999999999978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0.99999999999999989</v>
      </c>
      <c r="H656" s="179">
        <f t="shared" si="416"/>
        <v>1</v>
      </c>
      <c r="I656" s="179">
        <f t="shared" si="416"/>
        <v>1</v>
      </c>
      <c r="J656" s="179">
        <f t="shared" si="416"/>
        <v>1.0000000000000002</v>
      </c>
      <c r="K656" s="179">
        <f t="shared" si="416"/>
        <v>1</v>
      </c>
      <c r="L656" s="179">
        <f t="shared" si="416"/>
        <v>1</v>
      </c>
      <c r="M656" s="179">
        <f t="shared" si="416"/>
        <v>1</v>
      </c>
      <c r="N656" s="179">
        <f t="shared" si="416"/>
        <v>1</v>
      </c>
      <c r="O656" s="179">
        <f t="shared" si="416"/>
        <v>0.99999999999999989</v>
      </c>
      <c r="P656" s="179">
        <f t="shared" si="416"/>
        <v>1</v>
      </c>
      <c r="Q656" s="179">
        <f t="shared" si="416"/>
        <v>1</v>
      </c>
      <c r="R656" s="179">
        <f t="shared" si="416"/>
        <v>0.99999999999999978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0.99999999999999989</v>
      </c>
      <c r="H657" s="179">
        <f t="shared" si="416"/>
        <v>1</v>
      </c>
      <c r="I657" s="179">
        <f t="shared" si="416"/>
        <v>1</v>
      </c>
      <c r="J657" s="179">
        <f t="shared" si="416"/>
        <v>1.0000000000000002</v>
      </c>
      <c r="K657" s="179">
        <f t="shared" si="416"/>
        <v>1</v>
      </c>
      <c r="L657" s="179">
        <f t="shared" si="416"/>
        <v>1</v>
      </c>
      <c r="M657" s="179">
        <f t="shared" si="416"/>
        <v>1</v>
      </c>
      <c r="N657" s="179">
        <f t="shared" si="416"/>
        <v>1</v>
      </c>
      <c r="O657" s="179">
        <f t="shared" si="416"/>
        <v>0.99999999999999989</v>
      </c>
      <c r="P657" s="179">
        <f t="shared" si="416"/>
        <v>1</v>
      </c>
      <c r="Q657" s="179">
        <f t="shared" si="416"/>
        <v>1</v>
      </c>
      <c r="R657" s="179">
        <f t="shared" si="416"/>
        <v>0.99999999999999978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0.99999999999999989</v>
      </c>
      <c r="H658" s="179">
        <f t="shared" si="416"/>
        <v>1</v>
      </c>
      <c r="I658" s="179">
        <f t="shared" si="416"/>
        <v>1</v>
      </c>
      <c r="J658" s="179">
        <f t="shared" si="416"/>
        <v>1.0000000000000002</v>
      </c>
      <c r="K658" s="179">
        <f t="shared" si="416"/>
        <v>1</v>
      </c>
      <c r="L658" s="179">
        <f t="shared" si="416"/>
        <v>1</v>
      </c>
      <c r="M658" s="179">
        <f t="shared" si="416"/>
        <v>1</v>
      </c>
      <c r="N658" s="179">
        <f t="shared" si="416"/>
        <v>1</v>
      </c>
      <c r="O658" s="179">
        <f t="shared" si="416"/>
        <v>0.99999999999999989</v>
      </c>
      <c r="P658" s="179">
        <f t="shared" si="416"/>
        <v>1</v>
      </c>
      <c r="Q658" s="179">
        <f t="shared" si="416"/>
        <v>1</v>
      </c>
      <c r="R658" s="179">
        <f t="shared" si="416"/>
        <v>0.99999999999999978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0.99999999999999989</v>
      </c>
      <c r="H659" s="179">
        <f t="shared" si="416"/>
        <v>1</v>
      </c>
      <c r="I659" s="179">
        <f t="shared" si="416"/>
        <v>1</v>
      </c>
      <c r="J659" s="179">
        <f t="shared" si="416"/>
        <v>1.0000000000000002</v>
      </c>
      <c r="K659" s="179">
        <f t="shared" si="416"/>
        <v>1</v>
      </c>
      <c r="L659" s="179">
        <f t="shared" si="416"/>
        <v>1</v>
      </c>
      <c r="M659" s="179">
        <f t="shared" si="416"/>
        <v>1</v>
      </c>
      <c r="N659" s="179">
        <f t="shared" si="416"/>
        <v>1</v>
      </c>
      <c r="O659" s="179">
        <f t="shared" si="416"/>
        <v>0.99999999999999989</v>
      </c>
      <c r="P659" s="179">
        <f t="shared" si="416"/>
        <v>1</v>
      </c>
      <c r="Q659" s="179">
        <f t="shared" si="416"/>
        <v>1</v>
      </c>
      <c r="R659" s="179">
        <f t="shared" si="416"/>
        <v>0.99999999999999978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0.99999999999999989</v>
      </c>
      <c r="H660" s="179">
        <f t="shared" si="416"/>
        <v>1</v>
      </c>
      <c r="I660" s="179">
        <f t="shared" si="416"/>
        <v>1</v>
      </c>
      <c r="J660" s="179">
        <f t="shared" si="416"/>
        <v>1.0000000000000002</v>
      </c>
      <c r="K660" s="179">
        <f t="shared" si="416"/>
        <v>1</v>
      </c>
      <c r="L660" s="179">
        <f t="shared" si="416"/>
        <v>1</v>
      </c>
      <c r="M660" s="179">
        <f t="shared" si="416"/>
        <v>1</v>
      </c>
      <c r="N660" s="179">
        <f t="shared" si="416"/>
        <v>1</v>
      </c>
      <c r="O660" s="179">
        <f t="shared" si="416"/>
        <v>0.99999999999999989</v>
      </c>
      <c r="P660" s="179">
        <f t="shared" si="416"/>
        <v>1</v>
      </c>
      <c r="Q660" s="179">
        <f t="shared" si="416"/>
        <v>1</v>
      </c>
      <c r="R660" s="179">
        <f t="shared" si="416"/>
        <v>0.99999999999999978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0.99999999999999989</v>
      </c>
      <c r="H661" s="179">
        <f t="shared" si="416"/>
        <v>1</v>
      </c>
      <c r="I661" s="179">
        <f t="shared" si="416"/>
        <v>1</v>
      </c>
      <c r="J661" s="179">
        <f t="shared" si="416"/>
        <v>1.0000000000000002</v>
      </c>
      <c r="K661" s="179">
        <f t="shared" si="416"/>
        <v>1</v>
      </c>
      <c r="L661" s="179">
        <f t="shared" si="416"/>
        <v>1</v>
      </c>
      <c r="M661" s="179">
        <f t="shared" si="416"/>
        <v>1</v>
      </c>
      <c r="N661" s="179">
        <f t="shared" si="416"/>
        <v>1</v>
      </c>
      <c r="O661" s="179">
        <f t="shared" si="416"/>
        <v>0.99999999999999989</v>
      </c>
      <c r="P661" s="179">
        <f t="shared" si="416"/>
        <v>1</v>
      </c>
      <c r="Q661" s="179">
        <f t="shared" si="416"/>
        <v>1</v>
      </c>
      <c r="R661" s="179">
        <f t="shared" si="416"/>
        <v>0.99999999999999978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0.99999999999999989</v>
      </c>
      <c r="H662" s="179">
        <f t="shared" si="416"/>
        <v>1</v>
      </c>
      <c r="I662" s="179">
        <f t="shared" si="416"/>
        <v>1</v>
      </c>
      <c r="J662" s="179">
        <f t="shared" si="416"/>
        <v>1.0000000000000002</v>
      </c>
      <c r="K662" s="179">
        <f t="shared" si="416"/>
        <v>1</v>
      </c>
      <c r="L662" s="179">
        <f t="shared" si="416"/>
        <v>1</v>
      </c>
      <c r="M662" s="179">
        <f t="shared" si="416"/>
        <v>1</v>
      </c>
      <c r="N662" s="179">
        <f t="shared" si="416"/>
        <v>1</v>
      </c>
      <c r="O662" s="179">
        <f t="shared" si="416"/>
        <v>0.99999999999999989</v>
      </c>
      <c r="P662" s="179">
        <f t="shared" si="416"/>
        <v>1</v>
      </c>
      <c r="Q662" s="179">
        <f t="shared" si="416"/>
        <v>1</v>
      </c>
      <c r="R662" s="179">
        <f t="shared" si="416"/>
        <v>0.99999999999999978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0.99999999999999989</v>
      </c>
      <c r="H663" s="179">
        <f t="shared" si="416"/>
        <v>1</v>
      </c>
      <c r="I663" s="179">
        <f t="shared" si="416"/>
        <v>1</v>
      </c>
      <c r="J663" s="179">
        <f t="shared" si="416"/>
        <v>1.0000000000000002</v>
      </c>
      <c r="K663" s="179">
        <f t="shared" si="416"/>
        <v>1</v>
      </c>
      <c r="L663" s="179">
        <f t="shared" si="416"/>
        <v>1</v>
      </c>
      <c r="M663" s="179">
        <f t="shared" si="416"/>
        <v>1</v>
      </c>
      <c r="N663" s="179">
        <f t="shared" si="416"/>
        <v>1</v>
      </c>
      <c r="O663" s="179">
        <f t="shared" si="416"/>
        <v>0.99999999999999989</v>
      </c>
      <c r="P663" s="179">
        <f t="shared" si="416"/>
        <v>1</v>
      </c>
      <c r="Q663" s="179">
        <f t="shared" si="416"/>
        <v>1</v>
      </c>
      <c r="R663" s="179">
        <f t="shared" si="416"/>
        <v>0.99999999999999978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0.99999999999999989</v>
      </c>
      <c r="H664" s="179">
        <f t="shared" si="426"/>
        <v>1</v>
      </c>
      <c r="I664" s="179">
        <f t="shared" si="426"/>
        <v>1</v>
      </c>
      <c r="J664" s="179">
        <f t="shared" si="426"/>
        <v>1.0000000000000002</v>
      </c>
      <c r="K664" s="179">
        <f t="shared" si="426"/>
        <v>1</v>
      </c>
      <c r="L664" s="179">
        <f t="shared" si="426"/>
        <v>1</v>
      </c>
      <c r="M664" s="179">
        <f t="shared" si="426"/>
        <v>1</v>
      </c>
      <c r="N664" s="179">
        <f t="shared" si="426"/>
        <v>1</v>
      </c>
      <c r="O664" s="179">
        <f t="shared" si="426"/>
        <v>0.99999999999999989</v>
      </c>
      <c r="P664" s="179">
        <f t="shared" si="426"/>
        <v>1</v>
      </c>
      <c r="Q664" s="179">
        <f t="shared" si="426"/>
        <v>1</v>
      </c>
      <c r="R664" s="179">
        <f t="shared" si="426"/>
        <v>0.99999999999999978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0.99999999999999989</v>
      </c>
      <c r="H665" s="179">
        <f t="shared" si="426"/>
        <v>1</v>
      </c>
      <c r="I665" s="179">
        <f t="shared" si="426"/>
        <v>1</v>
      </c>
      <c r="J665" s="179">
        <f t="shared" si="426"/>
        <v>1.0000000000000002</v>
      </c>
      <c r="K665" s="179">
        <f t="shared" si="426"/>
        <v>1</v>
      </c>
      <c r="L665" s="179">
        <f t="shared" si="426"/>
        <v>1</v>
      </c>
      <c r="M665" s="179">
        <f t="shared" si="426"/>
        <v>1</v>
      </c>
      <c r="N665" s="179">
        <f t="shared" si="426"/>
        <v>1</v>
      </c>
      <c r="O665" s="179">
        <f t="shared" si="426"/>
        <v>0.99999999999999989</v>
      </c>
      <c r="P665" s="179">
        <f t="shared" si="426"/>
        <v>1</v>
      </c>
      <c r="Q665" s="179">
        <f t="shared" si="426"/>
        <v>1</v>
      </c>
      <c r="R665" s="179">
        <f t="shared" si="426"/>
        <v>0.99999999999999978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0.99999999999999989</v>
      </c>
      <c r="H666" s="179">
        <f t="shared" si="426"/>
        <v>1</v>
      </c>
      <c r="I666" s="179">
        <f t="shared" si="426"/>
        <v>1</v>
      </c>
      <c r="J666" s="179">
        <f t="shared" si="426"/>
        <v>1.0000000000000002</v>
      </c>
      <c r="K666" s="179">
        <f t="shared" si="426"/>
        <v>1</v>
      </c>
      <c r="L666" s="179">
        <f t="shared" si="426"/>
        <v>1</v>
      </c>
      <c r="M666" s="179">
        <f t="shared" si="426"/>
        <v>1</v>
      </c>
      <c r="N666" s="179">
        <f t="shared" si="426"/>
        <v>1</v>
      </c>
      <c r="O666" s="179">
        <f t="shared" si="426"/>
        <v>0.99999999999999989</v>
      </c>
      <c r="P666" s="179">
        <f t="shared" si="426"/>
        <v>1</v>
      </c>
      <c r="Q666" s="179">
        <f t="shared" si="426"/>
        <v>1</v>
      </c>
      <c r="R666" s="179">
        <f t="shared" si="426"/>
        <v>0.99999999999999978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0.99999999999999989</v>
      </c>
      <c r="H667" s="179">
        <f t="shared" si="426"/>
        <v>1</v>
      </c>
      <c r="I667" s="179">
        <f t="shared" si="426"/>
        <v>1</v>
      </c>
      <c r="J667" s="179">
        <f t="shared" si="426"/>
        <v>1.0000000000000002</v>
      </c>
      <c r="K667" s="179">
        <f t="shared" si="426"/>
        <v>1</v>
      </c>
      <c r="L667" s="179">
        <f t="shared" si="426"/>
        <v>1</v>
      </c>
      <c r="M667" s="179">
        <f t="shared" si="426"/>
        <v>1</v>
      </c>
      <c r="N667" s="179">
        <f t="shared" si="426"/>
        <v>1</v>
      </c>
      <c r="O667" s="179">
        <f t="shared" si="426"/>
        <v>0.99999999999999989</v>
      </c>
      <c r="P667" s="179">
        <f t="shared" si="426"/>
        <v>1</v>
      </c>
      <c r="Q667" s="179">
        <f t="shared" si="426"/>
        <v>1</v>
      </c>
      <c r="R667" s="179">
        <f t="shared" si="426"/>
        <v>0.99999999999999978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0.99999999999999989</v>
      </c>
      <c r="H668" s="179">
        <f t="shared" si="426"/>
        <v>1</v>
      </c>
      <c r="I668" s="179">
        <f t="shared" si="426"/>
        <v>1</v>
      </c>
      <c r="J668" s="179">
        <f t="shared" si="426"/>
        <v>1.0000000000000002</v>
      </c>
      <c r="K668" s="179">
        <f t="shared" si="426"/>
        <v>1</v>
      </c>
      <c r="L668" s="179">
        <f t="shared" si="426"/>
        <v>1</v>
      </c>
      <c r="M668" s="179">
        <f t="shared" si="426"/>
        <v>1</v>
      </c>
      <c r="N668" s="179">
        <f t="shared" si="426"/>
        <v>1</v>
      </c>
      <c r="O668" s="179">
        <f t="shared" si="426"/>
        <v>0.99999999999999989</v>
      </c>
      <c r="P668" s="179">
        <f t="shared" si="426"/>
        <v>1</v>
      </c>
      <c r="Q668" s="179">
        <f t="shared" si="426"/>
        <v>1</v>
      </c>
      <c r="R668" s="179">
        <f t="shared" si="426"/>
        <v>0.99999999999999978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0.99999999999999989</v>
      </c>
      <c r="H669" s="179">
        <f t="shared" si="426"/>
        <v>1</v>
      </c>
      <c r="I669" s="179">
        <f t="shared" si="426"/>
        <v>1</v>
      </c>
      <c r="J669" s="179">
        <f t="shared" si="426"/>
        <v>1.0000000000000002</v>
      </c>
      <c r="K669" s="179">
        <f t="shared" si="426"/>
        <v>1</v>
      </c>
      <c r="L669" s="179">
        <f t="shared" si="426"/>
        <v>1</v>
      </c>
      <c r="M669" s="179">
        <f t="shared" si="426"/>
        <v>1</v>
      </c>
      <c r="N669" s="179">
        <f t="shared" si="426"/>
        <v>1</v>
      </c>
      <c r="O669" s="179">
        <f t="shared" si="426"/>
        <v>0.99999999999999989</v>
      </c>
      <c r="P669" s="179">
        <f t="shared" si="426"/>
        <v>1</v>
      </c>
      <c r="Q669" s="179">
        <f t="shared" si="426"/>
        <v>1</v>
      </c>
      <c r="R669" s="179">
        <f t="shared" si="426"/>
        <v>0.99999999999999978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0.99999999999999989</v>
      </c>
      <c r="H670" s="179">
        <f t="shared" si="426"/>
        <v>1</v>
      </c>
      <c r="I670" s="179">
        <f t="shared" si="426"/>
        <v>1</v>
      </c>
      <c r="J670" s="179">
        <f t="shared" si="426"/>
        <v>1.0000000000000002</v>
      </c>
      <c r="K670" s="179">
        <f t="shared" si="426"/>
        <v>1</v>
      </c>
      <c r="L670" s="179">
        <f t="shared" si="426"/>
        <v>1</v>
      </c>
      <c r="M670" s="179">
        <f t="shared" si="426"/>
        <v>1</v>
      </c>
      <c r="N670" s="179">
        <f t="shared" si="426"/>
        <v>1</v>
      </c>
      <c r="O670" s="179">
        <f t="shared" si="426"/>
        <v>0.99999999999999989</v>
      </c>
      <c r="P670" s="179">
        <f t="shared" si="426"/>
        <v>1</v>
      </c>
      <c r="Q670" s="179">
        <f t="shared" si="426"/>
        <v>1</v>
      </c>
      <c r="R670" s="179">
        <f t="shared" si="426"/>
        <v>0.99999999999999978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0.99999999999999989</v>
      </c>
      <c r="H671" s="194">
        <f t="shared" si="426"/>
        <v>1</v>
      </c>
      <c r="I671" s="194">
        <f t="shared" si="426"/>
        <v>1</v>
      </c>
      <c r="J671" s="194">
        <f t="shared" si="426"/>
        <v>1.0000000000000002</v>
      </c>
      <c r="K671" s="194">
        <f t="shared" si="426"/>
        <v>1</v>
      </c>
      <c r="L671" s="194">
        <f t="shared" si="426"/>
        <v>1</v>
      </c>
      <c r="M671" s="194">
        <f t="shared" si="426"/>
        <v>1</v>
      </c>
      <c r="N671" s="194">
        <f t="shared" si="426"/>
        <v>1</v>
      </c>
      <c r="O671" s="194">
        <f t="shared" si="426"/>
        <v>0.99999999999999989</v>
      </c>
      <c r="P671" s="194">
        <f t="shared" si="426"/>
        <v>1</v>
      </c>
      <c r="Q671" s="194">
        <f t="shared" si="426"/>
        <v>1</v>
      </c>
      <c r="R671" s="194">
        <f t="shared" si="426"/>
        <v>0.99999999999999978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0.28035316689184447</v>
      </c>
      <c r="G679" s="175">
        <f t="shared" si="428"/>
        <v>0.60207007218140807</v>
      </c>
      <c r="H679" s="175">
        <f t="shared" si="428"/>
        <v>0.78343738008091468</v>
      </c>
      <c r="I679" s="175">
        <f t="shared" si="428"/>
        <v>0.8832400337445877</v>
      </c>
      <c r="J679" s="175">
        <f t="shared" si="428"/>
        <v>0.93974188847892759</v>
      </c>
      <c r="K679" s="175">
        <f t="shared" si="428"/>
        <v>0.96950888166855653</v>
      </c>
      <c r="L679" s="175">
        <f t="shared" si="428"/>
        <v>0.98418720777814406</v>
      </c>
      <c r="M679" s="175">
        <f t="shared" si="428"/>
        <v>0.99219224346833601</v>
      </c>
      <c r="N679" s="175">
        <f t="shared" si="428"/>
        <v>0.99627456431798778</v>
      </c>
      <c r="O679" s="175">
        <f t="shared" si="428"/>
        <v>0.99819234206984531</v>
      </c>
      <c r="P679" s="175">
        <f t="shared" si="428"/>
        <v>0.99911433883321155</v>
      </c>
      <c r="Q679" s="175">
        <f t="shared" si="428"/>
        <v>0.99955123503582111</v>
      </c>
      <c r="R679" s="175">
        <f t="shared" si="428"/>
        <v>0.99978308908818492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0.26802735500956359</v>
      </c>
      <c r="H680" s="179">
        <f t="shared" si="428"/>
        <v>0.59161137695756194</v>
      </c>
      <c r="I680" s="179">
        <f t="shared" si="428"/>
        <v>0.7748362580631335</v>
      </c>
      <c r="J680" s="179">
        <f t="shared" si="428"/>
        <v>0.88187049149595831</v>
      </c>
      <c r="K680" s="179">
        <f t="shared" si="428"/>
        <v>0.93964665947822579</v>
      </c>
      <c r="L680" s="179">
        <f t="shared" si="428"/>
        <v>0.96855216888909623</v>
      </c>
      <c r="M680" s="179">
        <f t="shared" si="428"/>
        <v>0.98442735143613114</v>
      </c>
      <c r="N680" s="179">
        <f t="shared" si="428"/>
        <v>0.99255840384884064</v>
      </c>
      <c r="O680" s="179">
        <f t="shared" si="428"/>
        <v>0.99638679691979182</v>
      </c>
      <c r="P680" s="179">
        <f t="shared" si="428"/>
        <v>0.99822917348772022</v>
      </c>
      <c r="Q680" s="179">
        <f t="shared" si="428"/>
        <v>0.99910259821739755</v>
      </c>
      <c r="R680" s="179">
        <f t="shared" si="428"/>
        <v>0.99956620750911174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-0.47797890890505274</v>
      </c>
      <c r="G681" s="179" t="e">
        <f t="shared" si="428"/>
        <v>#DIV/0!</v>
      </c>
      <c r="H681" s="179">
        <f t="shared" si="428"/>
        <v>0.26442214652105056</v>
      </c>
      <c r="I681" s="179">
        <f t="shared" si="428"/>
        <v>0.58097171952733795</v>
      </c>
      <c r="J681" s="179">
        <f t="shared" si="428"/>
        <v>0.7741419539070018</v>
      </c>
      <c r="K681" s="179">
        <f t="shared" si="428"/>
        <v>0.88259510121789542</v>
      </c>
      <c r="L681" s="179">
        <f t="shared" si="428"/>
        <v>0.93828179106301957</v>
      </c>
      <c r="M681" s="179">
        <f t="shared" si="428"/>
        <v>0.96926730427751528</v>
      </c>
      <c r="N681" s="179">
        <f t="shared" si="428"/>
        <v>0.98527091953283175</v>
      </c>
      <c r="O681" s="179">
        <f t="shared" si="428"/>
        <v>0.9928391693161106</v>
      </c>
      <c r="P681" s="179">
        <f t="shared" si="428"/>
        <v>0.99648838821995533</v>
      </c>
      <c r="Q681" s="179">
        <f t="shared" si="428"/>
        <v>0.99821994090890398</v>
      </c>
      <c r="R681" s="179">
        <f t="shared" si="428"/>
        <v>0.99913941511366056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-0.20699700146440519</v>
      </c>
      <c r="G682" s="179">
        <f t="shared" si="428"/>
        <v>-0.48336427300812135</v>
      </c>
      <c r="H682" s="179" t="e">
        <f t="shared" si="428"/>
        <v>#DIV/0!</v>
      </c>
      <c r="I682" s="179">
        <f t="shared" si="428"/>
        <v>0.24885477946162618</v>
      </c>
      <c r="J682" s="179">
        <f t="shared" si="428"/>
        <v>0.57757021595864366</v>
      </c>
      <c r="K682" s="179">
        <f t="shared" si="428"/>
        <v>0.77383663296630811</v>
      </c>
      <c r="L682" s="179">
        <f t="shared" si="428"/>
        <v>0.87917772255680837</v>
      </c>
      <c r="M682" s="179">
        <f t="shared" si="428"/>
        <v>0.93918610847579376</v>
      </c>
      <c r="N682" s="179">
        <f t="shared" si="428"/>
        <v>0.97068513143573443</v>
      </c>
      <c r="O682" s="179">
        <f t="shared" si="428"/>
        <v>0.98571127265197023</v>
      </c>
      <c r="P682" s="179">
        <f t="shared" si="428"/>
        <v>0.9929845428118742</v>
      </c>
      <c r="Q682" s="179">
        <f t="shared" si="428"/>
        <v>0.99644189439589792</v>
      </c>
      <c r="R682" s="179">
        <f t="shared" si="428"/>
        <v>0.99827929150482608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-5.8973524798799283E-2</v>
      </c>
      <c r="G683" s="179">
        <f t="shared" si="428"/>
        <v>-0.22556767870531361</v>
      </c>
      <c r="H683" s="179">
        <f t="shared" si="428"/>
        <v>-0.49387963333537382</v>
      </c>
      <c r="I683" s="179" t="e">
        <f t="shared" si="428"/>
        <v>#DIV/0!</v>
      </c>
      <c r="J683" s="179">
        <f t="shared" si="428"/>
        <v>0.25557613834882531</v>
      </c>
      <c r="K683" s="179">
        <f t="shared" si="428"/>
        <v>0.58291558995903436</v>
      </c>
      <c r="L683" s="179">
        <f t="shared" si="428"/>
        <v>0.77129395692661074</v>
      </c>
      <c r="M683" s="179">
        <f t="shared" si="428"/>
        <v>0.8826482292289527</v>
      </c>
      <c r="N683" s="179">
        <f t="shared" si="428"/>
        <v>0.94281960856580616</v>
      </c>
      <c r="O683" s="179">
        <f t="shared" si="428"/>
        <v>0.97199304518727192</v>
      </c>
      <c r="P683" s="179">
        <f t="shared" si="428"/>
        <v>0.98621773850967442</v>
      </c>
      <c r="Q683" s="179">
        <f t="shared" si="428"/>
        <v>0.99300262994150268</v>
      </c>
      <c r="R683" s="179">
        <f t="shared" si="428"/>
        <v>0.9966141115509437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-1.5025634952614863E-2</v>
      </c>
      <c r="G684" s="179">
        <f t="shared" si="428"/>
        <v>-6.3627192753355835E-2</v>
      </c>
      <c r="H684" s="179">
        <f t="shared" si="428"/>
        <v>-0.24844214094517961</v>
      </c>
      <c r="I684" s="179">
        <f t="shared" si="428"/>
        <v>-0.49946724644370327</v>
      </c>
      <c r="J684" s="179" t="e">
        <f t="shared" si="428"/>
        <v>#DIV/0!</v>
      </c>
      <c r="K684" s="179">
        <f t="shared" si="428"/>
        <v>0.25523460729893982</v>
      </c>
      <c r="L684" s="179">
        <f t="shared" si="428"/>
        <v>0.57454261345978053</v>
      </c>
      <c r="M684" s="179">
        <f t="shared" si="428"/>
        <v>0.77415788270029762</v>
      </c>
      <c r="N684" s="179">
        <f t="shared" si="428"/>
        <v>0.88770462338564882</v>
      </c>
      <c r="O684" s="179">
        <f t="shared" si="428"/>
        <v>0.94447700165974913</v>
      </c>
      <c r="P684" s="179">
        <f t="shared" si="428"/>
        <v>0.97255341638837878</v>
      </c>
      <c r="Q684" s="179">
        <f t="shared" si="428"/>
        <v>0.98603614080425872</v>
      </c>
      <c r="R684" s="179">
        <f t="shared" si="428"/>
        <v>0.99323533674987641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-3.770963102699931E-3</v>
      </c>
      <c r="G685" s="179">
        <f t="shared" si="428"/>
        <v>-1.6273531761193737E-2</v>
      </c>
      <c r="H685" s="179">
        <f t="shared" si="428"/>
        <v>-7.2043427555361306E-2</v>
      </c>
      <c r="I685" s="179">
        <f t="shared" si="428"/>
        <v>-0.26308879654858053</v>
      </c>
      <c r="J685" s="179">
        <f t="shared" si="428"/>
        <v>-0.50269955318358539</v>
      </c>
      <c r="K685" s="179" t="e">
        <f t="shared" si="428"/>
        <v>#DIV/0!</v>
      </c>
      <c r="L685" s="179">
        <f t="shared" si="428"/>
        <v>0.24877086957283109</v>
      </c>
      <c r="M685" s="179">
        <f t="shared" si="428"/>
        <v>0.57864475139349103</v>
      </c>
      <c r="N685" s="179">
        <f t="shared" si="428"/>
        <v>0.78294205663161887</v>
      </c>
      <c r="O685" s="179">
        <f t="shared" si="428"/>
        <v>0.89081927126263494</v>
      </c>
      <c r="P685" s="179">
        <f t="shared" si="428"/>
        <v>0.94556581146965324</v>
      </c>
      <c r="Q685" s="179">
        <f t="shared" si="428"/>
        <v>0.9721941101180549</v>
      </c>
      <c r="R685" s="179">
        <f t="shared" si="428"/>
        <v>0.9864989263793259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-9.435535543680445E-4</v>
      </c>
      <c r="G686" s="179">
        <f t="shared" si="428"/>
        <v>-4.0877400965571471E-3</v>
      </c>
      <c r="H686" s="179">
        <f t="shared" si="428"/>
        <v>-1.8543819121784478E-2</v>
      </c>
      <c r="I686" s="179">
        <f t="shared" si="428"/>
        <v>-7.7817063823871463E-2</v>
      </c>
      <c r="J686" s="179">
        <f t="shared" si="428"/>
        <v>-0.27348412749457823</v>
      </c>
      <c r="K686" s="179">
        <f t="shared" si="428"/>
        <v>-0.50312273834725285</v>
      </c>
      <c r="L686" s="179" t="e">
        <f t="shared" si="428"/>
        <v>#DIV/0!</v>
      </c>
      <c r="M686" s="179">
        <f t="shared" si="428"/>
        <v>0.25191956096037693</v>
      </c>
      <c r="N686" s="179">
        <f t="shared" si="428"/>
        <v>0.59140329879226339</v>
      </c>
      <c r="O686" s="179">
        <f t="shared" si="428"/>
        <v>0.78840196265816542</v>
      </c>
      <c r="P686" s="179">
        <f t="shared" si="428"/>
        <v>0.89287134377680777</v>
      </c>
      <c r="Q686" s="179">
        <f t="shared" si="428"/>
        <v>0.94486238417765578</v>
      </c>
      <c r="R686" s="179">
        <f t="shared" si="428"/>
        <v>0.973109274881096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-2.3593619783348648E-4</v>
      </c>
      <c r="G687" s="179">
        <f t="shared" si="428"/>
        <v>-1.0230299523760397E-3</v>
      </c>
      <c r="H687" s="179">
        <f t="shared" si="428"/>
        <v>-4.6647759126353635E-3</v>
      </c>
      <c r="I687" s="179">
        <f t="shared" si="428"/>
        <v>-2.0129461224241758E-2</v>
      </c>
      <c r="J687" s="179">
        <f t="shared" si="428"/>
        <v>-8.1942539895214966E-2</v>
      </c>
      <c r="K687" s="179">
        <f t="shared" si="428"/>
        <v>-0.27489586877141869</v>
      </c>
      <c r="L687" s="179">
        <f t="shared" si="428"/>
        <v>-0.5114948990076128</v>
      </c>
      <c r="M687" s="179" t="e">
        <f t="shared" si="428"/>
        <v>#DIV/0!</v>
      </c>
      <c r="N687" s="179">
        <f t="shared" si="428"/>
        <v>0.26193700450621249</v>
      </c>
      <c r="O687" s="179">
        <f t="shared" si="428"/>
        <v>0.599470504244207</v>
      </c>
      <c r="P687" s="179">
        <f t="shared" si="428"/>
        <v>0.79201984931385871</v>
      </c>
      <c r="Q687" s="179">
        <f t="shared" si="428"/>
        <v>0.89152248105871545</v>
      </c>
      <c r="R687" s="179">
        <f t="shared" si="428"/>
        <v>0.94665190237723607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-5.8986944974878506E-5</v>
      </c>
      <c r="G688" s="179">
        <f t="shared" si="428"/>
        <v>-2.5582234132513185E-4</v>
      </c>
      <c r="H688" s="179">
        <f t="shared" si="428"/>
        <v>-1.1678437548864815E-3</v>
      </c>
      <c r="I688" s="179">
        <f t="shared" si="428"/>
        <v>-5.0695671619489235E-3</v>
      </c>
      <c r="J688" s="179">
        <f t="shared" si="428"/>
        <v>-2.1263218954383347E-2</v>
      </c>
      <c r="K688" s="179">
        <f t="shared" si="428"/>
        <v>-8.2511081756982713E-2</v>
      </c>
      <c r="L688" s="179">
        <f t="shared" si="428"/>
        <v>-0.30556495554850138</v>
      </c>
      <c r="M688" s="179">
        <f t="shared" si="428"/>
        <v>-0.50732834728639875</v>
      </c>
      <c r="N688" s="179" t="e">
        <f t="shared" si="428"/>
        <v>#DIV/0!</v>
      </c>
      <c r="O688" s="179">
        <f t="shared" si="428"/>
        <v>0.26845220943423065</v>
      </c>
      <c r="P688" s="179">
        <f t="shared" si="428"/>
        <v>0.6048751654369614</v>
      </c>
      <c r="Q688" s="179">
        <f t="shared" si="428"/>
        <v>0.78953519749008705</v>
      </c>
      <c r="R688" s="179">
        <f t="shared" si="428"/>
        <v>0.89494430899404454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-1.474691433618804E-5</v>
      </c>
      <c r="G689" s="179">
        <f t="shared" si="428"/>
        <v>-6.3959527375862139E-5</v>
      </c>
      <c r="H689" s="179">
        <f t="shared" si="428"/>
        <v>-2.9205925296051099E-4</v>
      </c>
      <c r="I689" s="179">
        <f t="shared" si="428"/>
        <v>-1.2695403187590942E-3</v>
      </c>
      <c r="J689" s="179">
        <f t="shared" si="428"/>
        <v>-5.3589838284705139E-3</v>
      </c>
      <c r="K689" s="179">
        <f t="shared" si="428"/>
        <v>-2.1420023623259555E-2</v>
      </c>
      <c r="L689" s="179">
        <f t="shared" si="428"/>
        <v>-9.5378034540940099E-2</v>
      </c>
      <c r="M689" s="179">
        <f t="shared" si="428"/>
        <v>-0.28961784557409997</v>
      </c>
      <c r="N689" s="179">
        <f t="shared" si="428"/>
        <v>-0.49514142046089216</v>
      </c>
      <c r="O689" s="179" t="e">
        <f t="shared" si="428"/>
        <v>#DIV/0!</v>
      </c>
      <c r="P689" s="179">
        <f t="shared" si="428"/>
        <v>0.27289847790741373</v>
      </c>
      <c r="Q689" s="179">
        <f t="shared" si="428"/>
        <v>0.60064535285201714</v>
      </c>
      <c r="R689" s="179">
        <f t="shared" si="428"/>
        <v>0.79579168775604925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-3.6867396251610649E-6</v>
      </c>
      <c r="G690" s="179">
        <f t="shared" si="428"/>
        <v>-1.5990124756223633E-5</v>
      </c>
      <c r="H690" s="179">
        <f t="shared" si="428"/>
        <v>-7.3020807797984484E-5</v>
      </c>
      <c r="I690" s="179">
        <f t="shared" si="428"/>
        <v>-3.1751368481842843E-4</v>
      </c>
      <c r="J690" s="179">
        <f t="shared" si="428"/>
        <v>-1.3422477925748892E-3</v>
      </c>
      <c r="K690" s="179">
        <f t="shared" si="428"/>
        <v>-5.3990447111497706E-3</v>
      </c>
      <c r="L690" s="179">
        <f t="shared" si="428"/>
        <v>-2.5005432232087198E-2</v>
      </c>
      <c r="M690" s="179">
        <f t="shared" si="428"/>
        <v>-8.8561954839624174E-2</v>
      </c>
      <c r="N690" s="179">
        <f t="shared" si="428"/>
        <v>-0.25016844186095755</v>
      </c>
      <c r="O690" s="179">
        <f t="shared" si="428"/>
        <v>-0.48798691960541846</v>
      </c>
      <c r="P690" s="179" t="e">
        <f t="shared" si="428"/>
        <v>#DIV/0!</v>
      </c>
      <c r="Q690" s="179">
        <f t="shared" si="428"/>
        <v>0.26686623917119789</v>
      </c>
      <c r="R690" s="179">
        <f t="shared" si="428"/>
        <v>0.61106289364640332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-9.3649154720301716E-7</v>
      </c>
      <c r="G691" s="179">
        <f t="shared" si="428"/>
        <v>-4.0617627643480169E-6</v>
      </c>
      <c r="H691" s="179">
        <f t="shared" si="428"/>
        <v>-1.8548827425404945E-5</v>
      </c>
      <c r="I691" s="179">
        <f t="shared" si="428"/>
        <v>-8.0661499008369584E-5</v>
      </c>
      <c r="J691" s="179">
        <f t="shared" si="428"/>
        <v>-3.4110399923571039E-4</v>
      </c>
      <c r="K691" s="179">
        <f t="shared" si="428"/>
        <v>-1.3740239679696697E-3</v>
      </c>
      <c r="L691" s="179">
        <f t="shared" si="428"/>
        <v>-6.4183896821983959E-3</v>
      </c>
      <c r="M691" s="179">
        <f t="shared" si="428"/>
        <v>-2.346349905009765E-2</v>
      </c>
      <c r="N691" s="179">
        <f t="shared" si="428"/>
        <v>-7.3952664893107645E-2</v>
      </c>
      <c r="O691" s="179">
        <f t="shared" si="428"/>
        <v>-0.23395366623081199</v>
      </c>
      <c r="P691" s="179">
        <f t="shared" si="428"/>
        <v>-0.48474802164268993</v>
      </c>
      <c r="Q691" s="179" t="e">
        <f t="shared" si="428"/>
        <v>#DIV/0!</v>
      </c>
      <c r="R691" s="179">
        <f t="shared" si="428"/>
        <v>0.28553066323547271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-2.2674944539360527E-7</v>
      </c>
      <c r="G692" s="179">
        <f t="shared" si="428"/>
        <v>-9.834612701212715E-7</v>
      </c>
      <c r="H692" s="179">
        <f t="shared" si="428"/>
        <v>-4.491185512490379E-6</v>
      </c>
      <c r="I692" s="179">
        <f t="shared" si="428"/>
        <v>-1.9530775489982547E-5</v>
      </c>
      <c r="J692" s="179">
        <f t="shared" si="428"/>
        <v>-8.2599578474087438E-5</v>
      </c>
      <c r="K692" s="179">
        <f t="shared" si="428"/>
        <v>-3.3284225882034826E-4</v>
      </c>
      <c r="L692" s="179">
        <f t="shared" si="428"/>
        <v>-1.5579533245952137E-3</v>
      </c>
      <c r="M692" s="179">
        <f t="shared" si="428"/>
        <v>-5.7354587254119897E-3</v>
      </c>
      <c r="N692" s="179">
        <f t="shared" si="428"/>
        <v>-1.8473194404809299E-2</v>
      </c>
      <c r="O692" s="179">
        <f t="shared" si="428"/>
        <v>-6.4702503077763054E-2</v>
      </c>
      <c r="P692" s="179">
        <f t="shared" si="428"/>
        <v>-0.2170080950875011</v>
      </c>
      <c r="Q692" s="179">
        <f t="shared" si="428"/>
        <v>-0.48172435157738558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-3.588823383277868E-9</v>
      </c>
      <c r="G693" s="179">
        <f t="shared" si="428"/>
        <v>-1.5565505145978875E-8</v>
      </c>
      <c r="H693" s="179">
        <f t="shared" si="428"/>
        <v>-7.1083290600116671E-8</v>
      </c>
      <c r="I693" s="179">
        <f t="shared" si="428"/>
        <v>-3.0912115103338543E-7</v>
      </c>
      <c r="J693" s="179">
        <f t="shared" si="428"/>
        <v>-1.3073708110227122E-6</v>
      </c>
      <c r="K693" s="179">
        <f t="shared" si="428"/>
        <v>-5.2687328533073295E-6</v>
      </c>
      <c r="L693" s="179">
        <f t="shared" si="428"/>
        <v>-2.4676671764919027E-5</v>
      </c>
      <c r="M693" s="179">
        <f t="shared" si="428"/>
        <v>-9.1025524621147634E-5</v>
      </c>
      <c r="N693" s="179">
        <f t="shared" si="428"/>
        <v>-2.9478628111028225E-4</v>
      </c>
      <c r="O693" s="179">
        <f t="shared" si="428"/>
        <v>-1.0561592117371836E-3</v>
      </c>
      <c r="P693" s="179">
        <f t="shared" si="428"/>
        <v>-3.9511470880524138E-3</v>
      </c>
      <c r="Q693" s="179">
        <f t="shared" si="428"/>
        <v>-1.5733755874989271E-2</v>
      </c>
      <c r="R693" s="179">
        <f t="shared" si="428"/>
        <v>-6.0325412179909423E-2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-8.4942565366547363E-13</v>
      </c>
      <c r="G694" s="179">
        <f t="shared" si="428"/>
        <v>-3.6841432477184601E-12</v>
      </c>
      <c r="H694" s="179">
        <f t="shared" si="428"/>
        <v>-1.6824447916308727E-11</v>
      </c>
      <c r="I694" s="179">
        <f t="shared" si="428"/>
        <v>-7.316477866506915E-11</v>
      </c>
      <c r="J694" s="179">
        <f t="shared" si="428"/>
        <v>-3.094370501686001E-10</v>
      </c>
      <c r="K694" s="179">
        <f t="shared" si="428"/>
        <v>-1.2470401711585537E-9</v>
      </c>
      <c r="L694" s="179">
        <f t="shared" si="428"/>
        <v>-5.8407007634191208E-9</v>
      </c>
      <c r="M694" s="179">
        <f t="shared" si="428"/>
        <v>-2.1545393198194465E-8</v>
      </c>
      <c r="N694" s="179">
        <f t="shared" si="428"/>
        <v>-6.9779911990407238E-8</v>
      </c>
      <c r="O694" s="179">
        <f t="shared" si="428"/>
        <v>-2.5007237135779438E-7</v>
      </c>
      <c r="P694" s="179">
        <f t="shared" si="428"/>
        <v>-9.364534718707605E-7</v>
      </c>
      <c r="Q694" s="179">
        <f t="shared" si="428"/>
        <v>-3.7465212245987498E-6</v>
      </c>
      <c r="R694" s="179">
        <f t="shared" si="428"/>
        <v>-1.4657491507848916E-5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3.190986952043838E-2</v>
      </c>
      <c r="F807" s="179">
        <f t="shared" si="503"/>
        <v>5.425058306841811E-2</v>
      </c>
      <c r="G807" s="179">
        <f t="shared" si="503"/>
        <v>5.8897019509690715E-2</v>
      </c>
      <c r="H807" s="179">
        <f t="shared" si="503"/>
        <v>5.0329685982980522E-2</v>
      </c>
      <c r="I807" s="179">
        <f t="shared" si="503"/>
        <v>5.011518013463967E-2</v>
      </c>
      <c r="J807" s="179">
        <f t="shared" si="503"/>
        <v>5.1297668280995232E-2</v>
      </c>
      <c r="K807" s="179">
        <f t="shared" si="503"/>
        <v>5.1877818029965182E-2</v>
      </c>
      <c r="L807" s="179">
        <f t="shared" si="503"/>
        <v>4.9656645514411984E-2</v>
      </c>
      <c r="M807" s="179">
        <f t="shared" si="503"/>
        <v>5.087283428151268E-2</v>
      </c>
      <c r="N807" s="179">
        <f t="shared" si="503"/>
        <v>5.4660309422755571E-2</v>
      </c>
      <c r="O807" s="179">
        <f t="shared" si="503"/>
        <v>5.7157750421510022E-2</v>
      </c>
      <c r="P807" s="179">
        <f t="shared" si="503"/>
        <v>5.8878411411746268E-2</v>
      </c>
      <c r="Q807" s="179">
        <f t="shared" si="503"/>
        <v>5.8440857218670886E-2</v>
      </c>
      <c r="R807" s="179">
        <f t="shared" si="503"/>
        <v>5.9959064288062754E-2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8.0031710396622865E-2</v>
      </c>
      <c r="F808" s="179">
        <f t="shared" si="503"/>
        <v>0.16373816116496157</v>
      </c>
      <c r="G808" s="179">
        <f t="shared" si="503"/>
        <v>0.26985088586346484</v>
      </c>
      <c r="H808" s="179">
        <f t="shared" si="503"/>
        <v>0.2882223134389818</v>
      </c>
      <c r="I808" s="179">
        <f t="shared" si="503"/>
        <v>0.25306922328501347</v>
      </c>
      <c r="J808" s="179">
        <f t="shared" si="503"/>
        <v>0.25530662995975062</v>
      </c>
      <c r="K808" s="179">
        <f t="shared" si="503"/>
        <v>0.26521782380374481</v>
      </c>
      <c r="L808" s="179">
        <f t="shared" si="503"/>
        <v>0.2564558397858393</v>
      </c>
      <c r="M808" s="179">
        <f t="shared" si="503"/>
        <v>0.2634201425580035</v>
      </c>
      <c r="N808" s="179">
        <f t="shared" si="503"/>
        <v>0.28322017698426888</v>
      </c>
      <c r="O808" s="179">
        <f t="shared" si="503"/>
        <v>0.29621285481798643</v>
      </c>
      <c r="P808" s="179">
        <f t="shared" si="503"/>
        <v>0.3051439102176815</v>
      </c>
      <c r="Q808" s="179">
        <f t="shared" si="503"/>
        <v>0.30287978228273271</v>
      </c>
      <c r="R808" s="179">
        <f t="shared" si="503"/>
        <v>0.31074907804665941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4.3186251278768573E-2</v>
      </c>
      <c r="F809" s="179">
        <f t="shared" si="503"/>
        <v>9.0653885598548062E-2</v>
      </c>
      <c r="G809" s="179">
        <f t="shared" si="503"/>
        <v>0.18192143510613851</v>
      </c>
      <c r="H809" s="179">
        <f t="shared" si="503"/>
        <v>0.291467746522452</v>
      </c>
      <c r="I809" s="179">
        <f t="shared" si="503"/>
        <v>0.30932204687993597</v>
      </c>
      <c r="J809" s="179">
        <f t="shared" si="503"/>
        <v>0.27941717988758874</v>
      </c>
      <c r="K809" s="179">
        <f t="shared" si="503"/>
        <v>0.28581213518652793</v>
      </c>
      <c r="L809" s="179">
        <f t="shared" si="503"/>
        <v>0.28380888745128036</v>
      </c>
      <c r="M809" s="179">
        <f t="shared" si="503"/>
        <v>0.29418009155821101</v>
      </c>
      <c r="N809" s="179">
        <f t="shared" si="503"/>
        <v>0.31708604395953383</v>
      </c>
      <c r="O809" s="179">
        <f t="shared" si="503"/>
        <v>0.33185619280466128</v>
      </c>
      <c r="P809" s="179">
        <f t="shared" si="503"/>
        <v>0.34192180536141631</v>
      </c>
      <c r="Q809" s="179">
        <f t="shared" si="503"/>
        <v>0.33940002199899116</v>
      </c>
      <c r="R809" s="179">
        <f t="shared" si="503"/>
        <v>0.34822215373455218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1.7920333854485136E-2</v>
      </c>
      <c r="F810" s="179">
        <f t="shared" si="506"/>
        <v>3.7018946113288383E-2</v>
      </c>
      <c r="G810" s="179">
        <f t="shared" si="506"/>
        <v>7.6800649466628998E-2</v>
      </c>
      <c r="H810" s="179">
        <f t="shared" si="506"/>
        <v>0.15430584266527575</v>
      </c>
      <c r="I810" s="179">
        <f t="shared" si="506"/>
        <v>0.24161683419286445</v>
      </c>
      <c r="J810" s="179">
        <f t="shared" si="506"/>
        <v>0.26179525935657233</v>
      </c>
      <c r="K810" s="179">
        <f t="shared" si="506"/>
        <v>0.24058960981095737</v>
      </c>
      <c r="L810" s="179">
        <f t="shared" si="506"/>
        <v>0.23620589832190711</v>
      </c>
      <c r="M810" s="179">
        <f t="shared" si="506"/>
        <v>0.25048590414317468</v>
      </c>
      <c r="N810" s="179">
        <f t="shared" si="506"/>
        <v>0.27251890397918993</v>
      </c>
      <c r="O810" s="179">
        <f t="shared" si="506"/>
        <v>0.28598191859247957</v>
      </c>
      <c r="P810" s="179">
        <f t="shared" si="506"/>
        <v>0.29486428714080587</v>
      </c>
      <c r="Q810" s="179">
        <f t="shared" si="506"/>
        <v>0.29274265189752136</v>
      </c>
      <c r="R810" s="179">
        <f t="shared" si="506"/>
        <v>0.30036589010076942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4.8606408384308467E-3</v>
      </c>
      <c r="F811" s="179">
        <f t="shared" si="506"/>
        <v>9.8716174939262567E-3</v>
      </c>
      <c r="G811" s="179">
        <f t="shared" si="506"/>
        <v>2.015848438355413E-2</v>
      </c>
      <c r="H811" s="179">
        <f t="shared" si="506"/>
        <v>4.2246200927932069E-2</v>
      </c>
      <c r="I811" s="179">
        <f t="shared" si="506"/>
        <v>8.352777278927076E-2</v>
      </c>
      <c r="J811" s="179">
        <f t="shared" si="506"/>
        <v>0.13212099068818547</v>
      </c>
      <c r="K811" s="179">
        <f t="shared" si="506"/>
        <v>0.14486171849099522</v>
      </c>
      <c r="L811" s="179">
        <f t="shared" si="506"/>
        <v>0.1289183878068825</v>
      </c>
      <c r="M811" s="179">
        <f t="shared" si="506"/>
        <v>0.13380345965246102</v>
      </c>
      <c r="N811" s="179">
        <f t="shared" si="506"/>
        <v>0.14908419000735931</v>
      </c>
      <c r="O811" s="179">
        <f t="shared" si="506"/>
        <v>0.15803926851807609</v>
      </c>
      <c r="P811" s="179">
        <f t="shared" si="506"/>
        <v>0.1634035442375498</v>
      </c>
      <c r="Q811" s="179">
        <f t="shared" si="506"/>
        <v>0.16234524791015401</v>
      </c>
      <c r="R811" s="179">
        <f t="shared" si="506"/>
        <v>0.16660362825112049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1.204924568414272E-3</v>
      </c>
      <c r="F812" s="179">
        <f t="shared" si="506"/>
        <v>2.420562499286876E-3</v>
      </c>
      <c r="G812" s="179">
        <f t="shared" si="506"/>
        <v>4.8553165142552054E-3</v>
      </c>
      <c r="H812" s="179">
        <f t="shared" si="506"/>
        <v>1.0012989335706185E-2</v>
      </c>
      <c r="I812" s="179">
        <f t="shared" si="506"/>
        <v>2.0772203051736968E-2</v>
      </c>
      <c r="J812" s="179">
        <f t="shared" si="506"/>
        <v>4.176213169899437E-2</v>
      </c>
      <c r="K812" s="179">
        <f t="shared" si="506"/>
        <v>6.6166631395067912E-2</v>
      </c>
      <c r="L812" s="179">
        <f t="shared" si="506"/>
        <v>6.9315033071327373E-2</v>
      </c>
      <c r="M812" s="179">
        <f t="shared" si="506"/>
        <v>6.5792882742544245E-2</v>
      </c>
      <c r="N812" s="179">
        <f t="shared" si="506"/>
        <v>7.164157614976617E-2</v>
      </c>
      <c r="O812" s="179">
        <f t="shared" si="506"/>
        <v>7.8157208558620198E-2</v>
      </c>
      <c r="P812" s="179">
        <f t="shared" si="506"/>
        <v>8.1669927977748011E-2</v>
      </c>
      <c r="Q812" s="179">
        <f t="shared" si="506"/>
        <v>8.1373766968688171E-2</v>
      </c>
      <c r="R812" s="179">
        <f t="shared" si="506"/>
        <v>8.3569836730226679E-2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5.2443851153936318E-4</v>
      </c>
      <c r="F813" s="179">
        <f t="shared" si="506"/>
        <v>1.0471577788006986E-3</v>
      </c>
      <c r="G813" s="179">
        <f t="shared" si="506"/>
        <v>2.0761546834889432E-3</v>
      </c>
      <c r="H813" s="179">
        <f t="shared" si="506"/>
        <v>4.1975467607442713E-3</v>
      </c>
      <c r="I813" s="179">
        <f t="shared" si="506"/>
        <v>8.5747131670835339E-3</v>
      </c>
      <c r="J813" s="179">
        <f t="shared" si="506"/>
        <v>1.8188202565581152E-2</v>
      </c>
      <c r="K813" s="179">
        <f t="shared" si="506"/>
        <v>3.6562952166126678E-2</v>
      </c>
      <c r="L813" s="179">
        <f t="shared" si="506"/>
        <v>5.5935852895867604E-2</v>
      </c>
      <c r="M813" s="179">
        <f t="shared" si="506"/>
        <v>6.214233617285872E-2</v>
      </c>
      <c r="N813" s="179">
        <f t="shared" si="506"/>
        <v>6.0701569314141744E-2</v>
      </c>
      <c r="O813" s="179">
        <f t="shared" si="506"/>
        <v>6.535984626291523E-2</v>
      </c>
      <c r="P813" s="179">
        <f t="shared" si="506"/>
        <v>7.0480887635002126E-2</v>
      </c>
      <c r="Q813" s="179">
        <f t="shared" si="506"/>
        <v>7.0995923190304469E-2</v>
      </c>
      <c r="R813" s="179">
        <f t="shared" si="506"/>
        <v>7.3124982612504483E-2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6.1954194000715386E-4</v>
      </c>
      <c r="F814" s="179">
        <f t="shared" si="509"/>
        <v>1.2331060538863724E-3</v>
      </c>
      <c r="G814" s="179">
        <f t="shared" si="509"/>
        <v>2.4289532766498438E-3</v>
      </c>
      <c r="H814" s="179">
        <f t="shared" si="509"/>
        <v>4.8467870052931695E-3</v>
      </c>
      <c r="I814" s="179">
        <f t="shared" si="509"/>
        <v>9.6994459623841716E-3</v>
      </c>
      <c r="J814" s="179">
        <f t="shared" si="509"/>
        <v>2.0289346454591812E-2</v>
      </c>
      <c r="K814" s="179">
        <f t="shared" si="509"/>
        <v>4.3108439804755275E-2</v>
      </c>
      <c r="L814" s="179">
        <f t="shared" si="509"/>
        <v>8.6183940798766345E-2</v>
      </c>
      <c r="M814" s="179">
        <f t="shared" si="509"/>
        <v>0.13489359193195949</v>
      </c>
      <c r="N814" s="179">
        <f t="shared" si="509"/>
        <v>0.1582121036333268</v>
      </c>
      <c r="O814" s="179">
        <f t="shared" si="509"/>
        <v>0.1485730846662828</v>
      </c>
      <c r="P814" s="179">
        <f t="shared" si="509"/>
        <v>0.15917327096966993</v>
      </c>
      <c r="Q814" s="179">
        <f t="shared" si="509"/>
        <v>0.16577287002689578</v>
      </c>
      <c r="R814" s="179">
        <f t="shared" si="509"/>
        <v>0.17264873646602483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8.1174138808460663E-5</v>
      </c>
      <c r="F815" s="179">
        <f t="shared" si="509"/>
        <v>1.6130071137456588E-4</v>
      </c>
      <c r="G815" s="179">
        <f t="shared" si="509"/>
        <v>3.1663866367079334E-4</v>
      </c>
      <c r="H815" s="179">
        <f t="shared" si="509"/>
        <v>6.2717146116343008E-4</v>
      </c>
      <c r="I815" s="179">
        <f t="shared" si="509"/>
        <v>1.2378747297778318E-3</v>
      </c>
      <c r="J815" s="179">
        <f t="shared" si="509"/>
        <v>2.5369088434106751E-3</v>
      </c>
      <c r="K815" s="179">
        <f t="shared" si="509"/>
        <v>5.3242106204959951E-3</v>
      </c>
      <c r="L815" s="179">
        <f t="shared" si="509"/>
        <v>1.1357273794614677E-2</v>
      </c>
      <c r="M815" s="179">
        <f t="shared" si="509"/>
        <v>2.2666931554321829E-2</v>
      </c>
      <c r="N815" s="179">
        <f t="shared" si="509"/>
        <v>3.7365195566274802E-2</v>
      </c>
      <c r="O815" s="179">
        <f t="shared" si="509"/>
        <v>4.3418794860437461E-2</v>
      </c>
      <c r="P815" s="179">
        <f t="shared" si="509"/>
        <v>3.9832843964469886E-2</v>
      </c>
      <c r="Q815" s="179">
        <f t="shared" si="509"/>
        <v>4.14574417778871E-2</v>
      </c>
      <c r="R815" s="179">
        <f t="shared" si="509"/>
        <v>4.4647501916874929E-2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4.6201914785168003E-6</v>
      </c>
      <c r="F816" s="179">
        <f t="shared" si="509"/>
        <v>9.1731540667769991E-6</v>
      </c>
      <c r="G816" s="179">
        <f t="shared" si="509"/>
        <v>1.7975522176457899E-5</v>
      </c>
      <c r="H816" s="179">
        <f t="shared" si="509"/>
        <v>3.5465464265018092E-5</v>
      </c>
      <c r="I816" s="179">
        <f t="shared" si="509"/>
        <v>6.9453598689875033E-5</v>
      </c>
      <c r="J816" s="179">
        <f t="shared" si="509"/>
        <v>1.4036246979173933E-4</v>
      </c>
      <c r="K816" s="179">
        <f t="shared" si="509"/>
        <v>2.8889239547734343E-4</v>
      </c>
      <c r="L816" s="179">
        <f t="shared" si="509"/>
        <v>6.0609667688731517E-4</v>
      </c>
      <c r="M816" s="179">
        <f t="shared" si="509"/>
        <v>1.2903307867180914E-3</v>
      </c>
      <c r="N816" s="179">
        <f t="shared" si="509"/>
        <v>2.6160271616323429E-3</v>
      </c>
      <c r="O816" s="179">
        <f t="shared" si="509"/>
        <v>4.4038265160672076E-3</v>
      </c>
      <c r="P816" s="179">
        <f t="shared" si="509"/>
        <v>5.0952737456232957E-3</v>
      </c>
      <c r="Q816" s="179">
        <f t="shared" si="509"/>
        <v>4.5158480476242876E-3</v>
      </c>
      <c r="R816" s="179">
        <f t="shared" si="509"/>
        <v>4.8435635079347467E-3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2.3276623751582551E-6</v>
      </c>
      <c r="F817" s="179">
        <f t="shared" si="509"/>
        <v>4.6195442290610429E-6</v>
      </c>
      <c r="G817" s="179">
        <f t="shared" si="509"/>
        <v>9.0443593471545041E-6</v>
      </c>
      <c r="H817" s="179">
        <f t="shared" si="509"/>
        <v>1.7808883598056589E-5</v>
      </c>
      <c r="I817" s="179">
        <f t="shared" si="509"/>
        <v>3.473265476720382E-5</v>
      </c>
      <c r="J817" s="179">
        <f t="shared" si="509"/>
        <v>6.9640682489947455E-5</v>
      </c>
      <c r="K817" s="179">
        <f t="shared" si="509"/>
        <v>1.4143580802065004E-4</v>
      </c>
      <c r="L817" s="179">
        <f t="shared" si="509"/>
        <v>2.8938412483814748E-4</v>
      </c>
      <c r="M817" s="179">
        <f t="shared" si="509"/>
        <v>6.112073669411488E-4</v>
      </c>
      <c r="N817" s="179">
        <f t="shared" si="509"/>
        <v>1.3024747114377781E-3</v>
      </c>
      <c r="O817" s="179">
        <f t="shared" si="509"/>
        <v>2.6666118632816972E-3</v>
      </c>
      <c r="P817" s="179">
        <f t="shared" si="509"/>
        <v>4.5225233976408192E-3</v>
      </c>
      <c r="Q817" s="179">
        <f t="shared" si="509"/>
        <v>5.0573885475615876E-3</v>
      </c>
      <c r="R817" s="179">
        <f t="shared" si="509"/>
        <v>4.5936902352366887E-3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6.8618640316317106E-2</v>
      </c>
      <c r="F934" s="179">
        <f t="shared" si="605"/>
        <v>7.3102588433589355E-2</v>
      </c>
      <c r="G934" s="179" t="e">
        <f t="shared" si="605"/>
        <v>#DIV/0!</v>
      </c>
      <c r="H934" s="179">
        <f t="shared" si="605"/>
        <v>5.0991606594455043E-2</v>
      </c>
      <c r="I934" s="179">
        <f t="shared" si="605"/>
        <v>4.4474364301186696E-2</v>
      </c>
      <c r="J934" s="179">
        <f t="shared" si="605"/>
        <v>4.132658057728799E-2</v>
      </c>
      <c r="K934" s="179">
        <f t="shared" si="605"/>
        <v>3.9779996326052842E-2</v>
      </c>
      <c r="L934" s="179">
        <f t="shared" si="605"/>
        <v>3.8851749039172274E-2</v>
      </c>
      <c r="M934" s="179">
        <f t="shared" si="605"/>
        <v>3.8529021656534546E-2</v>
      </c>
      <c r="N934" s="179">
        <f t="shared" si="605"/>
        <v>3.8380581926262092E-2</v>
      </c>
      <c r="O934" s="179">
        <f t="shared" si="605"/>
        <v>3.8273358742138885E-2</v>
      </c>
      <c r="P934" s="179">
        <f t="shared" si="605"/>
        <v>3.8209983395873511E-2</v>
      </c>
      <c r="Q934" s="179">
        <f t="shared" si="605"/>
        <v>3.8173288989168407E-2</v>
      </c>
      <c r="R934" s="179">
        <f t="shared" si="605"/>
        <v>3.8155926676988847E-2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0.33659565201224856</v>
      </c>
      <c r="F935" s="179">
        <f t="shared" si="605"/>
        <v>0.34564310722560981</v>
      </c>
      <c r="G935" s="179">
        <f t="shared" si="605"/>
        <v>0.35725127395724865</v>
      </c>
      <c r="H935" s="179" t="e">
        <f t="shared" si="605"/>
        <v>#DIV/0!</v>
      </c>
      <c r="I935" s="179">
        <f t="shared" si="605"/>
        <v>0.2565285968625361</v>
      </c>
      <c r="J935" s="179">
        <f t="shared" si="605"/>
        <v>0.22856942946435563</v>
      </c>
      <c r="K935" s="179">
        <f t="shared" si="605"/>
        <v>0.21405481094603718</v>
      </c>
      <c r="L935" s="179">
        <f t="shared" si="605"/>
        <v>0.20490335480746649</v>
      </c>
      <c r="M935" s="179">
        <f t="shared" si="605"/>
        <v>0.2016719754081665</v>
      </c>
      <c r="N935" s="179">
        <f t="shared" si="605"/>
        <v>0.20016412079778262</v>
      </c>
      <c r="O935" s="179">
        <f t="shared" si="605"/>
        <v>0.19906173847441336</v>
      </c>
      <c r="P935" s="179">
        <f t="shared" si="605"/>
        <v>0.19840724053937084</v>
      </c>
      <c r="Q935" s="179">
        <f t="shared" si="605"/>
        <v>0.19802751198362439</v>
      </c>
      <c r="R935" s="179">
        <f t="shared" si="605"/>
        <v>0.19784770455138834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0.3712556448100981</v>
      </c>
      <c r="F936" s="179">
        <f t="shared" si="605"/>
        <v>0.36698763854726923</v>
      </c>
      <c r="G936" s="179">
        <f t="shared" si="605"/>
        <v>0.3692517745543728</v>
      </c>
      <c r="H936" s="179">
        <f t="shared" si="605"/>
        <v>0.37310458782265876</v>
      </c>
      <c r="I936" s="179" t="e">
        <f t="shared" si="605"/>
        <v>#DIV/0!</v>
      </c>
      <c r="J936" s="179">
        <f t="shared" si="605"/>
        <v>0.28254109361448848</v>
      </c>
      <c r="K936" s="179">
        <f t="shared" si="605"/>
        <v>0.25538408252641742</v>
      </c>
      <c r="L936" s="179">
        <f t="shared" si="605"/>
        <v>0.23686795896816643</v>
      </c>
      <c r="M936" s="179">
        <f t="shared" si="605"/>
        <v>0.23017921451166956</v>
      </c>
      <c r="N936" s="179">
        <f t="shared" si="605"/>
        <v>0.22697736890608106</v>
      </c>
      <c r="O936" s="179">
        <f t="shared" si="605"/>
        <v>0.22458281675926242</v>
      </c>
      <c r="P936" s="179">
        <f t="shared" si="605"/>
        <v>0.22314903595923014</v>
      </c>
      <c r="Q936" s="179">
        <f t="shared" si="605"/>
        <v>0.22231393247478173</v>
      </c>
      <c r="R936" s="179">
        <f t="shared" si="605"/>
        <v>0.22191792643961006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0.31887677177767854</v>
      </c>
      <c r="F937" s="179">
        <f t="shared" si="608"/>
        <v>0.31134871176884393</v>
      </c>
      <c r="G937" s="179">
        <f t="shared" si="608"/>
        <v>0.30166857796552787</v>
      </c>
      <c r="H937" s="179">
        <f t="shared" si="608"/>
        <v>0.30034685624802065</v>
      </c>
      <c r="I937" s="179">
        <f t="shared" si="608"/>
        <v>0.30465722481852381</v>
      </c>
      <c r="J937" s="179" t="e">
        <f t="shared" si="608"/>
        <v>#DIV/0!</v>
      </c>
      <c r="K937" s="179">
        <f t="shared" si="608"/>
        <v>0.24326023640881808</v>
      </c>
      <c r="L937" s="179">
        <f t="shared" si="608"/>
        <v>0.21573051811576843</v>
      </c>
      <c r="M937" s="179">
        <f t="shared" si="608"/>
        <v>0.20547876613596139</v>
      </c>
      <c r="N937" s="179">
        <f t="shared" si="608"/>
        <v>0.20035009357971675</v>
      </c>
      <c r="O937" s="179">
        <f t="shared" si="608"/>
        <v>0.19634332311502059</v>
      </c>
      <c r="P937" s="179">
        <f t="shared" si="608"/>
        <v>0.19390433889604747</v>
      </c>
      <c r="Q937" s="179">
        <f t="shared" si="608"/>
        <v>0.19247276085714671</v>
      </c>
      <c r="R937" s="179">
        <f t="shared" si="608"/>
        <v>0.19179194824917326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0.17669206309371227</v>
      </c>
      <c r="F938" s="179">
        <f t="shared" si="608"/>
        <v>0.17196601565874495</v>
      </c>
      <c r="G938" s="179">
        <f t="shared" si="608"/>
        <v>0.16460455164016377</v>
      </c>
      <c r="H938" s="179">
        <f t="shared" si="608"/>
        <v>0.15803701205940224</v>
      </c>
      <c r="I938" s="179">
        <f t="shared" si="608"/>
        <v>0.15906004297401205</v>
      </c>
      <c r="J938" s="179">
        <f t="shared" si="608"/>
        <v>0.16494502695721239</v>
      </c>
      <c r="K938" s="179" t="e">
        <f t="shared" si="608"/>
        <v>#DIV/0!</v>
      </c>
      <c r="L938" s="179">
        <f t="shared" si="608"/>
        <v>0.13014788665729435</v>
      </c>
      <c r="M938" s="179">
        <f t="shared" si="608"/>
        <v>0.12090724967860791</v>
      </c>
      <c r="N938" s="179">
        <f t="shared" si="608"/>
        <v>0.11594616703133902</v>
      </c>
      <c r="O938" s="179">
        <f t="shared" si="608"/>
        <v>0.11174840268804703</v>
      </c>
      <c r="P938" s="179">
        <f t="shared" si="608"/>
        <v>0.10911472239168821</v>
      </c>
      <c r="Q938" s="179">
        <f t="shared" si="608"/>
        <v>0.10754610331980501</v>
      </c>
      <c r="R938" s="179">
        <f t="shared" si="608"/>
        <v>0.10679596686454677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8.8627913011957923E-2</v>
      </c>
      <c r="F939" s="179">
        <f t="shared" si="608"/>
        <v>8.6187267155939357E-2</v>
      </c>
      <c r="G939" s="179">
        <f t="shared" si="608"/>
        <v>8.2234352582201783E-2</v>
      </c>
      <c r="H939" s="179">
        <f t="shared" si="608"/>
        <v>7.7988428244049626E-2</v>
      </c>
      <c r="I939" s="179">
        <f t="shared" si="608"/>
        <v>7.5898610599351435E-2</v>
      </c>
      <c r="J939" s="179">
        <f t="shared" si="608"/>
        <v>7.8244977363184975E-2</v>
      </c>
      <c r="K939" s="179">
        <f t="shared" si="608"/>
        <v>8.2497158719031766E-2</v>
      </c>
      <c r="L939" s="179" t="e">
        <f t="shared" si="608"/>
        <v>#DIV/0!</v>
      </c>
      <c r="M939" s="179">
        <f t="shared" si="608"/>
        <v>6.6471303684497704E-2</v>
      </c>
      <c r="N939" s="179">
        <f t="shared" si="608"/>
        <v>6.2587338578658031E-2</v>
      </c>
      <c r="O939" s="179">
        <f t="shared" si="608"/>
        <v>5.8783720583856024E-2</v>
      </c>
      <c r="P939" s="179">
        <f t="shared" si="608"/>
        <v>5.6269987937246614E-2</v>
      </c>
      <c r="Q939" s="179">
        <f t="shared" si="608"/>
        <v>5.4732828589075237E-2</v>
      </c>
      <c r="R939" s="179">
        <f t="shared" si="608"/>
        <v>5.3990129219483332E-2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7.7620611637109344E-2</v>
      </c>
      <c r="F940" s="179">
        <f t="shared" si="608"/>
        <v>7.5467715364660015E-2</v>
      </c>
      <c r="G940" s="179">
        <f t="shared" si="608"/>
        <v>7.1948256731638113E-2</v>
      </c>
      <c r="H940" s="179">
        <f t="shared" si="608"/>
        <v>6.8010926555444537E-2</v>
      </c>
      <c r="I940" s="179">
        <f t="shared" si="608"/>
        <v>6.5411325294763081E-2</v>
      </c>
      <c r="J940" s="179">
        <f t="shared" si="608"/>
        <v>6.5228785859624799E-2</v>
      </c>
      <c r="K940" s="179">
        <f t="shared" si="608"/>
        <v>6.8356275341889192E-2</v>
      </c>
      <c r="L940" s="179">
        <f t="shared" si="608"/>
        <v>6.7942477863001519E-2</v>
      </c>
      <c r="M940" s="179" t="e">
        <f t="shared" si="608"/>
        <v>#DIV/0!</v>
      </c>
      <c r="N940" s="179">
        <f t="shared" si="608"/>
        <v>6.1467368964220809E-2</v>
      </c>
      <c r="O940" s="179">
        <f t="shared" si="608"/>
        <v>5.5875027587659429E-2</v>
      </c>
      <c r="P940" s="179">
        <f t="shared" si="608"/>
        <v>5.183918027744977E-2</v>
      </c>
      <c r="Q940" s="179">
        <f t="shared" si="608"/>
        <v>4.9260920602749975E-2</v>
      </c>
      <c r="R940" s="179">
        <f t="shared" si="608"/>
        <v>4.7992940809394195E-2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0.18396387091688851</v>
      </c>
      <c r="F941" s="179">
        <f t="shared" si="611"/>
        <v>0.17885231193807463</v>
      </c>
      <c r="G941" s="179">
        <f t="shared" si="611"/>
        <v>0.17047693687509335</v>
      </c>
      <c r="H941" s="179">
        <f t="shared" si="611"/>
        <v>0.16101438464450962</v>
      </c>
      <c r="I941" s="179">
        <f t="shared" si="611"/>
        <v>0.15437080186574861</v>
      </c>
      <c r="J941" s="179">
        <f t="shared" si="611"/>
        <v>0.15211735760598991</v>
      </c>
      <c r="K941" s="179">
        <f t="shared" si="611"/>
        <v>0.15421835700866673</v>
      </c>
      <c r="L941" s="179">
        <f t="shared" si="611"/>
        <v>0.15412815681739589</v>
      </c>
      <c r="M941" s="179">
        <f t="shared" si="611"/>
        <v>0.16600494170045915</v>
      </c>
      <c r="N941" s="179" t="e">
        <f t="shared" si="611"/>
        <v>#DIV/0!</v>
      </c>
      <c r="O941" s="179">
        <f t="shared" si="611"/>
        <v>0.15065189759302336</v>
      </c>
      <c r="P941" s="179">
        <f t="shared" si="611"/>
        <v>0.13409740200235276</v>
      </c>
      <c r="Q941" s="179">
        <f t="shared" si="611"/>
        <v>0.12274542565407995</v>
      </c>
      <c r="R941" s="179">
        <f t="shared" si="611"/>
        <v>0.11701278243417998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4.8282673633972269E-2</v>
      </c>
      <c r="F942" s="179">
        <f t="shared" si="611"/>
        <v>4.6940509438683123E-2</v>
      </c>
      <c r="G942" s="179">
        <f t="shared" si="611"/>
        <v>4.4740090738504018E-2</v>
      </c>
      <c r="H942" s="179">
        <f t="shared" si="611"/>
        <v>4.2247963703672557E-2</v>
      </c>
      <c r="I942" s="179">
        <f t="shared" si="611"/>
        <v>4.0472269572792451E-2</v>
      </c>
      <c r="J942" s="179">
        <f t="shared" si="611"/>
        <v>3.9753887044413898E-2</v>
      </c>
      <c r="K942" s="179">
        <f t="shared" si="611"/>
        <v>3.9826558231458871E-2</v>
      </c>
      <c r="L942" s="179">
        <f t="shared" si="611"/>
        <v>3.8603608998023717E-2</v>
      </c>
      <c r="M942" s="179">
        <f t="shared" si="611"/>
        <v>4.1460679993445805E-2</v>
      </c>
      <c r="N942" s="179">
        <f t="shared" si="611"/>
        <v>4.7740381341729379E-2</v>
      </c>
      <c r="O942" s="179" t="e">
        <f t="shared" si="611"/>
        <v>#DIV/0!</v>
      </c>
      <c r="P942" s="179">
        <f t="shared" si="611"/>
        <v>4.0425496749229503E-2</v>
      </c>
      <c r="Q942" s="179">
        <f t="shared" si="611"/>
        <v>3.5128837974682622E-2</v>
      </c>
      <c r="R942" s="179">
        <f t="shared" si="611"/>
        <v>3.2354577554608084E-2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5.5005519801976091E-3</v>
      </c>
      <c r="F943" s="179">
        <f t="shared" si="611"/>
        <v>5.3476303306116951E-3</v>
      </c>
      <c r="G943" s="179">
        <f t="shared" si="611"/>
        <v>5.0968861842670358E-3</v>
      </c>
      <c r="H943" s="179">
        <f t="shared" si="611"/>
        <v>4.8127279070238789E-3</v>
      </c>
      <c r="I943" s="179">
        <f t="shared" si="611"/>
        <v>4.6095189009864087E-3</v>
      </c>
      <c r="J943" s="179">
        <f t="shared" si="611"/>
        <v>4.5240152087609124E-3</v>
      </c>
      <c r="K943" s="179">
        <f t="shared" si="611"/>
        <v>4.5178024794987727E-3</v>
      </c>
      <c r="L943" s="179">
        <f t="shared" si="611"/>
        <v>4.3273673996445999E-3</v>
      </c>
      <c r="M943" s="179">
        <f t="shared" si="611"/>
        <v>4.5015119622648777E-3</v>
      </c>
      <c r="N943" s="179">
        <f t="shared" si="611"/>
        <v>5.0884014841474862E-3</v>
      </c>
      <c r="O943" s="179">
        <f t="shared" si="611"/>
        <v>5.749727548402802E-3</v>
      </c>
      <c r="P943" s="179" t="e">
        <f t="shared" si="611"/>
        <v>#DIV/0!</v>
      </c>
      <c r="Q943" s="179">
        <f t="shared" si="611"/>
        <v>4.5884889497776853E-3</v>
      </c>
      <c r="R943" s="179">
        <f t="shared" si="611"/>
        <v>4.034813190529645E-3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5.500550544035177E-3</v>
      </c>
      <c r="F944" s="179">
        <f t="shared" si="611"/>
        <v>5.3476247000487443E-3</v>
      </c>
      <c r="G944" s="179">
        <f t="shared" si="611"/>
        <v>5.0968647546375872E-3</v>
      </c>
      <c r="H944" s="179">
        <f t="shared" si="611"/>
        <v>4.8126455297318261E-3</v>
      </c>
      <c r="I944" s="179">
        <f t="shared" si="611"/>
        <v>4.6092089151661287E-3</v>
      </c>
      <c r="J944" s="179">
        <f t="shared" si="611"/>
        <v>4.5227917661054056E-3</v>
      </c>
      <c r="K944" s="179">
        <f t="shared" si="611"/>
        <v>4.5129284427894954E-3</v>
      </c>
      <c r="L944" s="179">
        <f t="shared" si="611"/>
        <v>4.3087435108008915E-3</v>
      </c>
      <c r="M944" s="179">
        <f t="shared" si="611"/>
        <v>4.4296785784417826E-3</v>
      </c>
      <c r="N944" s="179">
        <f t="shared" si="611"/>
        <v>4.8363663267343166E-3</v>
      </c>
      <c r="O944" s="179">
        <f t="shared" si="611"/>
        <v>5.3315596119470074E-3</v>
      </c>
      <c r="P944" s="179">
        <f t="shared" si="611"/>
        <v>5.9653691592758233E-3</v>
      </c>
      <c r="Q944" s="179" t="e">
        <f t="shared" si="611"/>
        <v>#DIV/0!</v>
      </c>
      <c r="R944" s="179">
        <f t="shared" si="611"/>
        <v>4.6495602449067126E-3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0.14843596338093035</v>
      </c>
      <c r="F1058" s="199">
        <f t="array" ref="F1058">IF(F33=MAX(IF(ISNUMBER($E$33:$DT$33),$E$33:$DT$33)),0,SUM(IF($D$805:$D$924&gt;=F33+1,IF($D$805:$D$924&lt;=MAX(IF(ISNUMBER($E$33:$DT$33),$E$33:$DT$33)),F$805:F$924))))</f>
        <v>0.14242036894740709</v>
      </c>
      <c r="G1058" s="199">
        <f t="array" ref="G1058">IF(G33=MAX(IF(ISNUMBER($E$33:$DT$33),$E$33:$DT$33)),0,SUM(IF($D$805:$D$924&gt;=G33+1,IF($D$805:$D$924&lt;=MAX(IF(ISNUMBER($E$33:$DT$33),$E$33:$DT$33)),G$805:G$924))))</f>
        <v>0.10666321686977151</v>
      </c>
      <c r="H1058" s="199">
        <f t="array" ref="H1058">IF(H33=MAX(IF(ISNUMBER($E$33:$DT$33),$E$33:$DT$33)),0,SUM(IF($D$805:$D$924&gt;=H33+1,IF($D$805:$D$924&lt;=MAX(IF(ISNUMBER($E$33:$DT$33),$E$33:$DT$33)),H$805:H$924))))</f>
        <v>6.1983969838702198E-2</v>
      </c>
      <c r="I1058" s="199">
        <f t="array" ref="I1058">IF(I33=MAX(IF(ISNUMBER($E$33:$DT$33),$E$33:$DT$33)),0,SUM(IF($D$805:$D$924&gt;=I33+1,IF($D$805:$D$924&lt;=MAX(IF(ISNUMBER($E$33:$DT$33),$E$33:$DT$33)),I$805:I$924))))</f>
        <v>4.0388423164439587E-2</v>
      </c>
      <c r="J1058" s="199">
        <f t="array" ref="J1058">IF(J33=MAX(IF(ISNUMBER($E$33:$DT$33),$E$33:$DT$33)),0,SUM(IF($D$805:$D$924&gt;=J33+1,IF($D$805:$D$924&lt;=MAX(IF(ISNUMBER($E$33:$DT$33),$E$33:$DT$33)),J$805:J$924))))</f>
        <v>4.122446101586532E-2</v>
      </c>
      <c r="K1058" s="199">
        <f t="array" ref="K1058">IF(K33=MAX(IF(ISNUMBER($E$33:$DT$33),$E$33:$DT$33)),0,SUM(IF($D$805:$D$924&gt;=K33+1,IF($D$805:$D$924&lt;=MAX(IF(ISNUMBER($E$33:$DT$33),$E$33:$DT$33)),K$805:K$924))))</f>
        <v>4.8862978628749269E-2</v>
      </c>
      <c r="L1058" s="199">
        <f t="array" ref="L1058">IF(L33=MAX(IF(ISNUMBER($E$33:$DT$33),$E$33:$DT$33)),0,SUM(IF($D$805:$D$924&gt;=L33+1,IF($D$805:$D$924&lt;=MAX(IF(ISNUMBER($E$33:$DT$33),$E$33:$DT$33)),L$805:L$924))))</f>
        <v>1.225275459634014E-2</v>
      </c>
      <c r="M1058" s="199">
        <f t="array" ref="M1058">IF(M33=MAX(IF(ISNUMBER($E$33:$DT$33),$E$33:$DT$33)),0,SUM(IF($D$805:$D$924&gt;=M33+1,IF($D$805:$D$924&lt;=MAX(IF(ISNUMBER($E$33:$DT$33),$E$33:$DT$33)),M$805:M$924))))</f>
        <v>1.9015381536592402E-3</v>
      </c>
      <c r="N1058" s="199">
        <f t="array" ref="N1058">IF(N33=MAX(IF(ISNUMBER($E$33:$DT$33),$E$33:$DT$33)),0,SUM(IF($D$805:$D$924&gt;=N33+1,IF($D$805:$D$924&lt;=MAX(IF(ISNUMBER($E$33:$DT$33),$E$33:$DT$33)),N$805:N$924))))</f>
        <v>1.3024747114377781E-3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4.132658057728799E-2</v>
      </c>
      <c r="K1065" s="199">
        <f t="array" ref="K1065">IF(K32=MIN($E$12:$DT$12),0,SUM(IF($D$932:$D$1051&gt;=MIN($E$12:$DT$12),IF($D$932:$D$1051&lt;=K32-1,K$932:K$1051))))</f>
        <v>0.25383480727209001</v>
      </c>
      <c r="L1065" s="199">
        <f t="array" ref="L1065">IF(L32=MIN($E$12:$DT$12),0,SUM(IF($D$932:$D$1051&gt;=MIN($E$12:$DT$12),IF($D$932:$D$1051&lt;=L32-1,L$932:L$1051))))</f>
        <v>0.48062306281480516</v>
      </c>
      <c r="M1065" s="199">
        <f t="array" ref="M1065">IF(M32=MIN($E$12:$DT$12),0,SUM(IF($D$932:$D$1051&gt;=MIN($E$12:$DT$12),IF($D$932:$D$1051&lt;=M32-1,M$932:M$1051))))</f>
        <v>0.67585897771233205</v>
      </c>
      <c r="N1065" s="199">
        <f t="array" ref="N1065">IF(N32=MIN($E$12:$DT$12),0,SUM(IF($D$932:$D$1051&gt;=MIN($E$12:$DT$12),IF($D$932:$D$1051&lt;=N32-1,N$932:N$1051))))</f>
        <v>0.78181833224118147</v>
      </c>
      <c r="O1065" s="199">
        <f t="array" ref="O1065">IF(O32=MIN($E$12:$DT$12),0,SUM(IF($D$932:$D$1051&gt;=MIN($E$12:$DT$12),IF($D$932:$D$1051&lt;=O32-1,O$932:O$1051))))</f>
        <v>0.82879336036273832</v>
      </c>
      <c r="P1065" s="199">
        <f t="array" ref="P1065">IF(P32=MIN($E$12:$DT$12),0,SUM(IF($D$932:$D$1051&gt;=MIN($E$12:$DT$12),IF($D$932:$D$1051&lt;=P32-1,P$932:P$1051))))</f>
        <v>0.87089448939690661</v>
      </c>
      <c r="Q1065" s="199">
        <f t="array" ref="Q1065">IF(Q32=MIN($E$12:$DT$12),0,SUM(IF($D$932:$D$1051&gt;=MIN($E$12:$DT$12),IF($D$932:$D$1051&lt;=Q32-1,Q$932:Q$1051))))</f>
        <v>0.98527277247043143</v>
      </c>
      <c r="R1065" s="199">
        <f t="array" ref="R1065">IF(R32=MIN($E$12:$DT$12),0,SUM(IF($D$932:$D$1051&gt;=MIN($E$12:$DT$12),IF($D$932:$D$1051&lt;=R32-1,R$932:R$1051))))</f>
        <v>1.0078599027993729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6.3561911746730232E-2</v>
      </c>
      <c r="F1072" s="199">
        <f t="array" ref="F1072">(F$545)*SUM(IF($E$12:$DT$12&gt;=F32,IF($E$12:$DT$12&lt;=F33,$E$15:$DT$15)))</f>
        <v>0.3820579388139132</v>
      </c>
      <c r="G1072" s="199">
        <f t="array" ref="G1072">(G$545)*SUM(IF($E$12:$DT$12&gt;=G32,IF($E$12:$DT$12&lt;=G33,$E$15:$DT$15)))</f>
        <v>0.70619791662100306</v>
      </c>
      <c r="H1072" s="199">
        <f t="array" ref="H1072">(H$545)*SUM(IF($E$12:$DT$12&gt;=H32,IF($E$12:$DT$12&lt;=H33,$E$15:$DT$15)))</f>
        <v>0.945411966901892</v>
      </c>
      <c r="I1072" s="199">
        <f t="array" ref="I1072">(I$545)*SUM(IF($E$12:$DT$12&gt;=I32,IF($E$12:$DT$12&lt;=I33,$E$15:$DT$15)))</f>
        <v>1.0534361762119673</v>
      </c>
      <c r="J1072" s="199">
        <f t="array" ref="J1072">(J$545)*SUM(IF($E$12:$DT$12&gt;=J32,IF($E$12:$DT$12&lt;=J33,$E$15:$DT$15)))</f>
        <v>1.054215842860055</v>
      </c>
      <c r="K1072" s="199">
        <f t="array" ref="K1072">(K$545)*SUM(IF($E$12:$DT$12&gt;=K32,IF($E$12:$DT$12&lt;=K33,$E$15:$DT$15)))</f>
        <v>0.8451102331343181</v>
      </c>
      <c r="L1072" s="199">
        <f t="array" ref="L1072">(L$545)*SUM(IF($E$12:$DT$12&gt;=L32,IF($E$12:$DT$12&lt;=L33,$E$15:$DT$15)))</f>
        <v>0.66112200508721219</v>
      </c>
      <c r="M1072" s="199">
        <f t="array" ref="M1072">(M$545)*SUM(IF($E$12:$DT$12&gt;=M32,IF($E$12:$DT$12&lt;=M33,$E$15:$DT$15)))</f>
        <v>0.46044045935952804</v>
      </c>
      <c r="N1072" s="199">
        <f t="array" ref="N1072">(N$545)*SUM(IF($E$12:$DT$12&gt;=N32,IF($E$12:$DT$12&lt;=N33,$E$15:$DT$15)))</f>
        <v>0.3474358820652127</v>
      </c>
      <c r="O1072" s="199">
        <f t="array" ref="O1072">(O$545)*SUM(IF($E$12:$DT$12&gt;=O32,IF($E$12:$DT$12&lt;=O33,$E$15:$DT$15)))</f>
        <v>0.28854262407252745</v>
      </c>
      <c r="P1072" s="199">
        <f t="array" ref="P1072">(P$545)*SUM(IF($E$12:$DT$12&gt;=P32,IF($E$12:$DT$12&lt;=P33,$E$15:$DT$15)))</f>
        <v>0.22532432786200801</v>
      </c>
      <c r="Q1072" s="199">
        <f t="array" ref="Q1072">(Q$545)*SUM(IF($E$12:$DT$12&gt;=Q32,IF($E$12:$DT$12&lt;=Q33,$E$15:$DT$15)))</f>
        <v>5.4507409901497106E-2</v>
      </c>
      <c r="R1072" s="199">
        <f t="array" ref="R1072">(R$545)*SUM(IF($E$12:$DT$12&gt;=R32,IF($E$12:$DT$12&lt;=R33,$E$15:$DT$15)))</f>
        <v>1.0377533732869332E-2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0.21199787512766058</v>
      </c>
      <c r="F1079" s="199">
        <f t="shared" si="705"/>
        <v>0.52447830776132032</v>
      </c>
      <c r="G1079" s="199">
        <f t="shared" si="705"/>
        <v>0.8128611334907746</v>
      </c>
      <c r="H1079" s="199">
        <f t="shared" si="705"/>
        <v>1.0073959367405942</v>
      </c>
      <c r="I1079" s="199">
        <f t="shared" si="705"/>
        <v>1.0938245993764069</v>
      </c>
      <c r="J1079" s="199">
        <f t="shared" si="705"/>
        <v>1.1367668844532084</v>
      </c>
      <c r="K1079" s="199">
        <f t="shared" si="705"/>
        <v>1.1478080190351574</v>
      </c>
      <c r="L1079" s="199">
        <f t="shared" si="705"/>
        <v>1.1539978224983574</v>
      </c>
      <c r="M1079" s="199">
        <f t="shared" si="705"/>
        <v>1.1382009752255193</v>
      </c>
      <c r="N1079" s="199">
        <f t="shared" si="705"/>
        <v>1.130556689017832</v>
      </c>
      <c r="O1079" s="199">
        <f t="shared" si="705"/>
        <v>1.1173359844352657</v>
      </c>
      <c r="P1079" s="199">
        <f t="shared" si="705"/>
        <v>1.0962188172589147</v>
      </c>
      <c r="Q1079" s="199">
        <f t="shared" si="705"/>
        <v>1.0397801823719286</v>
      </c>
      <c r="R1079" s="199">
        <f t="shared" si="705"/>
        <v>1.0182374365322422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1.1539978224983574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0.13344723837083025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8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10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6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0.35355339059327373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0.50715071507150722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3.557022368903557E-2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0.308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0.35355339059327373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0.35355339059327373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0.308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0.308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5.3473597667504501E-2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2021-10-07T07:09:35Z</dcterms:modified>
</cp:coreProperties>
</file>