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ocosta/OneDrive/Documentos/DocLaTex/Aulas/Ano Letivo 2019-2020/2s-EA (MIEGI 30hT+60hTP)/SPSS/"/>
    </mc:Choice>
  </mc:AlternateContent>
  <xr:revisionPtr revIDLastSave="0" documentId="13_ncr:1_{9834B7B8-F5E6-994E-8D9E-1E20CE34EB39}" xr6:coauthVersionLast="36" xr6:coauthVersionMax="36" xr10:uidLastSave="{00000000-0000-0000-0000-000000000000}"/>
  <bookViews>
    <workbookView xWindow="320" yWindow="620" windowWidth="27440" windowHeight="15500" activeTab="2" xr2:uid="{3AE8B5FB-660C-7440-9323-87960E78F692}"/>
  </bookViews>
  <sheets>
    <sheet name="ex6" sheetId="3" r:id="rId1"/>
    <sheet name="ex5" sheetId="2" r:id="rId2"/>
    <sheet name="ex1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3" l="1"/>
  <c r="I10" i="3"/>
  <c r="I7" i="3"/>
  <c r="I3" i="3"/>
  <c r="I4" i="3"/>
  <c r="I5" i="3"/>
  <c r="I6" i="3"/>
  <c r="I2" i="3"/>
  <c r="H3" i="3"/>
  <c r="H4" i="3"/>
  <c r="H5" i="3"/>
  <c r="H6" i="3"/>
  <c r="H2" i="3"/>
  <c r="D7" i="3"/>
  <c r="B7" i="3"/>
  <c r="L13" i="2"/>
  <c r="K8" i="2"/>
  <c r="L8" i="2"/>
  <c r="K9" i="1"/>
  <c r="L3" i="2"/>
  <c r="L4" i="2"/>
  <c r="L5" i="2"/>
  <c r="L6" i="2"/>
  <c r="L7" i="2"/>
  <c r="L2" i="2"/>
  <c r="I11" i="2"/>
  <c r="I12" i="1"/>
  <c r="D8" i="2"/>
  <c r="B8" i="2"/>
  <c r="E5" i="2" s="1"/>
  <c r="K2" i="1"/>
  <c r="K3" i="1"/>
  <c r="K4" i="1"/>
  <c r="K5" i="1"/>
  <c r="K6" i="1"/>
  <c r="K7" i="1"/>
  <c r="K8" i="1"/>
  <c r="L12" i="1"/>
  <c r="I9" i="1"/>
  <c r="J9" i="1"/>
  <c r="J3" i="1"/>
  <c r="J4" i="1"/>
  <c r="J5" i="1"/>
  <c r="J6" i="1"/>
  <c r="J7" i="1"/>
  <c r="J8" i="1"/>
  <c r="J2" i="1"/>
  <c r="I3" i="1"/>
  <c r="I4" i="1"/>
  <c r="I5" i="1"/>
  <c r="I6" i="1"/>
  <c r="I7" i="1"/>
  <c r="I8" i="1"/>
  <c r="I2" i="1"/>
  <c r="H9" i="1"/>
  <c r="H3" i="1"/>
  <c r="H4" i="1"/>
  <c r="H5" i="1"/>
  <c r="H6" i="1"/>
  <c r="H7" i="1"/>
  <c r="H8" i="1"/>
  <c r="H2" i="1"/>
  <c r="G12" i="1"/>
  <c r="G11" i="1"/>
  <c r="G8" i="1"/>
  <c r="G9" i="1" s="1"/>
  <c r="G3" i="1"/>
  <c r="G4" i="1"/>
  <c r="G5" i="1"/>
  <c r="G6" i="1"/>
  <c r="G7" i="1"/>
  <c r="G2" i="1"/>
  <c r="F9" i="1"/>
  <c r="F3" i="1"/>
  <c r="F4" i="1"/>
  <c r="F5" i="1"/>
  <c r="F6" i="1"/>
  <c r="F7" i="1"/>
  <c r="F8" i="1"/>
  <c r="F2" i="1"/>
  <c r="E9" i="1"/>
  <c r="E3" i="1"/>
  <c r="E4" i="1"/>
  <c r="E5" i="1"/>
  <c r="E6" i="1"/>
  <c r="E7" i="1"/>
  <c r="E8" i="1"/>
  <c r="E2" i="1"/>
  <c r="D9" i="1"/>
  <c r="B9" i="1"/>
  <c r="F4" i="3" l="1"/>
  <c r="F2" i="3"/>
  <c r="F3" i="3"/>
  <c r="F5" i="3"/>
  <c r="F6" i="3"/>
  <c r="E2" i="3"/>
  <c r="E4" i="3"/>
  <c r="E6" i="3"/>
  <c r="E3" i="3"/>
  <c r="E5" i="3"/>
  <c r="G4" i="3"/>
  <c r="G5" i="2"/>
  <c r="F5" i="2"/>
  <c r="E7" i="2"/>
  <c r="G7" i="2" s="1"/>
  <c r="E3" i="2"/>
  <c r="G3" i="2" s="1"/>
  <c r="E4" i="2"/>
  <c r="G4" i="2" s="1"/>
  <c r="E6" i="2"/>
  <c r="E2" i="2"/>
  <c r="J4" i="2"/>
  <c r="J5" i="2"/>
  <c r="F4" i="2"/>
  <c r="J3" i="2"/>
  <c r="J7" i="2"/>
  <c r="J2" i="2"/>
  <c r="J6" i="2"/>
  <c r="F7" i="3" l="1"/>
  <c r="H7" i="3"/>
  <c r="E7" i="3"/>
  <c r="G6" i="3"/>
  <c r="G2" i="3"/>
  <c r="G5" i="3"/>
  <c r="G3" i="3"/>
  <c r="F3" i="2"/>
  <c r="F2" i="2"/>
  <c r="G2" i="2"/>
  <c r="F6" i="2"/>
  <c r="G6" i="2"/>
  <c r="F7" i="2"/>
  <c r="E8" i="2"/>
  <c r="J8" i="2"/>
  <c r="G7" i="3" l="1"/>
  <c r="F8" i="2"/>
  <c r="G8" i="2"/>
  <c r="G10" i="2" l="1"/>
  <c r="G11" i="2" s="1"/>
  <c r="H2" i="2" s="1"/>
  <c r="H4" i="2" l="1"/>
  <c r="I2" i="2"/>
  <c r="K2" i="2"/>
  <c r="H5" i="2"/>
  <c r="K5" i="2" s="1"/>
  <c r="H7" i="2"/>
  <c r="H6" i="2"/>
  <c r="H3" i="2"/>
  <c r="I4" i="2" l="1"/>
  <c r="K4" i="2"/>
  <c r="K7" i="2"/>
  <c r="I7" i="2"/>
  <c r="K3" i="2"/>
  <c r="I3" i="2"/>
  <c r="H8" i="2"/>
  <c r="I5" i="2"/>
  <c r="I6" i="2"/>
  <c r="K6" i="2"/>
  <c r="I8" i="2" l="1"/>
  <c r="L11" i="2" s="1"/>
</calcChain>
</file>

<file path=xl/sharedStrings.xml><?xml version="1.0" encoding="utf-8"?>
<sst xmlns="http://schemas.openxmlformats.org/spreadsheetml/2006/main" count="11" uniqueCount="5">
  <si>
    <t>X</t>
  </si>
  <si>
    <t>Y</t>
  </si>
  <si>
    <t>T</t>
  </si>
  <si>
    <t>n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</si>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</sst>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Resíduos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'ex5'!$D$2:$D$7</c:f>
              <c:numCache>
                <c:formatCode>General</c:formatCode>
                <c:ptCount val="6"/>
                <c:pt idx="0">
                  <c:v>207</c:v>
                </c:pt>
                <c:pt idx="1">
                  <c:v>139</c:v>
                </c:pt>
                <c:pt idx="2">
                  <c:v>211</c:v>
                </c:pt>
                <c:pt idx="3">
                  <c:v>273</c:v>
                </c:pt>
                <c:pt idx="4">
                  <c:v>156</c:v>
                </c:pt>
                <c:pt idx="5">
                  <c:v>244</c:v>
                </c:pt>
              </c:numCache>
            </c:numRef>
          </c:xVal>
          <c:yVal>
            <c:numRef>
              <c:f>'ex5'!$K$2:$K$7</c:f>
              <c:numCache>
                <c:formatCode>0.000</c:formatCode>
                <c:ptCount val="6"/>
                <c:pt idx="0">
                  <c:v>13.555269922879177</c:v>
                </c:pt>
                <c:pt idx="1">
                  <c:v>1.020565552699054</c:v>
                </c:pt>
                <c:pt idx="2">
                  <c:v>-10.17737789203079</c:v>
                </c:pt>
                <c:pt idx="3">
                  <c:v>-3.642673521850611</c:v>
                </c:pt>
                <c:pt idx="4">
                  <c:v>-9.7120822622109131</c:v>
                </c:pt>
                <c:pt idx="5">
                  <c:v>8.9562982005142544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8-F044-A5D2-A66EE5BE2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52832"/>
        <c:axId val="44258592"/>
      </c:scatterChart>
      <c:valAx>
        <c:axId val="83852832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258592"/>
        <c:crosses val="autoZero"/>
        <c:crossBetween val="midCat"/>
      </c:valAx>
      <c:valAx>
        <c:axId val="442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385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Resíduos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'ex1'!$D$2:$D$8</c:f>
              <c:numCache>
                <c:formatCode>General</c:formatCode>
                <c:ptCount val="7"/>
                <c:pt idx="0">
                  <c:v>89</c:v>
                </c:pt>
                <c:pt idx="1">
                  <c:v>72</c:v>
                </c:pt>
                <c:pt idx="2">
                  <c:v>93</c:v>
                </c:pt>
                <c:pt idx="3">
                  <c:v>84</c:v>
                </c:pt>
                <c:pt idx="4">
                  <c:v>81</c:v>
                </c:pt>
                <c:pt idx="5">
                  <c:v>75</c:v>
                </c:pt>
                <c:pt idx="6">
                  <c:v>70</c:v>
                </c:pt>
              </c:numCache>
            </c:numRef>
          </c:xVal>
          <c:yVal>
            <c:numRef>
              <c:f>'ex1'!$K$2:$K$8</c:f>
              <c:numCache>
                <c:formatCode>0.000</c:formatCode>
                <c:ptCount val="7"/>
                <c:pt idx="0">
                  <c:v>-2.5542168674699752</c:v>
                </c:pt>
                <c:pt idx="1">
                  <c:v>-2.469879518072247</c:v>
                </c:pt>
                <c:pt idx="2">
                  <c:v>1.4457831325300248</c:v>
                </c:pt>
                <c:pt idx="3">
                  <c:v>0.98795180722888176</c:v>
                </c:pt>
                <c:pt idx="4">
                  <c:v>2.2590361445783174</c:v>
                </c:pt>
                <c:pt idx="5">
                  <c:v>0.53012048192775296</c:v>
                </c:pt>
                <c:pt idx="6">
                  <c:v>-0.19879518072281144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9-644E-8A4B-D6DC8B945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52832"/>
        <c:axId val="44258592"/>
      </c:scatterChart>
      <c:valAx>
        <c:axId val="83852832"/>
        <c:scaling>
          <c:orientation val="minMax"/>
          <c:min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258592"/>
        <c:crosses val="autoZero"/>
        <c:crossBetween val="midCat"/>
      </c:valAx>
      <c:valAx>
        <c:axId val="442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385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199781</xdr:colOff>
      <xdr:row>0</xdr:row>
      <xdr:rowOff>28331</xdr:rowOff>
    </xdr:from>
    <xdr:ext cx="388824" cy="1751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56F44068-EC17-A849-9655-8D873FE8DAE3}"/>
                </a:ext>
              </a:extLst>
            </xdr:cNvPr>
            <xdr:cNvSpPr txBox="1"/>
          </xdr:nvSpPr>
          <xdr:spPr>
            <a:xfrm>
              <a:off x="2676281" y="28331"/>
              <a:ext cx="388824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56F44068-EC17-A849-9655-8D873FE8DAE3}"/>
                </a:ext>
              </a:extLst>
            </xdr:cNvPr>
            <xdr:cNvSpPr txBox="1"/>
          </xdr:nvSpPr>
          <xdr:spPr>
            <a:xfrm>
              <a:off x="2676281" y="28331"/>
              <a:ext cx="388824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𝑋−𝑋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6</xdr:col>
      <xdr:colOff>133838</xdr:colOff>
      <xdr:row>0</xdr:row>
      <xdr:rowOff>16608</xdr:rowOff>
    </xdr:from>
    <xdr:ext cx="571310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31A00405-2D65-304F-8351-7E7520E6D882}"/>
                </a:ext>
              </a:extLst>
            </xdr:cNvPr>
            <xdr:cNvSpPr txBox="1"/>
          </xdr:nvSpPr>
          <xdr:spPr>
            <a:xfrm>
              <a:off x="3435838" y="16608"/>
              <a:ext cx="57131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31A00405-2D65-304F-8351-7E7520E6D882}"/>
                </a:ext>
              </a:extLst>
            </xdr:cNvPr>
            <xdr:cNvSpPr txBox="1"/>
          </xdr:nvSpPr>
          <xdr:spPr>
            <a:xfrm>
              <a:off x="3435838" y="16608"/>
              <a:ext cx="57131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(𝑋−𝑋 ̅ )^2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0</xdr:col>
      <xdr:colOff>124069</xdr:colOff>
      <xdr:row>6</xdr:row>
      <xdr:rowOff>36145</xdr:rowOff>
    </xdr:from>
    <xdr:ext cx="126317" cy="1751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B4A0B1ED-FFA1-2841-9D8D-45609E6CA31D}"/>
                </a:ext>
              </a:extLst>
            </xdr:cNvPr>
            <xdr:cNvSpPr txBox="1"/>
          </xdr:nvSpPr>
          <xdr:spPr>
            <a:xfrm>
              <a:off x="124069" y="1458545"/>
              <a:ext cx="126317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B4A0B1ED-FFA1-2841-9D8D-45609E6CA31D}"/>
                </a:ext>
              </a:extLst>
            </xdr:cNvPr>
            <xdr:cNvSpPr txBox="1"/>
          </xdr:nvSpPr>
          <xdr:spPr>
            <a:xfrm>
              <a:off x="124069" y="1458545"/>
              <a:ext cx="126317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𝑋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</xdr:col>
      <xdr:colOff>100623</xdr:colOff>
      <xdr:row>6</xdr:row>
      <xdr:rowOff>22468</xdr:rowOff>
    </xdr:from>
    <xdr:ext cx="120289" cy="1751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81CED728-966E-2147-A375-143C0C521D2E}"/>
                </a:ext>
              </a:extLst>
            </xdr:cNvPr>
            <xdr:cNvSpPr txBox="1"/>
          </xdr:nvSpPr>
          <xdr:spPr>
            <a:xfrm>
              <a:off x="1332523" y="1444868"/>
              <a:ext cx="120289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81CED728-966E-2147-A375-143C0C521D2E}"/>
                </a:ext>
              </a:extLst>
            </xdr:cNvPr>
            <xdr:cNvSpPr txBox="1"/>
          </xdr:nvSpPr>
          <xdr:spPr>
            <a:xfrm>
              <a:off x="1332523" y="1444868"/>
              <a:ext cx="120289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𝑌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7</xdr:col>
      <xdr:colOff>178775</xdr:colOff>
      <xdr:row>0</xdr:row>
      <xdr:rowOff>0</xdr:rowOff>
    </xdr:from>
    <xdr:ext cx="559256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03B0F8D6-94C7-EF49-B58A-5944211409E2}"/>
                </a:ext>
              </a:extLst>
            </xdr:cNvPr>
            <xdr:cNvSpPr txBox="1"/>
          </xdr:nvSpPr>
          <xdr:spPr>
            <a:xfrm>
              <a:off x="6846275" y="0"/>
              <a:ext cx="55925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𝑌</m:t>
                            </m:r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  <m:t>𝑌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03B0F8D6-94C7-EF49-B58A-5944211409E2}"/>
                </a:ext>
              </a:extLst>
            </xdr:cNvPr>
            <xdr:cNvSpPr txBox="1"/>
          </xdr:nvSpPr>
          <xdr:spPr>
            <a:xfrm>
              <a:off x="6846275" y="0"/>
              <a:ext cx="55925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(𝑌−𝑌 ̅ )^2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5</xdr:col>
      <xdr:colOff>273539</xdr:colOff>
      <xdr:row>0</xdr:row>
      <xdr:rowOff>19538</xdr:rowOff>
    </xdr:from>
    <xdr:ext cx="268535" cy="17504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3F6387FB-87FF-014D-B94E-D99857651B73}"/>
                </a:ext>
              </a:extLst>
            </xdr:cNvPr>
            <xdr:cNvSpPr txBox="1"/>
          </xdr:nvSpPr>
          <xdr:spPr>
            <a:xfrm>
              <a:off x="3575539" y="19538"/>
              <a:ext cx="268535" cy="1750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/>
                <a:t>Y</a:t>
              </a:r>
              <a14:m>
                <m:oMath xmlns:m="http://schemas.openxmlformats.org/officeDocument/2006/math">
                  <m:r>
                    <a:rPr lang="pt-PT" sz="1100" b="0" i="1">
                      <a:latin typeface="Cambria Math" panose="02040503050406030204" pitchFamily="18" charset="0"/>
                    </a:rPr>
                    <m:t>−</m:t>
                  </m:r>
                  <m:acc>
                    <m:accPr>
                      <m:chr m:val="̅"/>
                      <m:ctrlPr>
                        <a:rPr lang="pt-PT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𝑌</m:t>
                      </m:r>
                    </m:e>
                  </m:acc>
                </m:oMath>
              </a14:m>
              <a:endParaRPr lang="pt-PT" sz="1100"/>
            </a:p>
          </xdr:txBody>
        </xdr:sp>
      </mc:Choice>
      <mc:Fallback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3F6387FB-87FF-014D-B94E-D99857651B73}"/>
                </a:ext>
              </a:extLst>
            </xdr:cNvPr>
            <xdr:cNvSpPr txBox="1"/>
          </xdr:nvSpPr>
          <xdr:spPr>
            <a:xfrm>
              <a:off x="3575539" y="19538"/>
              <a:ext cx="268535" cy="1750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/>
                <a:t>Y</a:t>
              </a:r>
              <a:r>
                <a:rPr lang="pt-PT" sz="1100" b="0" i="0">
                  <a:latin typeface="Cambria Math" panose="02040503050406030204" pitchFamily="18" charset="0"/>
                </a:rPr>
                <a:t>−𝑌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8</xdr:col>
      <xdr:colOff>97204</xdr:colOff>
      <xdr:row>0</xdr:row>
      <xdr:rowOff>28331</xdr:rowOff>
    </xdr:from>
    <xdr:ext cx="967894" cy="17504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CaixaDeTexto 22">
              <a:extLst>
                <a:ext uri="{FF2B5EF4-FFF2-40B4-BE49-F238E27FC236}">
                  <a16:creationId xmlns:a16="http://schemas.microsoft.com/office/drawing/2014/main" id="{96FC7D94-8AA1-B846-AC0E-19630D6E57EF}"/>
                </a:ext>
              </a:extLst>
            </xdr:cNvPr>
            <xdr:cNvSpPr txBox="1"/>
          </xdr:nvSpPr>
          <xdr:spPr>
            <a:xfrm>
              <a:off x="5890358" y="28331"/>
              <a:ext cx="967894" cy="1750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acc>
                    <m:r>
                      <a:rPr lang="pt-PT" sz="1100" b="0" i="1">
                        <a:latin typeface="Cambria Math" panose="02040503050406030204" pitchFamily="18" charset="0"/>
                      </a:rPr>
                      <m:t>)(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  <m:r>
                      <a:rPr lang="pt-PT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23" name="CaixaDeTexto 22">
              <a:extLst>
                <a:ext uri="{FF2B5EF4-FFF2-40B4-BE49-F238E27FC236}">
                  <a16:creationId xmlns:a16="http://schemas.microsoft.com/office/drawing/2014/main" id="{96FC7D94-8AA1-B846-AC0E-19630D6E57EF}"/>
                </a:ext>
              </a:extLst>
            </xdr:cNvPr>
            <xdr:cNvSpPr txBox="1"/>
          </xdr:nvSpPr>
          <xdr:spPr>
            <a:xfrm>
              <a:off x="5890358" y="28331"/>
              <a:ext cx="967894" cy="1750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(𝑋−𝑋 ̅)(𝑌−𝑌 ̅)</a:t>
              </a:r>
              <a:endParaRPr lang="pt-PT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199781</xdr:colOff>
      <xdr:row>0</xdr:row>
      <xdr:rowOff>28331</xdr:rowOff>
    </xdr:from>
    <xdr:ext cx="388824" cy="1751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99F7105-D0D5-A44C-9AAE-554E023BE9F4}"/>
                </a:ext>
              </a:extLst>
            </xdr:cNvPr>
            <xdr:cNvSpPr txBox="1"/>
          </xdr:nvSpPr>
          <xdr:spPr>
            <a:xfrm>
              <a:off x="2676281" y="28331"/>
              <a:ext cx="388824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99F7105-D0D5-A44C-9AAE-554E023BE9F4}"/>
                </a:ext>
              </a:extLst>
            </xdr:cNvPr>
            <xdr:cNvSpPr txBox="1"/>
          </xdr:nvSpPr>
          <xdr:spPr>
            <a:xfrm>
              <a:off x="2676281" y="28331"/>
              <a:ext cx="388824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𝑋−𝑋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5</xdr:col>
      <xdr:colOff>133838</xdr:colOff>
      <xdr:row>0</xdr:row>
      <xdr:rowOff>16608</xdr:rowOff>
    </xdr:from>
    <xdr:ext cx="571310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385A9BE6-676A-C04D-A2A4-7EF197C62E1D}"/>
                </a:ext>
              </a:extLst>
            </xdr:cNvPr>
            <xdr:cNvSpPr txBox="1"/>
          </xdr:nvSpPr>
          <xdr:spPr>
            <a:xfrm>
              <a:off x="3435838" y="16608"/>
              <a:ext cx="57131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385A9BE6-676A-C04D-A2A4-7EF197C62E1D}"/>
                </a:ext>
              </a:extLst>
            </xdr:cNvPr>
            <xdr:cNvSpPr txBox="1"/>
          </xdr:nvSpPr>
          <xdr:spPr>
            <a:xfrm>
              <a:off x="3435838" y="16608"/>
              <a:ext cx="57131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(𝑋−𝑋 ̅ )^2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6</xdr:col>
      <xdr:colOff>127000</xdr:colOff>
      <xdr:row>0</xdr:row>
      <xdr:rowOff>19538</xdr:rowOff>
    </xdr:from>
    <xdr:ext cx="625364" cy="1751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201EA5DA-E12D-D044-9AE3-4AB879383053}"/>
                </a:ext>
              </a:extLst>
            </xdr:cNvPr>
            <xdr:cNvSpPr txBox="1"/>
          </xdr:nvSpPr>
          <xdr:spPr>
            <a:xfrm>
              <a:off x="4254500" y="19538"/>
              <a:ext cx="625364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acc>
                    <m:r>
                      <a:rPr lang="pt-PT" sz="1100" b="0" i="1">
                        <a:latin typeface="Cambria Math" panose="02040503050406030204" pitchFamily="18" charset="0"/>
                      </a:rPr>
                      <m:t> )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𝑌</m:t>
                    </m:r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201EA5DA-E12D-D044-9AE3-4AB879383053}"/>
                </a:ext>
              </a:extLst>
            </xdr:cNvPr>
            <xdr:cNvSpPr txBox="1"/>
          </xdr:nvSpPr>
          <xdr:spPr>
            <a:xfrm>
              <a:off x="4254500" y="19538"/>
              <a:ext cx="625364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(𝑋−𝑋 ̅  )𝑌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0</xdr:col>
      <xdr:colOff>124069</xdr:colOff>
      <xdr:row>7</xdr:row>
      <xdr:rowOff>36145</xdr:rowOff>
    </xdr:from>
    <xdr:ext cx="126317" cy="1751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858CA596-985C-9840-ABA1-B34038FB868B}"/>
                </a:ext>
              </a:extLst>
            </xdr:cNvPr>
            <xdr:cNvSpPr txBox="1"/>
          </xdr:nvSpPr>
          <xdr:spPr>
            <a:xfrm>
              <a:off x="124069" y="1661745"/>
              <a:ext cx="126317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858CA596-985C-9840-ABA1-B34038FB868B}"/>
                </a:ext>
              </a:extLst>
            </xdr:cNvPr>
            <xdr:cNvSpPr txBox="1"/>
          </xdr:nvSpPr>
          <xdr:spPr>
            <a:xfrm>
              <a:off x="124069" y="1661745"/>
              <a:ext cx="126317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𝑋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</xdr:col>
      <xdr:colOff>100623</xdr:colOff>
      <xdr:row>7</xdr:row>
      <xdr:rowOff>22468</xdr:rowOff>
    </xdr:from>
    <xdr:ext cx="120289" cy="1751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A14A9B1D-C881-1848-B58F-9353CB979D7B}"/>
                </a:ext>
              </a:extLst>
            </xdr:cNvPr>
            <xdr:cNvSpPr txBox="1"/>
          </xdr:nvSpPr>
          <xdr:spPr>
            <a:xfrm>
              <a:off x="1332523" y="1648068"/>
              <a:ext cx="120289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A14A9B1D-C881-1848-B58F-9353CB979D7B}"/>
                </a:ext>
              </a:extLst>
            </xdr:cNvPr>
            <xdr:cNvSpPr txBox="1"/>
          </xdr:nvSpPr>
          <xdr:spPr>
            <a:xfrm>
              <a:off x="1332523" y="1648068"/>
              <a:ext cx="120289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𝑌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5</xdr:col>
      <xdr:colOff>505069</xdr:colOff>
      <xdr:row>9</xdr:row>
      <xdr:rowOff>26377</xdr:rowOff>
    </xdr:from>
    <xdr:ext cx="17376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CB519B3F-4D3D-4B46-AAB2-A173BCA59262}"/>
                </a:ext>
              </a:extLst>
            </xdr:cNvPr>
            <xdr:cNvSpPr txBox="1"/>
          </xdr:nvSpPr>
          <xdr:spPr>
            <a:xfrm>
              <a:off x="3807069" y="2058377"/>
              <a:ext cx="1737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pt-PT" sz="1100" b="0"/>
            </a:p>
          </xdr:txBody>
        </xdr:sp>
      </mc:Choice>
      <mc:Fallback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CB519B3F-4D3D-4B46-AAB2-A173BCA59262}"/>
                </a:ext>
              </a:extLst>
            </xdr:cNvPr>
            <xdr:cNvSpPr txBox="1"/>
          </xdr:nvSpPr>
          <xdr:spPr>
            <a:xfrm>
              <a:off x="3807069" y="2058377"/>
              <a:ext cx="1737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𝛽_0</a:t>
              </a:r>
              <a:endParaRPr lang="pt-PT" sz="1100" b="0"/>
            </a:p>
          </xdr:txBody>
        </xdr:sp>
      </mc:Fallback>
    </mc:AlternateContent>
    <xdr:clientData/>
  </xdr:oneCellAnchor>
  <xdr:oneCellAnchor>
    <xdr:from>
      <xdr:col>5</xdr:col>
      <xdr:colOff>501161</xdr:colOff>
      <xdr:row>10</xdr:row>
      <xdr:rowOff>32239</xdr:rowOff>
    </xdr:from>
    <xdr:ext cx="17049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4EDCAE6D-8DAD-6F4A-A8F2-6C23538D3A14}"/>
                </a:ext>
              </a:extLst>
            </xdr:cNvPr>
            <xdr:cNvSpPr txBox="1"/>
          </xdr:nvSpPr>
          <xdr:spPr>
            <a:xfrm>
              <a:off x="3803161" y="2267439"/>
              <a:ext cx="1704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pt-PT" sz="1100" b="0"/>
            </a:p>
          </xdr:txBody>
        </xdr:sp>
      </mc:Choice>
      <mc:Fallback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4EDCAE6D-8DAD-6F4A-A8F2-6C23538D3A14}"/>
                </a:ext>
              </a:extLst>
            </xdr:cNvPr>
            <xdr:cNvSpPr txBox="1"/>
          </xdr:nvSpPr>
          <xdr:spPr>
            <a:xfrm>
              <a:off x="3803161" y="2267439"/>
              <a:ext cx="1704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𝛽_1</a:t>
              </a:r>
              <a:endParaRPr lang="pt-PT" sz="1100" b="0"/>
            </a:p>
          </xdr:txBody>
        </xdr:sp>
      </mc:Fallback>
    </mc:AlternateContent>
    <xdr:clientData/>
  </xdr:oneCellAnchor>
  <xdr:oneCellAnchor>
    <xdr:from>
      <xdr:col>7</xdr:col>
      <xdr:colOff>436684</xdr:colOff>
      <xdr:row>0</xdr:row>
      <xdr:rowOff>6838</xdr:rowOff>
    </xdr:from>
    <xdr:ext cx="120289" cy="1803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A2A31F6D-842F-A346-8202-55833D60B770}"/>
                </a:ext>
              </a:extLst>
            </xdr:cNvPr>
            <xdr:cNvSpPr txBox="1"/>
          </xdr:nvSpPr>
          <xdr:spPr>
            <a:xfrm>
              <a:off x="5453184" y="6838"/>
              <a:ext cx="120289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A2A31F6D-842F-A346-8202-55833D60B770}"/>
                </a:ext>
              </a:extLst>
            </xdr:cNvPr>
            <xdr:cNvSpPr txBox="1"/>
          </xdr:nvSpPr>
          <xdr:spPr>
            <a:xfrm>
              <a:off x="5453184" y="6838"/>
              <a:ext cx="120289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𝑌 ̂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8</xdr:col>
      <xdr:colOff>124068</xdr:colOff>
      <xdr:row>0</xdr:row>
      <xdr:rowOff>0</xdr:rowOff>
    </xdr:from>
    <xdr:ext cx="574901" cy="22454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835B8DE2-9265-BD49-BC33-30657ADDDCDF}"/>
                </a:ext>
              </a:extLst>
            </xdr:cNvPr>
            <xdr:cNvSpPr txBox="1"/>
          </xdr:nvSpPr>
          <xdr:spPr>
            <a:xfrm>
              <a:off x="5966068" y="0"/>
              <a:ext cx="574901" cy="224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acc>
                              <m:accPr>
                                <m:chr m:val="̂"/>
                                <m:ctrlP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  <m:t>𝑌</m:t>
                                </m:r>
                              </m:e>
                            </m:acc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  <m:t>𝑌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835B8DE2-9265-BD49-BC33-30657ADDDCDF}"/>
                </a:ext>
              </a:extLst>
            </xdr:cNvPr>
            <xdr:cNvSpPr txBox="1"/>
          </xdr:nvSpPr>
          <xdr:spPr>
            <a:xfrm>
              <a:off x="5966068" y="0"/>
              <a:ext cx="574901" cy="224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(𝑌 ̂−𝑌 ̅ )^2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9</xdr:col>
      <xdr:colOff>178775</xdr:colOff>
      <xdr:row>0</xdr:row>
      <xdr:rowOff>0</xdr:rowOff>
    </xdr:from>
    <xdr:ext cx="559256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B782A6A4-7CAF-A34C-BCB1-8811D0865F0A}"/>
                </a:ext>
              </a:extLst>
            </xdr:cNvPr>
            <xdr:cNvSpPr txBox="1"/>
          </xdr:nvSpPr>
          <xdr:spPr>
            <a:xfrm>
              <a:off x="6846275" y="0"/>
              <a:ext cx="55925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𝑌</m:t>
                            </m:r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  <m:t>𝑌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B782A6A4-7CAF-A34C-BCB1-8811D0865F0A}"/>
                </a:ext>
              </a:extLst>
            </xdr:cNvPr>
            <xdr:cNvSpPr txBox="1"/>
          </xdr:nvSpPr>
          <xdr:spPr>
            <a:xfrm>
              <a:off x="6846275" y="0"/>
              <a:ext cx="55925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(𝑌−𝑌 ̅ )^2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10</xdr:col>
      <xdr:colOff>338992</xdr:colOff>
      <xdr:row>10</xdr:row>
      <xdr:rowOff>6838</xdr:rowOff>
    </xdr:from>
    <xdr:ext cx="191206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4AAF4034-DDC5-F04E-BD3C-B5B22A7B75A7}"/>
                </a:ext>
              </a:extLst>
            </xdr:cNvPr>
            <xdr:cNvSpPr txBox="1"/>
          </xdr:nvSpPr>
          <xdr:spPr>
            <a:xfrm>
              <a:off x="7831992" y="2242038"/>
              <a:ext cx="19120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4AAF4034-DDC5-F04E-BD3C-B5B22A7B75A7}"/>
                </a:ext>
              </a:extLst>
            </xdr:cNvPr>
            <xdr:cNvSpPr txBox="1"/>
          </xdr:nvSpPr>
          <xdr:spPr>
            <a:xfrm>
              <a:off x="7831992" y="2242038"/>
              <a:ext cx="19120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𝑅^2</a:t>
              </a:r>
              <a:endParaRPr lang="pt-PT" sz="1100"/>
            </a:p>
          </xdr:txBody>
        </xdr:sp>
      </mc:Fallback>
    </mc:AlternateContent>
    <xdr:clientData/>
  </xdr:oneCellAnchor>
  <xdr:twoCellAnchor>
    <xdr:from>
      <xdr:col>3</xdr:col>
      <xdr:colOff>688732</xdr:colOff>
      <xdr:row>12</xdr:row>
      <xdr:rowOff>976</xdr:rowOff>
    </xdr:from>
    <xdr:to>
      <xdr:col>9</xdr:col>
      <xdr:colOff>161193</xdr:colOff>
      <xdr:row>25</xdr:row>
      <xdr:rowOff>77176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4A0424B-2C33-2A4E-807C-2714A3EC5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207108</xdr:colOff>
      <xdr:row>0</xdr:row>
      <xdr:rowOff>36145</xdr:rowOff>
    </xdr:from>
    <xdr:ext cx="376770" cy="1803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60C2EF38-B9A0-7E4F-B30D-463AE7B7B2A9}"/>
                </a:ext>
              </a:extLst>
            </xdr:cNvPr>
            <xdr:cNvSpPr txBox="1"/>
          </xdr:nvSpPr>
          <xdr:spPr>
            <a:xfrm>
              <a:off x="7700108" y="36145"/>
              <a:ext cx="376770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̂"/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60C2EF38-B9A0-7E4F-B30D-463AE7B7B2A9}"/>
                </a:ext>
              </a:extLst>
            </xdr:cNvPr>
            <xdr:cNvSpPr txBox="1"/>
          </xdr:nvSpPr>
          <xdr:spPr>
            <a:xfrm>
              <a:off x="7700108" y="36145"/>
              <a:ext cx="376770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𝑌−𝑌 ̂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11</xdr:col>
      <xdr:colOff>87923</xdr:colOff>
      <xdr:row>0</xdr:row>
      <xdr:rowOff>29307</xdr:rowOff>
    </xdr:from>
    <xdr:ext cx="599908" cy="22454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E608B979-1FF7-E948-ADA4-B68BDC6C167D}"/>
                </a:ext>
              </a:extLst>
            </xdr:cNvPr>
            <xdr:cNvSpPr txBox="1"/>
          </xdr:nvSpPr>
          <xdr:spPr>
            <a:xfrm>
              <a:off x="8430846" y="29307"/>
              <a:ext cx="599908" cy="224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𝑌</m:t>
                            </m:r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̂"/>
                                <m:ctrlP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  <m:t>𝑌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E608B979-1FF7-E948-ADA4-B68BDC6C167D}"/>
                </a:ext>
              </a:extLst>
            </xdr:cNvPr>
            <xdr:cNvSpPr txBox="1"/>
          </xdr:nvSpPr>
          <xdr:spPr>
            <a:xfrm>
              <a:off x="8430846" y="29307"/>
              <a:ext cx="599908" cy="224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(𝑌−𝑌 ̂ )^2  </a:t>
              </a:r>
              <a:endParaRPr lang="pt-PT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199781</xdr:colOff>
      <xdr:row>0</xdr:row>
      <xdr:rowOff>28331</xdr:rowOff>
    </xdr:from>
    <xdr:ext cx="388824" cy="1751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32878821-4BC1-6A49-84F0-D6B62AB578A6}"/>
                </a:ext>
              </a:extLst>
            </xdr:cNvPr>
            <xdr:cNvSpPr txBox="1"/>
          </xdr:nvSpPr>
          <xdr:spPr>
            <a:xfrm>
              <a:off x="2808166" y="28331"/>
              <a:ext cx="388824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32878821-4BC1-6A49-84F0-D6B62AB578A6}"/>
                </a:ext>
              </a:extLst>
            </xdr:cNvPr>
            <xdr:cNvSpPr txBox="1"/>
          </xdr:nvSpPr>
          <xdr:spPr>
            <a:xfrm>
              <a:off x="2808166" y="28331"/>
              <a:ext cx="388824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𝑋−𝑋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5</xdr:col>
      <xdr:colOff>133838</xdr:colOff>
      <xdr:row>0</xdr:row>
      <xdr:rowOff>16608</xdr:rowOff>
    </xdr:from>
    <xdr:ext cx="571310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4C4B3E72-09D1-264A-B5CA-950B12B3C160}"/>
                </a:ext>
              </a:extLst>
            </xdr:cNvPr>
            <xdr:cNvSpPr txBox="1"/>
          </xdr:nvSpPr>
          <xdr:spPr>
            <a:xfrm>
              <a:off x="3572607" y="16608"/>
              <a:ext cx="57131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4C4B3E72-09D1-264A-B5CA-950B12B3C160}"/>
                </a:ext>
              </a:extLst>
            </xdr:cNvPr>
            <xdr:cNvSpPr txBox="1"/>
          </xdr:nvSpPr>
          <xdr:spPr>
            <a:xfrm>
              <a:off x="3572607" y="16608"/>
              <a:ext cx="57131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(𝑋−𝑋 ̅ )^2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6</xdr:col>
      <xdr:colOff>127000</xdr:colOff>
      <xdr:row>0</xdr:row>
      <xdr:rowOff>19538</xdr:rowOff>
    </xdr:from>
    <xdr:ext cx="625364" cy="1751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0D1EE391-8D9C-7148-BC2B-AE36623E9B18}"/>
                </a:ext>
              </a:extLst>
            </xdr:cNvPr>
            <xdr:cNvSpPr txBox="1"/>
          </xdr:nvSpPr>
          <xdr:spPr>
            <a:xfrm>
              <a:off x="4396154" y="19538"/>
              <a:ext cx="625364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acc>
                    <m:r>
                      <a:rPr lang="pt-PT" sz="1100" b="0" i="1">
                        <a:latin typeface="Cambria Math" panose="02040503050406030204" pitchFamily="18" charset="0"/>
                      </a:rPr>
                      <m:t> )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𝑌</m:t>
                    </m:r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0D1EE391-8D9C-7148-BC2B-AE36623E9B18}"/>
                </a:ext>
              </a:extLst>
            </xdr:cNvPr>
            <xdr:cNvSpPr txBox="1"/>
          </xdr:nvSpPr>
          <xdr:spPr>
            <a:xfrm>
              <a:off x="4396154" y="19538"/>
              <a:ext cx="625364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(𝑋−𝑋 ̅  )𝑌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0</xdr:col>
      <xdr:colOff>124069</xdr:colOff>
      <xdr:row>8</xdr:row>
      <xdr:rowOff>36145</xdr:rowOff>
    </xdr:from>
    <xdr:ext cx="126317" cy="1751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CaixaDeTexto 37">
              <a:extLst>
                <a:ext uri="{FF2B5EF4-FFF2-40B4-BE49-F238E27FC236}">
                  <a16:creationId xmlns:a16="http://schemas.microsoft.com/office/drawing/2014/main" id="{0332BFFF-DECD-7F4B-91BD-19DC1276328B}"/>
                </a:ext>
              </a:extLst>
            </xdr:cNvPr>
            <xdr:cNvSpPr txBox="1"/>
          </xdr:nvSpPr>
          <xdr:spPr>
            <a:xfrm>
              <a:off x="124069" y="1677376"/>
              <a:ext cx="126317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38" name="CaixaDeTexto 37">
              <a:extLst>
                <a:ext uri="{FF2B5EF4-FFF2-40B4-BE49-F238E27FC236}">
                  <a16:creationId xmlns:a16="http://schemas.microsoft.com/office/drawing/2014/main" id="{0332BFFF-DECD-7F4B-91BD-19DC1276328B}"/>
                </a:ext>
              </a:extLst>
            </xdr:cNvPr>
            <xdr:cNvSpPr txBox="1"/>
          </xdr:nvSpPr>
          <xdr:spPr>
            <a:xfrm>
              <a:off x="124069" y="1677376"/>
              <a:ext cx="126317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𝑋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</xdr:col>
      <xdr:colOff>100623</xdr:colOff>
      <xdr:row>8</xdr:row>
      <xdr:rowOff>22468</xdr:rowOff>
    </xdr:from>
    <xdr:ext cx="120289" cy="1751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9" name="CaixaDeTexto 38">
              <a:extLst>
                <a:ext uri="{FF2B5EF4-FFF2-40B4-BE49-F238E27FC236}">
                  <a16:creationId xmlns:a16="http://schemas.microsoft.com/office/drawing/2014/main" id="{D059A013-42EC-954C-BF9A-AB8942226902}"/>
                </a:ext>
              </a:extLst>
            </xdr:cNvPr>
            <xdr:cNvSpPr txBox="1"/>
          </xdr:nvSpPr>
          <xdr:spPr>
            <a:xfrm>
              <a:off x="1331546" y="1663699"/>
              <a:ext cx="120289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39" name="CaixaDeTexto 38">
              <a:extLst>
                <a:ext uri="{FF2B5EF4-FFF2-40B4-BE49-F238E27FC236}">
                  <a16:creationId xmlns:a16="http://schemas.microsoft.com/office/drawing/2014/main" id="{D059A013-42EC-954C-BF9A-AB8942226902}"/>
                </a:ext>
              </a:extLst>
            </xdr:cNvPr>
            <xdr:cNvSpPr txBox="1"/>
          </xdr:nvSpPr>
          <xdr:spPr>
            <a:xfrm>
              <a:off x="1331546" y="1663699"/>
              <a:ext cx="120289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𝑌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5</xdr:col>
      <xdr:colOff>505069</xdr:colOff>
      <xdr:row>10</xdr:row>
      <xdr:rowOff>26377</xdr:rowOff>
    </xdr:from>
    <xdr:ext cx="17376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CaixaDeTexto 39">
              <a:extLst>
                <a:ext uri="{FF2B5EF4-FFF2-40B4-BE49-F238E27FC236}">
                  <a16:creationId xmlns:a16="http://schemas.microsoft.com/office/drawing/2014/main" id="{A90B8172-A9F0-1A4B-B314-078F90D6ECBF}"/>
                </a:ext>
              </a:extLst>
            </xdr:cNvPr>
            <xdr:cNvSpPr txBox="1"/>
          </xdr:nvSpPr>
          <xdr:spPr>
            <a:xfrm>
              <a:off x="3807069" y="2077915"/>
              <a:ext cx="1737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pt-PT" sz="1100" b="0"/>
            </a:p>
          </xdr:txBody>
        </xdr:sp>
      </mc:Choice>
      <mc:Fallback>
        <xdr:sp macro="" textlink="">
          <xdr:nvSpPr>
            <xdr:cNvPr id="40" name="CaixaDeTexto 39">
              <a:extLst>
                <a:ext uri="{FF2B5EF4-FFF2-40B4-BE49-F238E27FC236}">
                  <a16:creationId xmlns:a16="http://schemas.microsoft.com/office/drawing/2014/main" id="{A90B8172-A9F0-1A4B-B314-078F90D6ECBF}"/>
                </a:ext>
              </a:extLst>
            </xdr:cNvPr>
            <xdr:cNvSpPr txBox="1"/>
          </xdr:nvSpPr>
          <xdr:spPr>
            <a:xfrm>
              <a:off x="3807069" y="2077915"/>
              <a:ext cx="1737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𝛽_0</a:t>
              </a:r>
              <a:endParaRPr lang="pt-PT" sz="1100" b="0"/>
            </a:p>
          </xdr:txBody>
        </xdr:sp>
      </mc:Fallback>
    </mc:AlternateContent>
    <xdr:clientData/>
  </xdr:oneCellAnchor>
  <xdr:oneCellAnchor>
    <xdr:from>
      <xdr:col>5</xdr:col>
      <xdr:colOff>501161</xdr:colOff>
      <xdr:row>11</xdr:row>
      <xdr:rowOff>32239</xdr:rowOff>
    </xdr:from>
    <xdr:ext cx="17049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CaixaDeTexto 40">
              <a:extLst>
                <a:ext uri="{FF2B5EF4-FFF2-40B4-BE49-F238E27FC236}">
                  <a16:creationId xmlns:a16="http://schemas.microsoft.com/office/drawing/2014/main" id="{8236EB64-8266-F34A-A677-983C75678369}"/>
                </a:ext>
              </a:extLst>
            </xdr:cNvPr>
            <xdr:cNvSpPr txBox="1"/>
          </xdr:nvSpPr>
          <xdr:spPr>
            <a:xfrm>
              <a:off x="3803161" y="2288931"/>
              <a:ext cx="1704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pt-PT" sz="1100" b="0"/>
            </a:p>
          </xdr:txBody>
        </xdr:sp>
      </mc:Choice>
      <mc:Fallback>
        <xdr:sp macro="" textlink="">
          <xdr:nvSpPr>
            <xdr:cNvPr id="41" name="CaixaDeTexto 40">
              <a:extLst>
                <a:ext uri="{FF2B5EF4-FFF2-40B4-BE49-F238E27FC236}">
                  <a16:creationId xmlns:a16="http://schemas.microsoft.com/office/drawing/2014/main" id="{8236EB64-8266-F34A-A677-983C75678369}"/>
                </a:ext>
              </a:extLst>
            </xdr:cNvPr>
            <xdr:cNvSpPr txBox="1"/>
          </xdr:nvSpPr>
          <xdr:spPr>
            <a:xfrm>
              <a:off x="3803161" y="2288931"/>
              <a:ext cx="1704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𝛽_1</a:t>
              </a:r>
              <a:endParaRPr lang="pt-PT" sz="1100" b="0"/>
            </a:p>
          </xdr:txBody>
        </xdr:sp>
      </mc:Fallback>
    </mc:AlternateContent>
    <xdr:clientData/>
  </xdr:oneCellAnchor>
  <xdr:oneCellAnchor>
    <xdr:from>
      <xdr:col>7</xdr:col>
      <xdr:colOff>436684</xdr:colOff>
      <xdr:row>0</xdr:row>
      <xdr:rowOff>6838</xdr:rowOff>
    </xdr:from>
    <xdr:ext cx="120289" cy="1803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2" name="CaixaDeTexto 41">
              <a:extLst>
                <a:ext uri="{FF2B5EF4-FFF2-40B4-BE49-F238E27FC236}">
                  <a16:creationId xmlns:a16="http://schemas.microsoft.com/office/drawing/2014/main" id="{BF4970CC-7664-B847-8FAE-E9E8A03ED96E}"/>
                </a:ext>
              </a:extLst>
            </xdr:cNvPr>
            <xdr:cNvSpPr txBox="1"/>
          </xdr:nvSpPr>
          <xdr:spPr>
            <a:xfrm>
              <a:off x="5458069" y="6838"/>
              <a:ext cx="120289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42" name="CaixaDeTexto 41">
              <a:extLst>
                <a:ext uri="{FF2B5EF4-FFF2-40B4-BE49-F238E27FC236}">
                  <a16:creationId xmlns:a16="http://schemas.microsoft.com/office/drawing/2014/main" id="{BF4970CC-7664-B847-8FAE-E9E8A03ED96E}"/>
                </a:ext>
              </a:extLst>
            </xdr:cNvPr>
            <xdr:cNvSpPr txBox="1"/>
          </xdr:nvSpPr>
          <xdr:spPr>
            <a:xfrm>
              <a:off x="5458069" y="6838"/>
              <a:ext cx="120289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𝑌 ̂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8</xdr:col>
      <xdr:colOff>124068</xdr:colOff>
      <xdr:row>0</xdr:row>
      <xdr:rowOff>0</xdr:rowOff>
    </xdr:from>
    <xdr:ext cx="574901" cy="22454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3" name="CaixaDeTexto 42">
              <a:extLst>
                <a:ext uri="{FF2B5EF4-FFF2-40B4-BE49-F238E27FC236}">
                  <a16:creationId xmlns:a16="http://schemas.microsoft.com/office/drawing/2014/main" id="{82C040B0-8B4C-BE4C-988C-9B5D8346C557}"/>
                </a:ext>
              </a:extLst>
            </xdr:cNvPr>
            <xdr:cNvSpPr txBox="1"/>
          </xdr:nvSpPr>
          <xdr:spPr>
            <a:xfrm>
              <a:off x="5975837" y="0"/>
              <a:ext cx="574901" cy="224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acc>
                              <m:accPr>
                                <m:chr m:val="̂"/>
                                <m:ctrlP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  <m:t>𝑌</m:t>
                                </m:r>
                              </m:e>
                            </m:acc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  <m:t>𝑌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43" name="CaixaDeTexto 42">
              <a:extLst>
                <a:ext uri="{FF2B5EF4-FFF2-40B4-BE49-F238E27FC236}">
                  <a16:creationId xmlns:a16="http://schemas.microsoft.com/office/drawing/2014/main" id="{82C040B0-8B4C-BE4C-988C-9B5D8346C557}"/>
                </a:ext>
              </a:extLst>
            </xdr:cNvPr>
            <xdr:cNvSpPr txBox="1"/>
          </xdr:nvSpPr>
          <xdr:spPr>
            <a:xfrm>
              <a:off x="5975837" y="0"/>
              <a:ext cx="574901" cy="224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(𝑌 ̂−𝑌 ̅ )^2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9</xdr:col>
      <xdr:colOff>178775</xdr:colOff>
      <xdr:row>0</xdr:row>
      <xdr:rowOff>0</xdr:rowOff>
    </xdr:from>
    <xdr:ext cx="559256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4" name="CaixaDeTexto 43">
              <a:extLst>
                <a:ext uri="{FF2B5EF4-FFF2-40B4-BE49-F238E27FC236}">
                  <a16:creationId xmlns:a16="http://schemas.microsoft.com/office/drawing/2014/main" id="{533F6DA2-7EA2-7241-9E6A-DBBFDAA4BCBF}"/>
                </a:ext>
              </a:extLst>
            </xdr:cNvPr>
            <xdr:cNvSpPr txBox="1"/>
          </xdr:nvSpPr>
          <xdr:spPr>
            <a:xfrm>
              <a:off x="6860929" y="0"/>
              <a:ext cx="55925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𝑌</m:t>
                            </m:r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  <m:t>𝑌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44" name="CaixaDeTexto 43">
              <a:extLst>
                <a:ext uri="{FF2B5EF4-FFF2-40B4-BE49-F238E27FC236}">
                  <a16:creationId xmlns:a16="http://schemas.microsoft.com/office/drawing/2014/main" id="{533F6DA2-7EA2-7241-9E6A-DBBFDAA4BCBF}"/>
                </a:ext>
              </a:extLst>
            </xdr:cNvPr>
            <xdr:cNvSpPr txBox="1"/>
          </xdr:nvSpPr>
          <xdr:spPr>
            <a:xfrm>
              <a:off x="6860929" y="0"/>
              <a:ext cx="55925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(𝑌−𝑌 ̅ )^2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10</xdr:col>
      <xdr:colOff>338992</xdr:colOff>
      <xdr:row>11</xdr:row>
      <xdr:rowOff>6838</xdr:rowOff>
    </xdr:from>
    <xdr:ext cx="191206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5" name="CaixaDeTexto 44">
              <a:extLst>
                <a:ext uri="{FF2B5EF4-FFF2-40B4-BE49-F238E27FC236}">
                  <a16:creationId xmlns:a16="http://schemas.microsoft.com/office/drawing/2014/main" id="{BDEA127D-AE64-EE47-8B46-D1C2286F074D}"/>
                </a:ext>
              </a:extLst>
            </xdr:cNvPr>
            <xdr:cNvSpPr txBox="1"/>
          </xdr:nvSpPr>
          <xdr:spPr>
            <a:xfrm>
              <a:off x="7851530" y="2263530"/>
              <a:ext cx="19120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45" name="CaixaDeTexto 44">
              <a:extLst>
                <a:ext uri="{FF2B5EF4-FFF2-40B4-BE49-F238E27FC236}">
                  <a16:creationId xmlns:a16="http://schemas.microsoft.com/office/drawing/2014/main" id="{BDEA127D-AE64-EE47-8B46-D1C2286F074D}"/>
                </a:ext>
              </a:extLst>
            </xdr:cNvPr>
            <xdr:cNvSpPr txBox="1"/>
          </xdr:nvSpPr>
          <xdr:spPr>
            <a:xfrm>
              <a:off x="7851530" y="2263530"/>
              <a:ext cx="19120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𝑅^2</a:t>
              </a:r>
              <a:endParaRPr lang="pt-PT" sz="1100"/>
            </a:p>
          </xdr:txBody>
        </xdr:sp>
      </mc:Fallback>
    </mc:AlternateContent>
    <xdr:clientData/>
  </xdr:oneCellAnchor>
  <xdr:twoCellAnchor>
    <xdr:from>
      <xdr:col>5</xdr:col>
      <xdr:colOff>659423</xdr:colOff>
      <xdr:row>12</xdr:row>
      <xdr:rowOff>108439</xdr:rowOff>
    </xdr:from>
    <xdr:to>
      <xdr:col>11</xdr:col>
      <xdr:colOff>190500</xdr:colOff>
      <xdr:row>25</xdr:row>
      <xdr:rowOff>184639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55372D81-434A-954C-90D1-70265F2AC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207108</xdr:colOff>
      <xdr:row>0</xdr:row>
      <xdr:rowOff>36145</xdr:rowOff>
    </xdr:from>
    <xdr:ext cx="376770" cy="1803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0" name="CaixaDeTexto 49">
              <a:extLst>
                <a:ext uri="{FF2B5EF4-FFF2-40B4-BE49-F238E27FC236}">
                  <a16:creationId xmlns:a16="http://schemas.microsoft.com/office/drawing/2014/main" id="{9610BE4D-E6BB-DF41-94D4-1F1EC2652607}"/>
                </a:ext>
              </a:extLst>
            </xdr:cNvPr>
            <xdr:cNvSpPr txBox="1"/>
          </xdr:nvSpPr>
          <xdr:spPr>
            <a:xfrm>
              <a:off x="7719646" y="36145"/>
              <a:ext cx="376770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̂"/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50" name="CaixaDeTexto 49">
              <a:extLst>
                <a:ext uri="{FF2B5EF4-FFF2-40B4-BE49-F238E27FC236}">
                  <a16:creationId xmlns:a16="http://schemas.microsoft.com/office/drawing/2014/main" id="{9610BE4D-E6BB-DF41-94D4-1F1EC2652607}"/>
                </a:ext>
              </a:extLst>
            </xdr:cNvPr>
            <xdr:cNvSpPr txBox="1"/>
          </xdr:nvSpPr>
          <xdr:spPr>
            <a:xfrm>
              <a:off x="7719646" y="36145"/>
              <a:ext cx="376770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𝑌−𝑌 ̂</a:t>
              </a:r>
              <a:endParaRPr lang="pt-PT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0B672-887E-CF4B-8C37-761B9F177BB5}">
  <dimension ref="A1:J12"/>
  <sheetViews>
    <sheetView zoomScale="130" zoomScaleNormal="130" workbookViewId="0">
      <selection activeCell="J10" sqref="J10"/>
    </sheetView>
  </sheetViews>
  <sheetFormatPr baseColWidth="10" defaultRowHeight="16" x14ac:dyDescent="0.2"/>
  <cols>
    <col min="1" max="1" width="4.5" customWidth="1"/>
    <col min="2" max="2" width="11.6640625" bestFit="1" customWidth="1"/>
    <col min="3" max="3" width="4.6640625" customWidth="1"/>
    <col min="4" max="4" width="11.6640625" bestFit="1" customWidth="1"/>
    <col min="9" max="9" width="14" customWidth="1"/>
  </cols>
  <sheetData>
    <row r="1" spans="1:10" x14ac:dyDescent="0.2">
      <c r="A1" s="1"/>
      <c r="B1" s="1" t="s">
        <v>0</v>
      </c>
      <c r="C1" s="1"/>
      <c r="D1" s="1" t="s">
        <v>1</v>
      </c>
      <c r="E1" s="1"/>
      <c r="F1" s="1"/>
      <c r="G1" s="1"/>
      <c r="H1" s="1"/>
      <c r="I1" s="1"/>
      <c r="J1" s="1"/>
    </row>
    <row r="2" spans="1:10" x14ac:dyDescent="0.2">
      <c r="A2" s="1"/>
      <c r="B2" s="1">
        <v>68</v>
      </c>
      <c r="C2" s="1"/>
      <c r="D2" s="1">
        <v>64</v>
      </c>
      <c r="E2" s="3">
        <f>B2-$B$7</f>
        <v>-1</v>
      </c>
      <c r="F2" s="3">
        <f>D2-$D$7</f>
        <v>-4</v>
      </c>
      <c r="G2" s="3">
        <f>E2^2</f>
        <v>1</v>
      </c>
      <c r="H2" s="3">
        <f>F2^2</f>
        <v>16</v>
      </c>
      <c r="I2" s="3">
        <f>E2*F2</f>
        <v>4</v>
      </c>
      <c r="J2" s="2"/>
    </row>
    <row r="3" spans="1:10" x14ac:dyDescent="0.2">
      <c r="A3" s="1"/>
      <c r="B3" s="1">
        <v>66</v>
      </c>
      <c r="C3" s="1"/>
      <c r="D3" s="1">
        <v>66</v>
      </c>
      <c r="E3" s="3">
        <f>B3-$B$7</f>
        <v>-3</v>
      </c>
      <c r="F3" s="3">
        <f t="shared" ref="F3:F6" si="0">D3-$D$7</f>
        <v>-2</v>
      </c>
      <c r="G3" s="3">
        <f>E3^2</f>
        <v>9</v>
      </c>
      <c r="H3" s="3">
        <f t="shared" ref="H3:H6" si="1">F3^2</f>
        <v>4</v>
      </c>
      <c r="I3" s="3">
        <f t="shared" ref="I3:I7" si="2">E3*F3</f>
        <v>6</v>
      </c>
      <c r="J3" s="2"/>
    </row>
    <row r="4" spans="1:10" x14ac:dyDescent="0.2">
      <c r="A4" s="1"/>
      <c r="B4" s="1">
        <v>72</v>
      </c>
      <c r="C4" s="1"/>
      <c r="D4" s="1">
        <v>71</v>
      </c>
      <c r="E4" s="3">
        <f>B4-$B$7</f>
        <v>3</v>
      </c>
      <c r="F4" s="3">
        <f t="shared" si="0"/>
        <v>3</v>
      </c>
      <c r="G4" s="3">
        <f>E4^2</f>
        <v>9</v>
      </c>
      <c r="H4" s="3">
        <f t="shared" si="1"/>
        <v>9</v>
      </c>
      <c r="I4" s="3">
        <f t="shared" si="2"/>
        <v>9</v>
      </c>
      <c r="J4" s="2"/>
    </row>
    <row r="5" spans="1:10" x14ac:dyDescent="0.2">
      <c r="A5" s="1"/>
      <c r="B5" s="1">
        <v>73</v>
      </c>
      <c r="C5" s="1"/>
      <c r="D5" s="1">
        <v>70</v>
      </c>
      <c r="E5" s="3">
        <f>B5-$B$7</f>
        <v>4</v>
      </c>
      <c r="F5" s="3">
        <f t="shared" si="0"/>
        <v>2</v>
      </c>
      <c r="G5" s="3">
        <f>E5^2</f>
        <v>16</v>
      </c>
      <c r="H5" s="3">
        <f t="shared" si="1"/>
        <v>4</v>
      </c>
      <c r="I5" s="3">
        <f t="shared" si="2"/>
        <v>8</v>
      </c>
      <c r="J5" s="2"/>
    </row>
    <row r="6" spans="1:10" x14ac:dyDescent="0.2">
      <c r="A6" s="1"/>
      <c r="B6" s="1">
        <v>66</v>
      </c>
      <c r="C6" s="1"/>
      <c r="D6" s="1">
        <v>69</v>
      </c>
      <c r="E6" s="3">
        <f>B6-$B$7</f>
        <v>-3</v>
      </c>
      <c r="F6" s="3">
        <f t="shared" si="0"/>
        <v>1</v>
      </c>
      <c r="G6" s="3">
        <f>E6^2</f>
        <v>9</v>
      </c>
      <c r="H6" s="3">
        <f t="shared" si="1"/>
        <v>1</v>
      </c>
      <c r="I6" s="3">
        <f t="shared" si="2"/>
        <v>-3</v>
      </c>
      <c r="J6" s="2"/>
    </row>
    <row r="7" spans="1:10" x14ac:dyDescent="0.2">
      <c r="A7" s="1"/>
      <c r="B7" s="3">
        <f>AVERAGE(B2:B6)</f>
        <v>69</v>
      </c>
      <c r="C7" s="3"/>
      <c r="D7" s="3">
        <f>AVERAGE(D2:D6)</f>
        <v>68</v>
      </c>
      <c r="E7" s="3">
        <f>SUM(E2:E6)</f>
        <v>0</v>
      </c>
      <c r="F7" s="3">
        <f>SUM(F2:F6)</f>
        <v>0</v>
      </c>
      <c r="G7" s="3">
        <f>SUM(G2:G6)</f>
        <v>44</v>
      </c>
      <c r="H7" s="3">
        <f>SUM(H2:H6)</f>
        <v>34</v>
      </c>
      <c r="I7" s="3">
        <f>SUM(I2:I6)</f>
        <v>24</v>
      </c>
      <c r="J7" s="2"/>
    </row>
    <row r="8" spans="1:10" x14ac:dyDescent="0.2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">
      <c r="A10" s="1"/>
      <c r="B10" s="1"/>
      <c r="C10" s="1"/>
      <c r="D10" s="1"/>
      <c r="E10" s="1"/>
      <c r="F10" s="1"/>
      <c r="G10" s="1"/>
      <c r="H10" s="1" t="s">
        <v>4</v>
      </c>
      <c r="I10" s="2">
        <f>I7/SQRT(G7*H7)</f>
        <v>0.62050522799402297</v>
      </c>
    </row>
    <row r="11" spans="1:10" x14ac:dyDescent="0.2">
      <c r="H11" s="1" t="s">
        <v>3</v>
      </c>
      <c r="I11" s="1">
        <v>5</v>
      </c>
    </row>
    <row r="12" spans="1:10" x14ac:dyDescent="0.2">
      <c r="H12" s="1" t="s">
        <v>2</v>
      </c>
      <c r="I12" s="2">
        <f>I10*SQRT(I11-2)/SQRT(1-I10^2)</f>
        <v>1.3704965777283855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5C4E1-E09C-6C40-B8F0-A36F340CC2C0}">
  <dimension ref="A1:L13"/>
  <sheetViews>
    <sheetView zoomScale="130" zoomScaleNormal="130" workbookViewId="0">
      <selection activeCell="J12" sqref="J12"/>
    </sheetView>
  </sheetViews>
  <sheetFormatPr baseColWidth="10" defaultRowHeight="16" x14ac:dyDescent="0.2"/>
  <cols>
    <col min="1" max="1" width="4.5" customWidth="1"/>
    <col min="2" max="2" width="11.6640625" bestFit="1" customWidth="1"/>
    <col min="3" max="3" width="4.6640625" customWidth="1"/>
    <col min="4" max="4" width="11.6640625" bestFit="1" customWidth="1"/>
    <col min="7" max="7" width="11.6640625" bestFit="1" customWidth="1"/>
  </cols>
  <sheetData>
    <row r="1" spans="1:12" ht="24" customHeight="1" x14ac:dyDescent="0.2">
      <c r="A1" s="1"/>
      <c r="B1" s="1" t="s">
        <v>0</v>
      </c>
      <c r="C1" s="1"/>
      <c r="D1" s="1" t="s">
        <v>1</v>
      </c>
      <c r="E1" s="1"/>
      <c r="F1" s="1"/>
      <c r="G1" s="1"/>
      <c r="H1" s="1"/>
      <c r="I1" s="1"/>
      <c r="J1" s="1"/>
      <c r="K1" s="1"/>
      <c r="L1" s="1"/>
    </row>
    <row r="2" spans="1:12" x14ac:dyDescent="0.2">
      <c r="A2" s="1"/>
      <c r="B2" s="1">
        <v>33</v>
      </c>
      <c r="C2" s="1"/>
      <c r="D2" s="1">
        <v>207</v>
      </c>
      <c r="E2" s="2">
        <f>B2-$B$8</f>
        <v>-0.8333333333333357</v>
      </c>
      <c r="F2" s="2">
        <f>E2^2</f>
        <v>0.69444444444444842</v>
      </c>
      <c r="G2" s="2">
        <f>E2*D2</f>
        <v>-172.50000000000048</v>
      </c>
      <c r="H2" s="2">
        <f>$G$11+B2*$G$10</f>
        <v>193.44473007712082</v>
      </c>
      <c r="I2" s="2">
        <f>(H2-$D$8)^2</f>
        <v>133.52426299059613</v>
      </c>
      <c r="J2" s="2">
        <f>(D2-$D$8)^2</f>
        <v>4</v>
      </c>
      <c r="K2" s="2">
        <f>D2-H2</f>
        <v>13.555269922879177</v>
      </c>
      <c r="L2" s="2">
        <f>K2^2</f>
        <v>183.74534268211283</v>
      </c>
    </row>
    <row r="3" spans="1:12" x14ac:dyDescent="0.2">
      <c r="A3" s="1"/>
      <c r="B3" s="1">
        <v>29</v>
      </c>
      <c r="C3" s="1"/>
      <c r="D3" s="1">
        <v>139</v>
      </c>
      <c r="E3" s="2">
        <f>B3-$B$8</f>
        <v>-4.8333333333333357</v>
      </c>
      <c r="F3" s="2">
        <f t="shared" ref="F3:F7" si="0">E3^2</f>
        <v>23.361111111111136</v>
      </c>
      <c r="G3" s="2">
        <f t="shared" ref="G3:G7" si="1">E3*D3</f>
        <v>-671.83333333333371</v>
      </c>
      <c r="H3" s="2">
        <f>$G$11+B3*$G$10</f>
        <v>137.97943444730095</v>
      </c>
      <c r="I3" s="2">
        <f>(H3-$D$8)^2</f>
        <v>4491.7562070036311</v>
      </c>
      <c r="J3" s="2">
        <f>(D3-$D$8)^2</f>
        <v>4356</v>
      </c>
      <c r="K3" s="2">
        <f t="shared" ref="K3:L8" si="2">D3-H3</f>
        <v>1.020565552699054</v>
      </c>
      <c r="L3" s="2">
        <f t="shared" ref="L3:L7" si="3">K3^2</f>
        <v>1.0415540473559257</v>
      </c>
    </row>
    <row r="4" spans="1:12" x14ac:dyDescent="0.2">
      <c r="A4" s="1"/>
      <c r="B4" s="1">
        <v>35</v>
      </c>
      <c r="C4" s="1"/>
      <c r="D4" s="1">
        <v>211</v>
      </c>
      <c r="E4" s="2">
        <f>B4-$B$8</f>
        <v>1.1666666666666643</v>
      </c>
      <c r="F4" s="2">
        <f t="shared" si="0"/>
        <v>1.3611111111111056</v>
      </c>
      <c r="G4" s="2">
        <f t="shared" si="1"/>
        <v>246.16666666666617</v>
      </c>
      <c r="H4" s="2">
        <f>$G$11+B4*$G$10</f>
        <v>221.17737789203079</v>
      </c>
      <c r="I4" s="2">
        <f>(H4-$D$8)^2</f>
        <v>261.70755546156659</v>
      </c>
      <c r="J4" s="2">
        <f>(D4-$D$8)^2</f>
        <v>36</v>
      </c>
      <c r="K4" s="2">
        <f t="shared" si="2"/>
        <v>-10.17737789203079</v>
      </c>
      <c r="L4" s="2">
        <f t="shared" si="3"/>
        <v>103.5790207571971</v>
      </c>
    </row>
    <row r="5" spans="1:12" x14ac:dyDescent="0.2">
      <c r="A5" s="1"/>
      <c r="B5" s="1">
        <v>39</v>
      </c>
      <c r="C5" s="1"/>
      <c r="D5" s="1">
        <v>273</v>
      </c>
      <c r="E5" s="2">
        <f>B5-$B$8</f>
        <v>5.1666666666666643</v>
      </c>
      <c r="F5" s="2">
        <f t="shared" si="0"/>
        <v>26.694444444444422</v>
      </c>
      <c r="G5" s="2">
        <f t="shared" si="1"/>
        <v>1410.4999999999993</v>
      </c>
      <c r="H5" s="2">
        <f>$G$11+B5*$G$10</f>
        <v>276.64267352185061</v>
      </c>
      <c r="I5" s="2">
        <f>(H5-$D$8)^2</f>
        <v>5132.6726693584742</v>
      </c>
      <c r="J5" s="2">
        <f>(D5-$D$8)^2</f>
        <v>4624</v>
      </c>
      <c r="K5" s="2">
        <f t="shared" si="2"/>
        <v>-3.642673521850611</v>
      </c>
      <c r="L5" s="2">
        <f t="shared" si="3"/>
        <v>13.269070386791533</v>
      </c>
    </row>
    <row r="6" spans="1:12" x14ac:dyDescent="0.2">
      <c r="A6" s="1"/>
      <c r="B6" s="1">
        <v>31</v>
      </c>
      <c r="C6" s="1"/>
      <c r="D6" s="1">
        <v>156</v>
      </c>
      <c r="E6" s="2">
        <f>B6-$B$8</f>
        <v>-2.8333333333333357</v>
      </c>
      <c r="F6" s="2">
        <f t="shared" si="0"/>
        <v>8.027777777777791</v>
      </c>
      <c r="G6" s="2">
        <f t="shared" si="1"/>
        <v>-442.00000000000034</v>
      </c>
      <c r="H6" s="2">
        <f>$G$11+B6*$G$10</f>
        <v>165.71208226221091</v>
      </c>
      <c r="I6" s="2">
        <f>(H6-$D$8)^2</f>
        <v>1543.5404801712823</v>
      </c>
      <c r="J6" s="2">
        <f>(D6-$D$8)^2</f>
        <v>2401</v>
      </c>
      <c r="K6" s="2">
        <f t="shared" si="2"/>
        <v>-9.7120822622109131</v>
      </c>
      <c r="L6" s="2">
        <f t="shared" si="3"/>
        <v>94.324541867951851</v>
      </c>
    </row>
    <row r="7" spans="1:12" x14ac:dyDescent="0.2">
      <c r="A7" s="1"/>
      <c r="B7" s="1">
        <v>36</v>
      </c>
      <c r="C7" s="1"/>
      <c r="D7" s="1">
        <v>244</v>
      </c>
      <c r="E7" s="2">
        <f>B7-$B$8</f>
        <v>2.1666666666666643</v>
      </c>
      <c r="F7" s="2">
        <f t="shared" si="0"/>
        <v>4.694444444444434</v>
      </c>
      <c r="G7" s="2">
        <f t="shared" si="1"/>
        <v>528.66666666666606</v>
      </c>
      <c r="H7" s="2">
        <f>$G$11+B7*$G$10</f>
        <v>235.04370179948575</v>
      </c>
      <c r="I7" s="2">
        <f>(H7-$D$8)^2</f>
        <v>902.62401781642302</v>
      </c>
      <c r="J7" s="2">
        <f>(D7-$D$8)^2</f>
        <v>1521</v>
      </c>
      <c r="K7" s="2">
        <f t="shared" si="2"/>
        <v>8.9562982005142544</v>
      </c>
      <c r="L7" s="2">
        <f t="shared" si="3"/>
        <v>80.215277456534878</v>
      </c>
    </row>
    <row r="8" spans="1:12" x14ac:dyDescent="0.2">
      <c r="A8" s="1"/>
      <c r="B8" s="2">
        <f>AVERAGE(B2:B7)</f>
        <v>33.833333333333336</v>
      </c>
      <c r="C8" s="2"/>
      <c r="D8" s="2">
        <f>AVERAGE(D2:D7)</f>
        <v>205</v>
      </c>
      <c r="E8" s="2">
        <f>SUM(E2:E7)</f>
        <v>-1.4210854715202004E-14</v>
      </c>
      <c r="F8" s="2">
        <f>SUM(F2:F7)</f>
        <v>64.833333333333343</v>
      </c>
      <c r="G8" s="2">
        <f>SUM(G2:G7)</f>
        <v>898.99999999999704</v>
      </c>
      <c r="H8" s="2">
        <f>SUM(H2:H7)</f>
        <v>1229.9999999999998</v>
      </c>
      <c r="I8" s="2">
        <f>SUM(I2:I7)</f>
        <v>12465.825192801974</v>
      </c>
      <c r="J8" s="2">
        <f>SUM(J2:J7)</f>
        <v>12942</v>
      </c>
      <c r="K8" s="2">
        <f t="shared" ref="K8:L8" si="4">SUM(K2:K7)</f>
        <v>1.7053025658242404E-13</v>
      </c>
      <c r="L8" s="2">
        <f t="shared" si="4"/>
        <v>476.17480719794412</v>
      </c>
    </row>
    <row r="9" spans="1:12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1"/>
      <c r="B10" s="1"/>
      <c r="C10" s="1"/>
      <c r="D10" s="1"/>
      <c r="E10" s="1"/>
      <c r="F10" s="1"/>
      <c r="G10" s="2">
        <f>G8/F8</f>
        <v>13.866323907454966</v>
      </c>
      <c r="H10" s="1"/>
      <c r="I10" s="1">
        <v>30</v>
      </c>
      <c r="J10" s="1"/>
      <c r="K10" s="1"/>
      <c r="L10" s="1"/>
    </row>
    <row r="11" spans="1:12" x14ac:dyDescent="0.2">
      <c r="A11" s="1"/>
      <c r="B11" s="1"/>
      <c r="C11" s="1"/>
      <c r="D11" s="1"/>
      <c r="E11" s="1"/>
      <c r="F11" s="1"/>
      <c r="G11" s="2">
        <f>D8-G10*B8</f>
        <v>-264.14395886889304</v>
      </c>
      <c r="H11" s="1"/>
      <c r="I11" s="2">
        <f>G11+I10*G10</f>
        <v>151.84575835475596</v>
      </c>
      <c r="J11" s="1"/>
      <c r="K11" s="1"/>
      <c r="L11" s="2">
        <f>I8/J8</f>
        <v>0.96320701536099329</v>
      </c>
    </row>
    <row r="12" spans="1:12" x14ac:dyDescent="0.2">
      <c r="K12" s="1" t="s">
        <v>3</v>
      </c>
      <c r="L12" s="1">
        <v>6</v>
      </c>
    </row>
    <row r="13" spans="1:12" x14ac:dyDescent="0.2">
      <c r="K13" s="1" t="s">
        <v>2</v>
      </c>
      <c r="L13" s="2">
        <f>G10/SQRT((L8/(L12-2))/F8)</f>
        <v>10.233102037008024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CAD5-10E3-5D43-BED3-F7F589FAE2F6}">
  <dimension ref="A1:L12"/>
  <sheetViews>
    <sheetView tabSelected="1" zoomScale="130" zoomScaleNormal="130" workbookViewId="0">
      <selection activeCell="E30" sqref="E30"/>
    </sheetView>
  </sheetViews>
  <sheetFormatPr baseColWidth="10" defaultRowHeight="16" x14ac:dyDescent="0.2"/>
  <cols>
    <col min="1" max="1" width="4.5" customWidth="1"/>
    <col min="2" max="2" width="11.6640625" bestFit="1" customWidth="1"/>
    <col min="3" max="3" width="4.6640625" customWidth="1"/>
    <col min="4" max="4" width="11.6640625" bestFit="1" customWidth="1"/>
    <col min="7" max="7" width="11.6640625" bestFit="1" customWidth="1"/>
  </cols>
  <sheetData>
    <row r="1" spans="1:12" ht="26" customHeight="1" x14ac:dyDescent="0.2">
      <c r="A1" s="1"/>
      <c r="B1" s="1" t="s">
        <v>0</v>
      </c>
      <c r="C1" s="1"/>
      <c r="D1" s="1" t="s">
        <v>1</v>
      </c>
      <c r="E1" s="1"/>
      <c r="F1" s="1"/>
      <c r="G1" s="1"/>
      <c r="H1" s="1"/>
      <c r="I1" s="1"/>
      <c r="J1" s="1"/>
      <c r="K1" s="1"/>
      <c r="L1" s="1"/>
    </row>
    <row r="2" spans="1:12" x14ac:dyDescent="0.2">
      <c r="A2" s="1"/>
      <c r="B2" s="1">
        <v>20</v>
      </c>
      <c r="C2" s="1"/>
      <c r="D2" s="1">
        <v>89</v>
      </c>
      <c r="E2" s="2">
        <f>B2-$B$9</f>
        <v>2.571428571428573</v>
      </c>
      <c r="F2" s="2">
        <f>E2^2</f>
        <v>6.6122448979591919</v>
      </c>
      <c r="G2" s="2">
        <f>E2*D2</f>
        <v>228.857142857143</v>
      </c>
      <c r="H2" s="2">
        <f>$G$12+B2*$G$11</f>
        <v>91.554216867469975</v>
      </c>
      <c r="I2" s="2">
        <f>(H2-$D$9)^2</f>
        <v>120.62163875566408</v>
      </c>
      <c r="J2" s="2">
        <f>(D2-$D$9)^2</f>
        <v>71.040816326530646</v>
      </c>
      <c r="K2" s="2">
        <f>D2-H2</f>
        <v>-2.5542168674699752</v>
      </c>
      <c r="L2" s="1"/>
    </row>
    <row r="3" spans="1:12" x14ac:dyDescent="0.2">
      <c r="A3" s="1"/>
      <c r="B3" s="1">
        <v>16</v>
      </c>
      <c r="C3" s="1"/>
      <c r="D3" s="1">
        <v>72</v>
      </c>
      <c r="E3" s="2">
        <f t="shared" ref="E3:E8" si="0">B3-$B$9</f>
        <v>-1.428571428571427</v>
      </c>
      <c r="F3" s="2">
        <f t="shared" ref="F3:F8" si="1">E3^2</f>
        <v>2.0408163265306078</v>
      </c>
      <c r="G3" s="2">
        <f t="shared" ref="G3:G7" si="2">E3*D3</f>
        <v>-102.85714285714275</v>
      </c>
      <c r="H3" s="2">
        <f t="shared" ref="H3:H8" si="3">$G$12+B3*$G$11</f>
        <v>74.469879518072247</v>
      </c>
      <c r="I3" s="2">
        <f t="shared" ref="I3:I8" si="4">(H3-$D$9)^2</f>
        <v>37.228900850513433</v>
      </c>
      <c r="J3" s="2">
        <f t="shared" ref="J3:J8" si="5">(D3-$D$9)^2</f>
        <v>73.469387755102005</v>
      </c>
      <c r="K3" s="2">
        <f t="shared" ref="K3:K9" si="6">D3-H3</f>
        <v>-2.469879518072247</v>
      </c>
      <c r="L3" s="1"/>
    </row>
    <row r="4" spans="1:12" x14ac:dyDescent="0.2">
      <c r="A4" s="1"/>
      <c r="B4" s="1">
        <v>20</v>
      </c>
      <c r="C4" s="1"/>
      <c r="D4" s="1">
        <v>93</v>
      </c>
      <c r="E4" s="2">
        <f t="shared" si="0"/>
        <v>2.571428571428573</v>
      </c>
      <c r="F4" s="2">
        <f t="shared" si="1"/>
        <v>6.6122448979591919</v>
      </c>
      <c r="G4" s="2">
        <f t="shared" si="2"/>
        <v>239.14285714285728</v>
      </c>
      <c r="H4" s="2">
        <f t="shared" si="3"/>
        <v>91.554216867469975</v>
      </c>
      <c r="I4" s="2">
        <f t="shared" si="4"/>
        <v>120.62163875566408</v>
      </c>
      <c r="J4" s="2">
        <f t="shared" si="5"/>
        <v>154.4693877551021</v>
      </c>
      <c r="K4" s="2">
        <f t="shared" si="6"/>
        <v>1.4457831325300248</v>
      </c>
      <c r="L4" s="1"/>
    </row>
    <row r="5" spans="1:12" x14ac:dyDescent="0.2">
      <c r="A5" s="1"/>
      <c r="B5" s="1">
        <v>18</v>
      </c>
      <c r="C5" s="1"/>
      <c r="D5" s="1">
        <v>84</v>
      </c>
      <c r="E5" s="2">
        <f t="shared" si="0"/>
        <v>0.57142857142857295</v>
      </c>
      <c r="F5" s="2">
        <f t="shared" si="1"/>
        <v>0.32653061224489971</v>
      </c>
      <c r="G5" s="2">
        <f t="shared" si="2"/>
        <v>48.000000000000128</v>
      </c>
      <c r="H5" s="2">
        <f t="shared" si="3"/>
        <v>83.012048192771118</v>
      </c>
      <c r="I5" s="2">
        <f t="shared" si="4"/>
        <v>5.9566241360822465</v>
      </c>
      <c r="J5" s="2">
        <f t="shared" si="5"/>
        <v>11.75510204081634</v>
      </c>
      <c r="K5" s="2">
        <f t="shared" si="6"/>
        <v>0.98795180722888176</v>
      </c>
      <c r="L5" s="1"/>
    </row>
    <row r="6" spans="1:12" x14ac:dyDescent="0.2">
      <c r="A6" s="1"/>
      <c r="B6" s="1">
        <v>17</v>
      </c>
      <c r="C6" s="1"/>
      <c r="D6" s="1">
        <v>81</v>
      </c>
      <c r="E6" s="2">
        <f t="shared" si="0"/>
        <v>-0.42857142857142705</v>
      </c>
      <c r="F6" s="2">
        <f t="shared" si="1"/>
        <v>0.18367346938775381</v>
      </c>
      <c r="G6" s="2">
        <f t="shared" si="2"/>
        <v>-34.714285714285595</v>
      </c>
      <c r="H6" s="2">
        <f t="shared" si="3"/>
        <v>78.740963855421683</v>
      </c>
      <c r="I6" s="2">
        <f t="shared" si="4"/>
        <v>3.3506010765461727</v>
      </c>
      <c r="J6" s="2">
        <f t="shared" si="5"/>
        <v>0.18367346938775683</v>
      </c>
      <c r="K6" s="2">
        <f t="shared" si="6"/>
        <v>2.2590361445783174</v>
      </c>
      <c r="L6" s="1"/>
    </row>
    <row r="7" spans="1:12" x14ac:dyDescent="0.2">
      <c r="A7" s="1"/>
      <c r="B7" s="1">
        <v>16</v>
      </c>
      <c r="C7" s="1"/>
      <c r="D7" s="1">
        <v>75</v>
      </c>
      <c r="E7" s="2">
        <f t="shared" si="0"/>
        <v>-1.428571428571427</v>
      </c>
      <c r="F7" s="2">
        <f t="shared" si="1"/>
        <v>2.0408163265306078</v>
      </c>
      <c r="G7" s="2">
        <f t="shared" si="2"/>
        <v>-107.14285714285703</v>
      </c>
      <c r="H7" s="2">
        <f t="shared" si="3"/>
        <v>74.469879518072247</v>
      </c>
      <c r="I7" s="2">
        <f t="shared" si="4"/>
        <v>37.228900850513433</v>
      </c>
      <c r="J7" s="2">
        <f t="shared" si="5"/>
        <v>31.040816326530589</v>
      </c>
      <c r="K7" s="2">
        <f t="shared" si="6"/>
        <v>0.53012048192775296</v>
      </c>
      <c r="L7" s="1"/>
    </row>
    <row r="8" spans="1:12" x14ac:dyDescent="0.2">
      <c r="A8" s="1"/>
      <c r="B8" s="1">
        <v>15</v>
      </c>
      <c r="C8" s="1"/>
      <c r="D8" s="1">
        <v>70</v>
      </c>
      <c r="E8" s="2">
        <f t="shared" si="0"/>
        <v>-2.428571428571427</v>
      </c>
      <c r="F8" s="2">
        <f t="shared" si="1"/>
        <v>5.8979591836734624</v>
      </c>
      <c r="G8" s="2">
        <f>E8*D8</f>
        <v>-169.99999999999989</v>
      </c>
      <c r="H8" s="2">
        <f t="shared" si="3"/>
        <v>70.198795180722811</v>
      </c>
      <c r="I8" s="2">
        <f t="shared" si="4"/>
        <v>107.59152345798402</v>
      </c>
      <c r="J8" s="2">
        <f t="shared" si="5"/>
        <v>111.75510204081628</v>
      </c>
      <c r="K8" s="2">
        <f t="shared" si="6"/>
        <v>-0.19879518072281144</v>
      </c>
      <c r="L8" s="1"/>
    </row>
    <row r="9" spans="1:12" x14ac:dyDescent="0.2">
      <c r="A9" s="1"/>
      <c r="B9" s="2">
        <f>AVERAGE(B2:B8)</f>
        <v>17.428571428571427</v>
      </c>
      <c r="C9" s="2"/>
      <c r="D9" s="2">
        <f>AVERAGE(D2:D8)</f>
        <v>80.571428571428569</v>
      </c>
      <c r="E9" s="2">
        <f>SUM(E2:E8)</f>
        <v>1.0658141036401503E-14</v>
      </c>
      <c r="F9" s="2">
        <f t="shared" ref="F9:H9" si="7">SUM(F2:F8)</f>
        <v>23.714285714285715</v>
      </c>
      <c r="G9" s="2">
        <f t="shared" si="7"/>
        <v>101.28571428571513</v>
      </c>
      <c r="H9" s="2">
        <f t="shared" si="7"/>
        <v>564</v>
      </c>
      <c r="I9" s="2">
        <f t="shared" ref="I9" si="8">SUM(I2:I8)</f>
        <v>432.59982788296747</v>
      </c>
      <c r="J9" s="2">
        <f t="shared" ref="J9:K9" si="9">SUM(J2:J8)</f>
        <v>453.71428571428572</v>
      </c>
      <c r="K9" s="2">
        <f t="shared" si="9"/>
        <v>-5.6843418860808015E-14</v>
      </c>
      <c r="L9" s="1"/>
    </row>
    <row r="10" spans="1:12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1"/>
      <c r="B11" s="1"/>
      <c r="C11" s="1"/>
      <c r="D11" s="1"/>
      <c r="E11" s="1"/>
      <c r="F11" s="1"/>
      <c r="G11" s="2">
        <f>G9/F9</f>
        <v>4.2710843373494329</v>
      </c>
      <c r="H11" s="1"/>
      <c r="I11" s="1">
        <v>19</v>
      </c>
      <c r="J11" s="1"/>
      <c r="K11" s="1"/>
      <c r="L11" s="1"/>
    </row>
    <row r="12" spans="1:12" x14ac:dyDescent="0.2">
      <c r="A12" s="1"/>
      <c r="B12" s="1"/>
      <c r="C12" s="1"/>
      <c r="D12" s="1"/>
      <c r="E12" s="1"/>
      <c r="F12" s="1"/>
      <c r="G12" s="2">
        <f>D9-G11*B9</f>
        <v>6.1325301204813201</v>
      </c>
      <c r="H12" s="1"/>
      <c r="I12" s="2">
        <f>G12+I11*G11</f>
        <v>87.28313253012054</v>
      </c>
      <c r="J12" s="1"/>
      <c r="K12" s="1"/>
      <c r="L12" s="2">
        <f>I9/J9</f>
        <v>0.95346309671938678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ex6</vt:lpstr>
      <vt:lpstr>ex5</vt:lpstr>
      <vt:lpstr>ex1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Lino Costa</dc:creator>
  <cp:lastModifiedBy>Lino Costa</cp:lastModifiedBy>
  <dcterms:created xsi:type="dcterms:W3CDTF">2020-04-29T10:44:42Z</dcterms:created>
  <dcterms:modified xsi:type="dcterms:W3CDTF">2020-04-29T15:06:38Z</dcterms:modified>
</cp:coreProperties>
</file>