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atriz Welsch\Downloads\"/>
    </mc:Choice>
  </mc:AlternateContent>
  <xr:revisionPtr revIDLastSave="0" documentId="8_{97D21FD4-5036-4680-B83A-6977510BDEBF}" xr6:coauthVersionLast="47" xr6:coauthVersionMax="47" xr10:uidLastSave="{00000000-0000-0000-0000-000000000000}"/>
  <bookViews>
    <workbookView xWindow="-120" yWindow="-120" windowWidth="20730" windowHeight="11040" tabRatio="0" xr2:uid="{87D6392A-F02C-4EF0-BD8F-648AD24D8CBC}"/>
  </bookViews>
  <sheets>
    <sheet name="Matriz" sheetId="2" r:id="rId1"/>
    <sheet name="Rascunho" sheetId="1" state="hidden" r:id="rId2"/>
    <sheet name="Apoio" sheetId="3" r:id="rId3"/>
  </sheets>
  <definedNames>
    <definedName name="Aporte">Matriz!$D$12</definedName>
    <definedName name="patrimonio">Matriz!$D$15</definedName>
    <definedName name="qntd_anos">Matriz!$D$13</definedName>
    <definedName name="Rendimento_Carteira">Matriz!$D$8</definedName>
    <definedName name="taxa_mensal">Matriz!$D$14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6" i="2" l="1"/>
  <c r="C30" i="2"/>
  <c r="C31" i="2"/>
  <c r="C32" i="2"/>
  <c r="C33" i="2"/>
  <c r="C34" i="2"/>
  <c r="C29" i="2"/>
  <c r="A8" i="3"/>
  <c r="A9" i="3"/>
  <c r="A10" i="3"/>
  <c r="A11" i="3"/>
  <c r="A12" i="3"/>
  <c r="A13" i="3"/>
  <c r="A14" i="3"/>
  <c r="A15" i="3"/>
  <c r="A16" i="3"/>
  <c r="A17" i="3"/>
  <c r="A18" i="3"/>
  <c r="A19" i="3"/>
  <c r="A3" i="3"/>
  <c r="A4" i="3"/>
  <c r="A5" i="3"/>
  <c r="A6" i="3"/>
  <c r="A7" i="3"/>
  <c r="A2" i="3"/>
  <c r="D26" i="2"/>
  <c r="D33" i="2" l="1"/>
  <c r="D30" i="2"/>
  <c r="D34" i="2"/>
  <c r="D29" i="2"/>
  <c r="D32" i="2"/>
  <c r="D31" i="2"/>
  <c r="D9" i="2"/>
  <c r="C20" i="2"/>
  <c r="D20" i="2" s="1"/>
  <c r="C21" i="2"/>
  <c r="D21" i="2" s="1"/>
  <c r="C22" i="2"/>
  <c r="D22" i="2" s="1"/>
  <c r="C23" i="2"/>
  <c r="D23" i="2" s="1"/>
  <c r="C19" i="2"/>
  <c r="D19" i="2" s="1"/>
  <c r="D35" i="2" l="1"/>
</calcChain>
</file>

<file path=xl/sharedStrings.xml><?xml version="1.0" encoding="utf-8"?>
<sst xmlns="http://schemas.openxmlformats.org/spreadsheetml/2006/main" count="76" uniqueCount="40">
  <si>
    <t>quanto investir por mês?
Por quantos anos?
Taxa de rendimento  mensal?
Patrimônio acumulado?
Dividendos mensais?</t>
  </si>
  <si>
    <t>objetivo: criar um simulador simples de investimento</t>
  </si>
  <si>
    <t>realiza a soma de +1 critério</t>
  </si>
  <si>
    <t>cont.ses</t>
  </si>
  <si>
    <t>realiza a soma de 1 critério</t>
  </si>
  <si>
    <t>cont.se</t>
  </si>
  <si>
    <t>Investimento Mensal</t>
  </si>
  <si>
    <t>quanto investir por mês?</t>
  </si>
  <si>
    <t>Por quantos anos?</t>
  </si>
  <si>
    <t>Taxa de rendimento  mensal?</t>
  </si>
  <si>
    <t>Patrimônio acumulado?</t>
  </si>
  <si>
    <t>Dividendos mensais?</t>
  </si>
  <si>
    <t>Quanto em 2 anos</t>
  </si>
  <si>
    <t>Quanto em 5 anos</t>
  </si>
  <si>
    <t>Quanto em 10 anos</t>
  </si>
  <si>
    <t>Quanto em 20 anos</t>
  </si>
  <si>
    <t>Cenários</t>
  </si>
  <si>
    <t>Quanto em 30 anos</t>
  </si>
  <si>
    <t>Dividendo</t>
  </si>
  <si>
    <t>Configurações</t>
  </si>
  <si>
    <t>Rendimento Careira</t>
  </si>
  <si>
    <t>Salário</t>
  </si>
  <si>
    <t>Sugestão de Investimento</t>
  </si>
  <si>
    <r>
      <t xml:space="preserve">DIO INVEST
</t>
    </r>
    <r>
      <rPr>
        <sz val="15"/>
        <color theme="0"/>
        <rFont val="Aptos Narrow"/>
        <family val="2"/>
        <scheme val="minor"/>
      </rPr>
      <t>Fundos Imobiliários</t>
    </r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</si>
  <si>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</si>
  <si>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</si>
  <si>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</si>
  <si>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</si>
  <si>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</si>
  <si>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</si>
  <si>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</si>
  <si>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</si>
  <si>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Hibrido</t>
  </si>
  <si>
    <t>FOFs</t>
  </si>
  <si>
    <t>Desenvolvimento</t>
  </si>
  <si>
    <t>Hotelarias</t>
  </si>
  <si>
    <t>%</t>
  </si>
  <si>
    <t>Conservador</t>
  </si>
  <si>
    <t>Chave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</si>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</sst>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8" formatCode="&quot;R$&quot;\ #,##0.00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30"/>
      <color theme="0"/>
      <name val="Aptos Narrow"/>
      <family val="2"/>
      <scheme val="minor"/>
    </font>
    <font>
      <sz val="15"/>
      <color theme="0"/>
      <name val="Aptos Narrow"/>
      <family val="2"/>
      <scheme val="minor"/>
    </font>
    <font>
      <b/>
      <sz val="12"/>
      <color theme="0"/>
      <name val="Segoe UAI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/>
    <xf numFmtId="9" fontId="0" fillId="0" borderId="0" xfId="0" applyNumberFormat="1"/>
    <xf numFmtId="168" fontId="0" fillId="0" borderId="6" xfId="1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3" xfId="0" applyFont="1" applyFill="1" applyBorder="1"/>
    <xf numFmtId="0" fontId="0" fillId="4" borderId="4" xfId="0" applyFill="1" applyBorder="1"/>
    <xf numFmtId="168" fontId="0" fillId="4" borderId="5" xfId="0" applyNumberFormat="1" applyFill="1" applyBorder="1" applyAlignment="1">
      <alignment horizontal="center"/>
    </xf>
    <xf numFmtId="168" fontId="0" fillId="4" borderId="6" xfId="0" applyNumberFormat="1" applyFill="1" applyBorder="1" applyAlignment="1">
      <alignment horizontal="center"/>
    </xf>
    <xf numFmtId="0" fontId="0" fillId="4" borderId="7" xfId="0" applyFill="1" applyBorder="1"/>
    <xf numFmtId="168" fontId="0" fillId="4" borderId="8" xfId="0" applyNumberFormat="1" applyFill="1" applyBorder="1" applyAlignment="1">
      <alignment horizontal="center"/>
    </xf>
    <xf numFmtId="168" fontId="0" fillId="4" borderId="9" xfId="0" applyNumberFormat="1" applyFill="1" applyBorder="1" applyAlignment="1">
      <alignment horizontal="center"/>
    </xf>
    <xf numFmtId="168" fontId="2" fillId="4" borderId="6" xfId="0" applyNumberFormat="1" applyFont="1" applyFill="1" applyBorder="1" applyAlignment="1">
      <alignment horizontal="center"/>
    </xf>
    <xf numFmtId="168" fontId="2" fillId="4" borderId="9" xfId="0" applyNumberFormat="1" applyFont="1" applyFill="1" applyBorder="1" applyAlignment="1">
      <alignment horizontal="center"/>
    </xf>
    <xf numFmtId="168" fontId="0" fillId="4" borderId="9" xfId="1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4" xfId="0" applyFill="1" applyBorder="1" applyAlignment="1">
      <alignment horizontal="left" wrapText="1"/>
    </xf>
    <xf numFmtId="0" fontId="0" fillId="4" borderId="5" xfId="0" applyFill="1" applyBorder="1" applyAlignment="1">
      <alignment horizontal="left" wrapText="1"/>
    </xf>
    <xf numFmtId="0" fontId="2" fillId="4" borderId="4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0" fillId="4" borderId="0" xfId="0" applyFill="1" applyBorder="1"/>
    <xf numFmtId="0" fontId="0" fillId="5" borderId="0" xfId="0" applyFill="1"/>
    <xf numFmtId="0" fontId="2" fillId="5" borderId="0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168" fontId="0" fillId="5" borderId="0" xfId="0" applyNumberFormat="1" applyFill="1" applyAlignment="1">
      <alignment horizontal="left"/>
    </xf>
    <xf numFmtId="1" fontId="0" fillId="0" borderId="6" xfId="0" applyNumberForma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5" borderId="0" xfId="0" applyFill="1" applyAlignment="1">
      <alignment horizontal="center"/>
    </xf>
    <xf numFmtId="168" fontId="0" fillId="4" borderId="0" xfId="2" applyNumberFormat="1" applyFont="1" applyFill="1" applyAlignment="1">
      <alignment horizontal="left"/>
    </xf>
    <xf numFmtId="9" fontId="0" fillId="4" borderId="0" xfId="0" applyNumberFormat="1" applyFill="1" applyAlignment="1">
      <alignment horizontal="center"/>
    </xf>
    <xf numFmtId="0" fontId="0" fillId="6" borderId="0" xfId="0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0244368391563"/>
          <c:y val="3.7082993110146935E-2"/>
          <c:w val="0.39072869445762437"/>
          <c:h val="0.9597229115633189"/>
        </c:manualLayout>
      </c:layout>
      <c:pieChart>
        <c:varyColors val="1"/>
        <c:ser>
          <c:idx val="0"/>
          <c:order val="0"/>
          <c:tx>
            <c:strRef>
              <c:f>Matriz!$C$28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Matriz!$B$29:$B$34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Matriz!$C$29:$C$34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4-4636-8CDB-DF7C7E253FF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580886</xdr:colOff>
      <xdr:row>27</xdr:row>
      <xdr:rowOff>0</xdr:rowOff>
    </xdr:from>
    <xdr:to>
      <xdr:col>7</xdr:col>
      <xdr:colOff>343524</xdr:colOff>
      <xdr:row>35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3B1751-5AC0-94C2-EB54-B324A5940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85B1-FAF9-4DD5-ABBD-735A88F89B92}">
  <dimension ref="A1:P54"/>
  <sheetViews>
    <sheetView showGridLines="0" showRowColHeaders="0" tabSelected="1" zoomScaleNormal="100" workbookViewId="0">
      <selection activeCell="E14" sqref="E1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zeroHeight="1"/>
  <cols>
    <col min="1" max="1" width="45.85546875" customWidth="1"/>
    <col min="2" max="2" width="27" bestFit="1" customWidth="1"/>
    <col min="3" max="3" width="28.42578125" bestFit="1" customWidth="1"/>
    <col min="4" max="4" width="13.5703125" bestFit="1" customWidth="1"/>
    <col min="5" max="5" width="23.7109375" bestFit="1" customWidth="1"/>
    <col min="6" max="6" width="12.28515625" bestFit="1" customWidth="1"/>
    <col min="7" max="8" width="9.140625" customWidth="1"/>
    <col min="9" max="10" width="9.140625" hidden="1" customWidth="1"/>
    <col min="17" max="16384" width="9.140625" hidden="1"/>
  </cols>
  <sheetData>
    <row r="1" spans="1:15" s="2" customFormat="1" ht="15" customHeight="1">
      <c r="A1" s="4" t="s">
        <v>23</v>
      </c>
      <c r="B1" s="4"/>
      <c r="C1" s="4"/>
      <c r="D1" s="4"/>
      <c r="E1" s="4"/>
      <c r="F1" s="4"/>
      <c r="G1" s="4"/>
      <c r="H1" s="4"/>
      <c r="I1" s="3"/>
      <c r="J1" s="3"/>
      <c r="K1" s="3"/>
      <c r="L1" s="3"/>
      <c r="M1" s="3"/>
      <c r="N1" s="3"/>
      <c r="O1" s="3"/>
    </row>
    <row r="2" spans="1:15" s="2" customFormat="1" ht="15" customHeight="1">
      <c r="A2" s="4"/>
      <c r="B2" s="4"/>
      <c r="C2" s="4"/>
      <c r="D2" s="4"/>
      <c r="E2" s="4"/>
      <c r="F2" s="4"/>
      <c r="G2" s="4"/>
      <c r="H2" s="4"/>
      <c r="I2" s="3"/>
      <c r="J2" s="3"/>
      <c r="K2" s="3"/>
      <c r="L2" s="3"/>
      <c r="M2" s="3"/>
      <c r="N2" s="3"/>
      <c r="O2" s="3"/>
    </row>
    <row r="3" spans="1:15" s="2" customFormat="1" ht="15" customHeight="1">
      <c r="A3" s="4"/>
      <c r="B3" s="4"/>
      <c r="C3" s="4"/>
      <c r="D3" s="4"/>
      <c r="E3" s="4"/>
      <c r="F3" s="4"/>
      <c r="G3" s="4"/>
      <c r="H3" s="4"/>
      <c r="I3" s="3"/>
      <c r="J3" s="3"/>
      <c r="K3" s="3"/>
      <c r="L3" s="3"/>
      <c r="M3" s="3"/>
      <c r="N3" s="3"/>
      <c r="O3" s="3"/>
    </row>
    <row r="4" spans="1:15" s="2" customFormat="1" ht="15" customHeight="1">
      <c r="A4" s="4"/>
      <c r="B4" s="4"/>
      <c r="C4" s="4"/>
      <c r="D4" s="4"/>
      <c r="E4" s="4"/>
      <c r="F4" s="4"/>
      <c r="G4" s="4"/>
      <c r="H4" s="4"/>
      <c r="I4" s="3"/>
      <c r="J4" s="3"/>
      <c r="K4" s="3"/>
      <c r="L4" s="3"/>
      <c r="M4" s="3"/>
      <c r="N4" s="3"/>
      <c r="O4" s="3"/>
    </row>
    <row r="5" spans="1:15"/>
    <row r="6" spans="1:15" ht="15.75">
      <c r="B6" s="8" t="s">
        <v>19</v>
      </c>
      <c r="C6" s="9"/>
      <c r="D6" s="10"/>
    </row>
    <row r="7" spans="1:15">
      <c r="B7" s="24" t="s">
        <v>21</v>
      </c>
      <c r="C7" s="25"/>
      <c r="D7" s="7">
        <v>2000</v>
      </c>
    </row>
    <row r="8" spans="1:15">
      <c r="B8" s="24" t="s">
        <v>20</v>
      </c>
      <c r="C8" s="25"/>
      <c r="D8" s="40">
        <v>6.0000000000000001E-3</v>
      </c>
    </row>
    <row r="9" spans="1:15">
      <c r="B9" s="26" t="s">
        <v>22</v>
      </c>
      <c r="C9" s="27"/>
      <c r="D9" s="23">
        <f>D7*30%</f>
        <v>600</v>
      </c>
    </row>
    <row r="10" spans="1:15"/>
    <row r="11" spans="1:15" ht="15.75">
      <c r="B11" s="11" t="s">
        <v>6</v>
      </c>
      <c r="C11" s="12"/>
      <c r="D11" s="13"/>
    </row>
    <row r="12" spans="1:15">
      <c r="A12" s="5">
        <v>2</v>
      </c>
      <c r="B12" s="28" t="s">
        <v>7</v>
      </c>
      <c r="C12" s="29"/>
      <c r="D12" s="7">
        <v>200</v>
      </c>
    </row>
    <row r="13" spans="1:15">
      <c r="A13" s="5">
        <v>5</v>
      </c>
      <c r="B13" s="24" t="s">
        <v>8</v>
      </c>
      <c r="C13" s="25"/>
      <c r="D13" s="39">
        <v>5</v>
      </c>
    </row>
    <row r="14" spans="1:15">
      <c r="A14" s="5">
        <v>10</v>
      </c>
      <c r="B14" s="24" t="s">
        <v>9</v>
      </c>
      <c r="C14" s="25"/>
      <c r="D14" s="40">
        <v>1.0789999999999999E-2</v>
      </c>
    </row>
    <row r="15" spans="1:15">
      <c r="A15" s="5">
        <v>20</v>
      </c>
      <c r="B15" s="30" t="s">
        <v>10</v>
      </c>
      <c r="C15" s="31"/>
      <c r="D15" s="21">
        <f>FV(taxa_mensal,qntd_anos*12,Aporte*-1)</f>
        <v>16755.382799697527</v>
      </c>
    </row>
    <row r="16" spans="1:15">
      <c r="A16" s="5">
        <v>30</v>
      </c>
      <c r="B16" s="32" t="s">
        <v>11</v>
      </c>
      <c r="C16" s="33"/>
      <c r="D16" s="22">
        <f>patrimonio*Rendimento_Carteira</f>
        <v>100.53229679818516</v>
      </c>
    </row>
    <row r="17" spans="2:4"/>
    <row r="18" spans="2:4" ht="15.75">
      <c r="B18" s="11" t="s">
        <v>16</v>
      </c>
      <c r="C18" s="12"/>
      <c r="D18" s="14" t="s">
        <v>18</v>
      </c>
    </row>
    <row r="19" spans="2:4">
      <c r="B19" s="15" t="s">
        <v>12</v>
      </c>
      <c r="C19" s="16">
        <f>FV($D$14,$A12*12,$D$12*-1)</f>
        <v>5445.5254595290435</v>
      </c>
      <c r="D19" s="17">
        <f>C19*Rendimento_Carteira</f>
        <v>32.673152757174265</v>
      </c>
    </row>
    <row r="20" spans="2:4">
      <c r="B20" s="15" t="s">
        <v>13</v>
      </c>
      <c r="C20" s="16">
        <f>FV($D$14,$A13*12,$D$12*-1)</f>
        <v>16755.382799697527</v>
      </c>
      <c r="D20" s="17">
        <f>C20*Rendimento_Carteira</f>
        <v>100.53229679818516</v>
      </c>
    </row>
    <row r="21" spans="2:4">
      <c r="B21" s="15" t="s">
        <v>14</v>
      </c>
      <c r="C21" s="16">
        <f>FV($D$14,$A14*12,$D$12*-1)</f>
        <v>48656.842506034438</v>
      </c>
      <c r="D21" s="17">
        <f>C21*Rendimento_Carteira</f>
        <v>291.94105503620665</v>
      </c>
    </row>
    <row r="22" spans="2:4">
      <c r="B22" s="15" t="s">
        <v>15</v>
      </c>
      <c r="C22" s="16">
        <f>FV($D$14,$A15*12,$D$12*-1)</f>
        <v>225039.68001941612</v>
      </c>
      <c r="D22" s="17">
        <f>C22*Rendimento_Carteira</f>
        <v>1350.2380801164968</v>
      </c>
    </row>
    <row r="23" spans="2:4">
      <c r="B23" s="18" t="s">
        <v>17</v>
      </c>
      <c r="C23" s="19">
        <f>FV($D$14,$A16*12,$D$12*-1)</f>
        <v>864433.93100094295</v>
      </c>
      <c r="D23" s="20">
        <f>C23*Rendimento_Carteira</f>
        <v>5186.6035860056581</v>
      </c>
    </row>
    <row r="24" spans="2:4"/>
    <row r="25" spans="2:4">
      <c r="B25" s="41" t="s">
        <v>24</v>
      </c>
      <c r="C25" s="41"/>
      <c r="D25" s="45" t="s">
        <v>39</v>
      </c>
    </row>
    <row r="26" spans="2:4">
      <c r="B26" s="41" t="s">
        <v>26</v>
      </c>
      <c r="C26" s="41"/>
      <c r="D26" s="42">
        <f>Aporte</f>
        <v>200</v>
      </c>
    </row>
    <row r="27" spans="2:4"/>
    <row r="28" spans="2:4">
      <c r="B28" s="36" t="s">
        <v>27</v>
      </c>
      <c r="C28" s="37" t="s">
        <v>28</v>
      </c>
      <c r="D28" s="37" t="s">
        <v>29</v>
      </c>
    </row>
    <row r="29" spans="2:4">
      <c r="B29" s="34" t="s">
        <v>30</v>
      </c>
      <c r="C29" s="44">
        <f>VLOOKUP($D$25&amp;"-"&amp;B29,Apoio!A:D,4,FALSE)</f>
        <v>0.32</v>
      </c>
      <c r="D29" s="43">
        <f>$D$26*C29</f>
        <v>64</v>
      </c>
    </row>
    <row r="30" spans="2:4">
      <c r="B30" s="34" t="s">
        <v>31</v>
      </c>
      <c r="C30" s="44">
        <f>VLOOKUP($D$25&amp;"-"&amp;B30,Apoio!A:D,4,FALSE)</f>
        <v>0.35</v>
      </c>
      <c r="D30" s="43">
        <f t="shared" ref="D30:D34" si="0">$D$26*C30</f>
        <v>70</v>
      </c>
    </row>
    <row r="31" spans="2:4">
      <c r="B31" s="34" t="s">
        <v>32</v>
      </c>
      <c r="C31" s="44">
        <f>VLOOKUP($D$25&amp;"-"&amp;B31,Apoio!A:D,4,FALSE)</f>
        <v>0.08</v>
      </c>
      <c r="D31" s="43">
        <f t="shared" si="0"/>
        <v>16</v>
      </c>
    </row>
    <row r="32" spans="2:4">
      <c r="B32" s="34" t="s">
        <v>33</v>
      </c>
      <c r="C32" s="44">
        <f>VLOOKUP($D$25&amp;"-"&amp;B32,Apoio!A:D,4,FALSE)</f>
        <v>0.05</v>
      </c>
      <c r="D32" s="43">
        <f t="shared" si="0"/>
        <v>10</v>
      </c>
    </row>
    <row r="33" spans="2:4">
      <c r="B33" s="34" t="s">
        <v>34</v>
      </c>
      <c r="C33" s="44">
        <f>VLOOKUP($D$25&amp;"-"&amp;B33,Apoio!A:D,4,FALSE)</f>
        <v>0.1</v>
      </c>
      <c r="D33" s="43">
        <f t="shared" si="0"/>
        <v>20</v>
      </c>
    </row>
    <row r="34" spans="2:4">
      <c r="B34" s="34" t="s">
        <v>35</v>
      </c>
      <c r="C34" s="44">
        <f>VLOOKUP($D$25&amp;"-"&amp;B34,Apoio!A:D,4,FALSE)</f>
        <v>0.1</v>
      </c>
      <c r="D34" s="43">
        <f t="shared" si="0"/>
        <v>20</v>
      </c>
    </row>
    <row r="35" spans="2:4">
      <c r="B35" s="35"/>
      <c r="C35" s="35"/>
      <c r="D35" s="38">
        <f>SUM(D29:D34)</f>
        <v>200</v>
      </c>
    </row>
    <row r="36" spans="2:4"/>
    <row r="37" spans="2:4"/>
    <row r="38" spans="2:4"/>
    <row r="49" customFormat="1" hidden="1"/>
    <row r="50" customFormat="1" hidden="1"/>
    <row r="51" customFormat="1" hidden="1"/>
    <row r="52" customFormat="1" hidden="1"/>
    <row r="53" customFormat="1" hidden="1"/>
    <row r="54" customFormat="1" hidden="1"/>
  </sheetData>
  <mergeCells count="14">
    <mergeCell ref="B26:C26"/>
    <mergeCell ref="B25:C25"/>
    <mergeCell ref="B16:C16"/>
    <mergeCell ref="B15:C15"/>
    <mergeCell ref="B9:C9"/>
    <mergeCell ref="B8:C8"/>
    <mergeCell ref="B7:C7"/>
    <mergeCell ref="B6:D6"/>
    <mergeCell ref="B18:C18"/>
    <mergeCell ref="A1:H4"/>
    <mergeCell ref="B11:D11"/>
    <mergeCell ref="B13:C13"/>
    <mergeCell ref="B14:C14"/>
    <mergeCell ref="B12:C12"/>
  </mergeCells>
  <dataValidations count="1">
    <dataValidation type="list" allowBlank="1" showInputMessage="1" showErrorMessage="1" sqref="D25" xr:uid="{C22209EC-3EB5-4053-9A47-1DE32BE694AF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F100-C01D-4B83-80DE-C3CB6FC2C0DB}">
  <dimension ref="A1:B4"/>
  <sheetViews>
    <sheetView workbookViewId="0">
      <selection activeCell="A4" sqref="A4"/>
    </sheetView>
  </sheetViews>
  <sheetFormatPr defaultRowHeight="15"/>
  <cols>
    <col min="1" max="1" width="49" bestFit="1" customWidth="1"/>
  </cols>
  <sheetData>
    <row r="1" spans="1:2">
      <c r="A1" t="s">
        <v>5</v>
      </c>
      <c r="B1" t="s">
        <v>4</v>
      </c>
    </row>
    <row r="2" spans="1:2">
      <c r="A2" t="s">
        <v>3</v>
      </c>
      <c r="B2" t="s">
        <v>2</v>
      </c>
    </row>
    <row r="3" spans="1:2">
      <c r="A3" t="s">
        <v>1</v>
      </c>
    </row>
    <row r="4" spans="1:2" ht="75">
      <c r="A4" s="1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CACB0-5B50-4F67-B87A-6F558A098830}">
  <dimension ref="A1:D19"/>
  <sheetViews>
    <sheetView workbookViewId="0">
      <selection activeCell="D8" sqref="D8"/>
    </sheetView>
  </sheetViews>
  <sheetFormatPr defaultRowHeight="15"/>
  <cols>
    <col min="1" max="1" width="18.140625" bestFit="1" customWidth="1"/>
    <col min="2" max="2" width="12.140625" bestFit="1" customWidth="1"/>
    <col min="3" max="3" width="16.140625" bestFit="1" customWidth="1"/>
  </cols>
  <sheetData>
    <row r="1" spans="1:4">
      <c r="A1" t="s">
        <v>38</v>
      </c>
      <c r="B1" t="s">
        <v>24</v>
      </c>
      <c r="C1" s="36" t="s">
        <v>27</v>
      </c>
      <c r="D1" t="s">
        <v>36</v>
      </c>
    </row>
    <row r="2" spans="1:4">
      <c r="A2" t="str">
        <f>B2&amp;"-"&amp;C2</f>
        <v>Conservador-Papel</v>
      </c>
      <c r="B2" t="s">
        <v>37</v>
      </c>
      <c r="C2" s="34" t="s">
        <v>30</v>
      </c>
      <c r="D2" s="6">
        <v>0.3</v>
      </c>
    </row>
    <row r="3" spans="1:4">
      <c r="A3" t="str">
        <f t="shared" ref="A3:A19" si="0">B3&amp;"-"&amp;C3</f>
        <v>Conservador-Tijolo</v>
      </c>
      <c r="B3" t="s">
        <v>37</v>
      </c>
      <c r="C3" s="34" t="s">
        <v>31</v>
      </c>
      <c r="D3" s="6">
        <v>0.5</v>
      </c>
    </row>
    <row r="4" spans="1:4">
      <c r="A4" t="str">
        <f t="shared" si="0"/>
        <v>Conservador-Hibrido</v>
      </c>
      <c r="B4" t="s">
        <v>37</v>
      </c>
      <c r="C4" s="34" t="s">
        <v>32</v>
      </c>
      <c r="D4" s="6">
        <v>0.1</v>
      </c>
    </row>
    <row r="5" spans="1:4">
      <c r="A5" t="str">
        <f t="shared" si="0"/>
        <v>Conservador-FOFs</v>
      </c>
      <c r="B5" t="s">
        <v>37</v>
      </c>
      <c r="C5" s="34" t="s">
        <v>33</v>
      </c>
      <c r="D5" s="6">
        <v>0.1</v>
      </c>
    </row>
    <row r="6" spans="1:4">
      <c r="A6" t="str">
        <f t="shared" si="0"/>
        <v>Conservador-Desenvolvimento</v>
      </c>
      <c r="B6" t="s">
        <v>37</v>
      </c>
      <c r="C6" s="34" t="s">
        <v>34</v>
      </c>
      <c r="D6" s="6">
        <v>0</v>
      </c>
    </row>
    <row r="7" spans="1:4">
      <c r="A7" t="str">
        <f t="shared" si="0"/>
        <v>Conservador-Hotelarias</v>
      </c>
      <c r="B7" t="s">
        <v>37</v>
      </c>
      <c r="C7" s="34" t="s">
        <v>35</v>
      </c>
      <c r="D7" s="6">
        <v>0</v>
      </c>
    </row>
    <row r="8" spans="1:4">
      <c r="A8" t="str">
        <f t="shared" si="0"/>
        <v>Moderado-Papel</v>
      </c>
      <c r="B8" t="s">
        <v>39</v>
      </c>
      <c r="C8" s="34" t="s">
        <v>30</v>
      </c>
      <c r="D8" s="6">
        <v>0.32</v>
      </c>
    </row>
    <row r="9" spans="1:4">
      <c r="A9" t="str">
        <f t="shared" si="0"/>
        <v>Moderado-Tijolo</v>
      </c>
      <c r="B9" t="s">
        <v>39</v>
      </c>
      <c r="C9" s="34" t="s">
        <v>31</v>
      </c>
      <c r="D9" s="6">
        <v>0.35</v>
      </c>
    </row>
    <row r="10" spans="1:4">
      <c r="A10" t="str">
        <f t="shared" si="0"/>
        <v>Moderado-Hibrido</v>
      </c>
      <c r="B10" t="s">
        <v>39</v>
      </c>
      <c r="C10" s="34" t="s">
        <v>32</v>
      </c>
      <c r="D10" s="6">
        <v>0.08</v>
      </c>
    </row>
    <row r="11" spans="1:4">
      <c r="A11" t="str">
        <f t="shared" si="0"/>
        <v>Moderado-FOFs</v>
      </c>
      <c r="B11" t="s">
        <v>39</v>
      </c>
      <c r="C11" s="34" t="s">
        <v>33</v>
      </c>
      <c r="D11" s="6">
        <v>0.05</v>
      </c>
    </row>
    <row r="12" spans="1:4">
      <c r="A12" t="str">
        <f t="shared" si="0"/>
        <v>Moderado-Desenvolvimento</v>
      </c>
      <c r="B12" t="s">
        <v>39</v>
      </c>
      <c r="C12" s="34" t="s">
        <v>34</v>
      </c>
      <c r="D12" s="6">
        <v>0.1</v>
      </c>
    </row>
    <row r="13" spans="1:4">
      <c r="A13" t="str">
        <f t="shared" si="0"/>
        <v>Moderado-Hotelarias</v>
      </c>
      <c r="B13" t="s">
        <v>39</v>
      </c>
      <c r="C13" s="34" t="s">
        <v>35</v>
      </c>
      <c r="D13" s="6">
        <v>0.1</v>
      </c>
    </row>
    <row r="14" spans="1:4">
      <c r="A14" t="str">
        <f t="shared" si="0"/>
        <v>Agressivo-Papel</v>
      </c>
      <c r="B14" t="s">
        <v>25</v>
      </c>
      <c r="C14" s="34" t="s">
        <v>30</v>
      </c>
      <c r="D14" s="6">
        <v>0.5</v>
      </c>
    </row>
    <row r="15" spans="1:4">
      <c r="A15" t="str">
        <f t="shared" si="0"/>
        <v>Agressivo-Tijolo</v>
      </c>
      <c r="B15" t="s">
        <v>25</v>
      </c>
      <c r="C15" s="34" t="s">
        <v>31</v>
      </c>
      <c r="D15" s="6">
        <v>0.1</v>
      </c>
    </row>
    <row r="16" spans="1:4">
      <c r="A16" t="str">
        <f t="shared" si="0"/>
        <v>Agressivo-Hibrido</v>
      </c>
      <c r="B16" t="s">
        <v>25</v>
      </c>
      <c r="C16" s="34" t="s">
        <v>32</v>
      </c>
      <c r="D16" s="6">
        <v>0.05</v>
      </c>
    </row>
    <row r="17" spans="1:4">
      <c r="A17" t="str">
        <f t="shared" si="0"/>
        <v>Agressivo-FOFs</v>
      </c>
      <c r="B17" t="s">
        <v>25</v>
      </c>
      <c r="C17" s="34" t="s">
        <v>33</v>
      </c>
      <c r="D17" s="6">
        <v>0.05</v>
      </c>
    </row>
    <row r="18" spans="1:4">
      <c r="A18" t="str">
        <f t="shared" si="0"/>
        <v>Agressivo-Desenvolvimento</v>
      </c>
      <c r="B18" t="s">
        <v>25</v>
      </c>
      <c r="C18" s="34" t="s">
        <v>34</v>
      </c>
      <c r="D18" s="6">
        <v>0.2</v>
      </c>
    </row>
    <row r="19" spans="1:4">
      <c r="A19" t="str">
        <f t="shared" si="0"/>
        <v>Agressivo-Hotelarias</v>
      </c>
      <c r="B19" t="s">
        <v>25</v>
      </c>
      <c r="C19" s="34" t="s">
        <v>35</v>
      </c>
      <c r="D19" s="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Matriz</vt:lpstr>
      <vt:lpstr>Rascunho</vt:lpstr>
      <vt:lpstr>Apoio</vt:lpstr>
      <vt:lpstr>Aporte</vt:lpstr>
      <vt:lpstr>patrimonio</vt:lpstr>
      <vt:lpstr>qntd_anos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Welsch</dc:creator>
  <cp:lastModifiedBy>Beatriz Welsch</cp:lastModifiedBy>
  <dcterms:created xsi:type="dcterms:W3CDTF">2025-05-31T20:27:24Z</dcterms:created>
  <dcterms:modified xsi:type="dcterms:W3CDTF">2025-05-31T23:30:15Z</dcterms:modified>
</cp:coreProperties>
</file>