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e\OneDrive - Mellanox\Documents\Coherent_project\Swing_considerations\coherent_exercise\data\"/>
    </mc:Choice>
  </mc:AlternateContent>
  <xr:revisionPtr revIDLastSave="146" documentId="13_ncr:800001_{10C0D8ED-0E62-4A54-B0ED-37512951C33A}" xr6:coauthVersionLast="44" xr6:coauthVersionMax="44" xr10:uidLastSave="{1ACEA9BC-5298-4EB8-A97A-7BB91A530F16}"/>
  <bookViews>
    <workbookView xWindow="-120" yWindow="-120" windowWidth="29040" windowHeight="15840" xr2:uid="{D3652AE4-65D7-4D04-BF3D-0B3D3282A9A8}"/>
  </bookViews>
  <sheets>
    <sheet name="Sheet1" sheetId="1" r:id="rId1"/>
    <sheet name="Area estimates" sheetId="2" r:id="rId2"/>
  </sheets>
  <definedNames>
    <definedName name="_xlnm._FilterDatabase" localSheetId="1" hidden="1">'Area estimates'!$B$4:$F$15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E7" i="2"/>
  <c r="E6" i="2"/>
  <c r="E12" i="2"/>
  <c r="E9" i="2"/>
  <c r="E8" i="2"/>
  <c r="E14" i="2"/>
  <c r="E10" i="2"/>
  <c r="E11" i="2" l="1"/>
  <c r="E5" i="2" l="1"/>
  <c r="E15" i="2"/>
  <c r="E13" i="2"/>
  <c r="E17" i="2" s="1"/>
  <c r="E18" i="2" l="1"/>
  <c r="D18" i="1" l="1"/>
  <c r="E21" i="1" s="1"/>
  <c r="G21" i="1" s="1"/>
  <c r="H21" i="1" s="1"/>
  <c r="I21" i="1" s="1"/>
  <c r="J21" i="1" s="1"/>
  <c r="K21" i="1" s="1"/>
  <c r="L21" i="1" s="1"/>
  <c r="N21" i="1" s="1"/>
  <c r="E18" i="1"/>
  <c r="E20" i="1" s="1"/>
  <c r="F20" i="1" s="1"/>
  <c r="G20" i="1" s="1"/>
  <c r="H20" i="1" s="1"/>
  <c r="I20" i="1" s="1"/>
  <c r="J20" i="1" s="1"/>
  <c r="K20" i="1" s="1"/>
  <c r="M20" i="1" s="1"/>
  <c r="N20" i="1" s="1"/>
  <c r="C17" i="1"/>
  <c r="C16" i="1"/>
  <c r="E16" i="1" s="1"/>
  <c r="F16" i="1" s="1"/>
  <c r="G16" i="1" s="1"/>
  <c r="H16" i="1" s="1"/>
  <c r="I16" i="1" s="1"/>
  <c r="J16" i="1" s="1"/>
  <c r="K16" i="1" s="1"/>
  <c r="M16" i="1" s="1"/>
  <c r="N16" i="1" s="1"/>
  <c r="P16" i="1" s="1"/>
  <c r="E20" i="2"/>
  <c r="D17" i="1" l="1"/>
  <c r="G17" i="1" s="1"/>
  <c r="H17" i="1" s="1"/>
  <c r="I17" i="1" s="1"/>
  <c r="J17" i="1" s="1"/>
  <c r="K17" i="1" s="1"/>
  <c r="L17" i="1" s="1"/>
  <c r="N17" i="1" s="1"/>
  <c r="P17" i="1" s="1"/>
  <c r="E21" i="2"/>
  <c r="D23" i="2"/>
  <c r="E23" i="2" s="1"/>
  <c r="E28" i="2" s="1"/>
</calcChain>
</file>

<file path=xl/sharedStrings.xml><?xml version="1.0" encoding="utf-8"?>
<sst xmlns="http://schemas.openxmlformats.org/spreadsheetml/2006/main" count="54" uniqueCount="53">
  <si>
    <t>Final power</t>
  </si>
  <si>
    <t>Function</t>
  </si>
  <si>
    <t>Number</t>
  </si>
  <si>
    <t>Area</t>
  </si>
  <si>
    <t xml:space="preserve">Total </t>
  </si>
  <si>
    <t>Observation</t>
  </si>
  <si>
    <t>Directional Coupler 50/50</t>
  </si>
  <si>
    <t>Wavelength independent DC used in GF MZMZ</t>
  </si>
  <si>
    <t>Directional Coupler 95/5</t>
  </si>
  <si>
    <t>Input from each MZM (4) + all MZM outputs (8) + Each polarization (2)</t>
  </si>
  <si>
    <t xml:space="preserve">MZM segment </t>
  </si>
  <si>
    <t>Removed termination. Assume no efficiency improvement.</t>
  </si>
  <si>
    <t xml:space="preserve">Heaters </t>
  </si>
  <si>
    <t>Estimated from VerilogA</t>
  </si>
  <si>
    <t>VOA</t>
  </si>
  <si>
    <t>Not sure if needed. Assume 1 per polarization.  Should be similar to one filter segment in CWDM mux</t>
  </si>
  <si>
    <t>PSR</t>
  </si>
  <si>
    <t>PD low speed TIA</t>
  </si>
  <si>
    <t>For monitoring circuits. From Fraggle</t>
  </si>
  <si>
    <t>DAC Low speed</t>
  </si>
  <si>
    <t xml:space="preserve">8 Heater drivers of each MZM; half size if undercut. + 4 heater drivers from IQ balancing </t>
  </si>
  <si>
    <t>DSP for calibration and control</t>
  </si>
  <si>
    <t>4X of that in Fraggle</t>
  </si>
  <si>
    <t>DP-IQ modulator (200G)</t>
  </si>
  <si>
    <t>Total Tx area (mm^2)</t>
  </si>
  <si>
    <t xml:space="preserve">Laser attach + driver </t>
  </si>
  <si>
    <t>Including mode converter and pads footprint.</t>
  </si>
  <si>
    <t>Approximately 25% in Fraggle</t>
  </si>
  <si>
    <t>Sub total</t>
  </si>
  <si>
    <t>Plus routing of traces and pads</t>
  </si>
  <si>
    <t>Output V-Groove</t>
  </si>
  <si>
    <t>Total DP-IQ area (mm^2)</t>
  </si>
  <si>
    <t>4x IQ modulator</t>
  </si>
  <si>
    <t>Mux</t>
  </si>
  <si>
    <t>Mux controls</t>
  </si>
  <si>
    <t>Mux Drivers</t>
  </si>
  <si>
    <t xml:space="preserve">Laser </t>
  </si>
  <si>
    <t>Attach</t>
  </si>
  <si>
    <t>DP IQM</t>
  </si>
  <si>
    <t>CWDM Tx</t>
  </si>
  <si>
    <t>CWDM Rx</t>
  </si>
  <si>
    <t>Tx Vgroove</t>
  </si>
  <si>
    <t>Channel</t>
  </si>
  <si>
    <t>Rx Vgroove</t>
  </si>
  <si>
    <t>Polarization controller</t>
  </si>
  <si>
    <t>Hybrid</t>
  </si>
  <si>
    <t>LO Pav</t>
  </si>
  <si>
    <t>LO aggr Penalty</t>
  </si>
  <si>
    <t>Splitter S</t>
  </si>
  <si>
    <t xml:space="preserve">Splitter </t>
  </si>
  <si>
    <t>S Pav</t>
  </si>
  <si>
    <t>Penalty</t>
  </si>
  <si>
    <t>S aggr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</si>
</sst>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 applyFill="1" applyBorder="1"/>
    <xf numFmtId="0" fontId="0" fillId="0" borderId="0" xfId="0" applyAlignment="1">
      <alignment wrapText="1"/>
    </xf>
    <xf numFmtId="11" fontId="0" fillId="0" borderId="0" xfId="0" applyNumberFormat="1"/>
    <xf numFmtId="9" fontId="0" fillId="0" borderId="0" xfId="0" applyNumberFormat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</xdr:row>
          <xdr:rowOff>9525</xdr:rowOff>
        </xdr:from>
        <xdr:to>
          <xdr:col>14</xdr:col>
          <xdr:colOff>142875</xdr:colOff>
          <xdr:row>14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</xdr:row>
          <xdr:rowOff>66675</xdr:rowOff>
        </xdr:from>
        <xdr:to>
          <xdr:col>23</xdr:col>
          <xdr:colOff>219075</xdr:colOff>
          <xdr:row>8</xdr:row>
          <xdr:rowOff>647700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39FB-1891-4B43-84DF-BAF494D9ABA6}">
  <dimension ref="A15:T21"/>
  <sheetViews>
    <sheetView tabSelected="1" zoomScaleNormal="100" workbookViewId="0">
      <selection activeCell="A22" sqref="A22"/>
    </sheetView>
  </sheetViews>
  <sheetFormatPr defaultRowHeight="15" x14ac:dyDescent="0.25"/>
  <cols>
    <col min="1" max="1" width="18.42578125" customWidth="1"/>
    <col min="3" max="3" width="11" customWidth="1"/>
    <col min="4" max="4" width="8.85546875" customWidth="1"/>
    <col min="5" max="5" width="7.140625" customWidth="1"/>
    <col min="6" max="6" width="18" customWidth="1"/>
    <col min="7" max="7" width="14.42578125" customWidth="1"/>
    <col min="8" max="9" width="19.85546875" customWidth="1"/>
    <col min="10" max="10" width="15.42578125" customWidth="1"/>
    <col min="12" max="12" width="26.28515625" customWidth="1"/>
    <col min="13" max="14" width="15.42578125" customWidth="1"/>
    <col min="16" max="16" width="12.5703125" customWidth="1"/>
    <col min="17" max="17" width="11.5703125" customWidth="1"/>
  </cols>
  <sheetData>
    <row r="15" spans="1:20" x14ac:dyDescent="0.25">
      <c r="B15" t="s">
        <v>36</v>
      </c>
      <c r="C15" t="s">
        <v>37</v>
      </c>
      <c r="D15" t="s">
        <v>48</v>
      </c>
      <c r="E15" t="s">
        <v>49</v>
      </c>
      <c r="F15" t="s">
        <v>38</v>
      </c>
      <c r="G15" t="s">
        <v>39</v>
      </c>
      <c r="H15" t="s">
        <v>41</v>
      </c>
      <c r="I15" t="s">
        <v>42</v>
      </c>
      <c r="J15" t="s">
        <v>43</v>
      </c>
      <c r="K15" t="s">
        <v>40</v>
      </c>
      <c r="L15" t="s">
        <v>44</v>
      </c>
      <c r="M15" t="s">
        <v>16</v>
      </c>
      <c r="N15" t="s">
        <v>45</v>
      </c>
      <c r="P15" t="s">
        <v>0</v>
      </c>
    </row>
    <row r="16" spans="1:20" x14ac:dyDescent="0.25">
      <c r="A16" t="s">
        <v>50</v>
      </c>
      <c r="B16" s="4">
        <v>16</v>
      </c>
      <c r="C16" s="5">
        <f>B16+C18</f>
        <v>11</v>
      </c>
      <c r="D16" s="6"/>
      <c r="E16" s="7">
        <f>C16+E18</f>
        <v>6.2287874528033758</v>
      </c>
      <c r="F16" s="5">
        <f t="shared" ref="F16:K16" si="0">E16+F18</f>
        <v>2.2287874528033758</v>
      </c>
      <c r="G16" s="4">
        <f t="shared" si="0"/>
        <v>1.2287874528033758</v>
      </c>
      <c r="H16" s="5">
        <f t="shared" si="0"/>
        <v>-0.77121254719662424</v>
      </c>
      <c r="I16" s="4">
        <f t="shared" si="0"/>
        <v>-2.7712125471966242</v>
      </c>
      <c r="J16" s="4">
        <f t="shared" si="0"/>
        <v>-4.7712125471966242</v>
      </c>
      <c r="K16" s="4">
        <f t="shared" si="0"/>
        <v>-5.7712125471966242</v>
      </c>
      <c r="L16" s="4"/>
      <c r="M16" s="4">
        <f>K16+S19</f>
        <v>-5.7712125471966242</v>
      </c>
      <c r="N16" s="4">
        <f>M16+N18</f>
        <v>-12.771212547196624</v>
      </c>
      <c r="O16" s="4"/>
      <c r="P16" s="4">
        <f>N16</f>
        <v>-12.771212547196624</v>
      </c>
      <c r="Q16" s="4"/>
      <c r="R16" s="4"/>
      <c r="S16" s="4"/>
      <c r="T16" s="4"/>
    </row>
    <row r="17" spans="1:20" x14ac:dyDescent="0.25">
      <c r="A17" t="s">
        <v>46</v>
      </c>
      <c r="B17" s="4"/>
      <c r="C17" s="5">
        <f>B16+C18</f>
        <v>11</v>
      </c>
      <c r="D17" s="6">
        <f>C17+D18</f>
        <v>9.2390874094431865</v>
      </c>
      <c r="E17" s="7"/>
      <c r="F17" s="5"/>
      <c r="G17" s="4">
        <f>D17+G18</f>
        <v>8.2390874094431865</v>
      </c>
      <c r="H17" s="5">
        <f>G17+H18</f>
        <v>6.2390874094431865</v>
      </c>
      <c r="I17" s="4">
        <f>H17+I18</f>
        <v>4.2390874094431865</v>
      </c>
      <c r="J17" s="4">
        <f>I17+J18</f>
        <v>2.2390874094431865</v>
      </c>
      <c r="K17" s="4">
        <f>J17+K18</f>
        <v>1.2390874094431865</v>
      </c>
      <c r="L17" s="4">
        <f>K17+L18</f>
        <v>-2.7609125905568135</v>
      </c>
      <c r="M17" s="4"/>
      <c r="N17" s="4">
        <f>L17+N18</f>
        <v>-9.7609125905568135</v>
      </c>
      <c r="O17" s="4"/>
      <c r="P17" s="4">
        <f>N17</f>
        <v>-9.7609125905568135</v>
      </c>
      <c r="Q17" s="4"/>
      <c r="R17" s="4"/>
      <c r="S17" s="4"/>
      <c r="T17" s="4"/>
    </row>
    <row r="18" spans="1:20" x14ac:dyDescent="0.25">
      <c r="A18" t="s">
        <v>51</v>
      </c>
      <c r="C18" s="3">
        <v>-5</v>
      </c>
      <c r="D18" s="1">
        <f>LOG10(2/3)*10</f>
        <v>-1.7609125905568126</v>
      </c>
      <c r="E18" s="2">
        <f>LOG10(1/3)*10</f>
        <v>-4.7712125471966242</v>
      </c>
      <c r="F18" s="5">
        <v>-4</v>
      </c>
      <c r="G18">
        <v>-1</v>
      </c>
      <c r="H18" s="5">
        <v>-2</v>
      </c>
      <c r="I18">
        <v>-2</v>
      </c>
      <c r="J18" s="8">
        <v>-2</v>
      </c>
      <c r="K18">
        <v>-1</v>
      </c>
      <c r="L18" s="8">
        <v>-4</v>
      </c>
      <c r="M18" s="8">
        <v>-3.5</v>
      </c>
      <c r="N18">
        <v>-7</v>
      </c>
    </row>
    <row r="20" spans="1:20" x14ac:dyDescent="0.25">
      <c r="A20" t="s">
        <v>52</v>
      </c>
      <c r="E20" s="4">
        <f>SUM(C18,E18)</f>
        <v>-9.7712125471966242</v>
      </c>
      <c r="F20" s="4">
        <f t="shared" ref="F20:K20" si="1">E20+F18</f>
        <v>-13.771212547196624</v>
      </c>
      <c r="G20" s="4">
        <f t="shared" si="1"/>
        <v>-14.771212547196624</v>
      </c>
      <c r="H20" s="4">
        <f t="shared" si="1"/>
        <v>-16.771212547196626</v>
      </c>
      <c r="I20" s="4">
        <f t="shared" si="1"/>
        <v>-18.771212547196626</v>
      </c>
      <c r="J20" s="4">
        <f t="shared" si="1"/>
        <v>-20.771212547196626</v>
      </c>
      <c r="K20" s="4">
        <f t="shared" si="1"/>
        <v>-21.771212547196626</v>
      </c>
      <c r="L20" s="4"/>
      <c r="M20" s="4">
        <f>K20+M18</f>
        <v>-25.271212547196626</v>
      </c>
      <c r="N20" s="4">
        <f>M20+N18</f>
        <v>-32.271212547196626</v>
      </c>
    </row>
    <row r="21" spans="1:20" x14ac:dyDescent="0.25">
      <c r="A21" t="s">
        <v>47</v>
      </c>
      <c r="E21" s="4">
        <f>SUM(C18:D18)</f>
        <v>-6.7609125905568126</v>
      </c>
      <c r="F21" s="4"/>
      <c r="G21" s="4">
        <f>E21+G18</f>
        <v>-7.7609125905568126</v>
      </c>
      <c r="H21" s="4">
        <f>G21+H18</f>
        <v>-9.7609125905568135</v>
      </c>
      <c r="I21" s="4">
        <f>H21+I18</f>
        <v>-11.760912590556813</v>
      </c>
      <c r="J21" s="4">
        <f>I21+J18</f>
        <v>-13.760912590556813</v>
      </c>
      <c r="K21" s="4">
        <f>J21+K18</f>
        <v>-14.760912590556813</v>
      </c>
      <c r="L21" s="4">
        <f>K21+L18</f>
        <v>-18.760912590556813</v>
      </c>
      <c r="M21" s="4"/>
      <c r="N21" s="4">
        <f>L21+N18</f>
        <v>-25.760912590556813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1</xdr:col>
                <xdr:colOff>38100</xdr:colOff>
                <xdr:row>1</xdr:row>
                <xdr:rowOff>9525</xdr:rowOff>
              </from>
              <to>
                <xdr:col>14</xdr:col>
                <xdr:colOff>142875</xdr:colOff>
                <xdr:row>14</xdr:row>
                <xdr:rowOff>19050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4AA8-5280-43B6-BBA1-D901E12CDB5B}">
  <dimension ref="B3:F28"/>
  <sheetViews>
    <sheetView workbookViewId="0">
      <selection activeCell="G10" sqref="G10:H10"/>
    </sheetView>
  </sheetViews>
  <sheetFormatPr defaultRowHeight="15" x14ac:dyDescent="0.25"/>
  <cols>
    <col min="2" max="2" width="27.28515625" customWidth="1"/>
    <col min="5" max="5" width="17.140625" customWidth="1"/>
    <col min="6" max="6" width="31.140625" customWidth="1"/>
  </cols>
  <sheetData>
    <row r="3" spans="2:6" ht="15.75" thickBot="1" x14ac:dyDescent="0.3">
      <c r="B3" s="12" t="s">
        <v>23</v>
      </c>
      <c r="C3" s="12"/>
      <c r="D3" s="12"/>
      <c r="E3" s="12"/>
      <c r="F3" s="12"/>
    </row>
    <row r="4" spans="2:6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2:6" ht="30" x14ac:dyDescent="0.25">
      <c r="B5" t="s">
        <v>10</v>
      </c>
      <c r="C5">
        <v>4</v>
      </c>
      <c r="D5" s="10">
        <v>6.9999999999999997E-7</v>
      </c>
      <c r="E5" s="10">
        <f t="shared" ref="E5:E15" si="0">C5*D5</f>
        <v>2.7999999999999999E-6</v>
      </c>
      <c r="F5" s="9" t="s">
        <v>11</v>
      </c>
    </row>
    <row r="6" spans="2:6" ht="45" x14ac:dyDescent="0.25">
      <c r="B6" t="s">
        <v>25</v>
      </c>
      <c r="C6">
        <v>1</v>
      </c>
      <c r="D6" s="10">
        <v>2.7999999999999999E-6</v>
      </c>
      <c r="E6" s="10">
        <f t="shared" si="0"/>
        <v>2.7999999999999999E-6</v>
      </c>
      <c r="F6" s="9" t="s">
        <v>26</v>
      </c>
    </row>
    <row r="7" spans="2:6" ht="30" x14ac:dyDescent="0.25">
      <c r="B7" t="s">
        <v>30</v>
      </c>
      <c r="C7">
        <v>1</v>
      </c>
      <c r="D7" s="10">
        <v>4.9999999999999998E-7</v>
      </c>
      <c r="E7" s="10">
        <f t="shared" si="0"/>
        <v>4.9999999999999998E-7</v>
      </c>
      <c r="F7" s="9"/>
    </row>
    <row r="8" spans="2:6" ht="38.25" customHeight="1" x14ac:dyDescent="0.25">
      <c r="B8" t="s">
        <v>17</v>
      </c>
      <c r="C8">
        <v>14</v>
      </c>
      <c r="D8" s="10">
        <v>2E-8</v>
      </c>
      <c r="E8" s="10">
        <f t="shared" si="0"/>
        <v>2.8000000000000002E-7</v>
      </c>
      <c r="F8" s="9" t="s">
        <v>18</v>
      </c>
    </row>
    <row r="9" spans="2:6" ht="60" x14ac:dyDescent="0.25">
      <c r="B9" t="s">
        <v>19</v>
      </c>
      <c r="C9">
        <v>12</v>
      </c>
      <c r="D9" s="10">
        <v>1.2499999999999999E-8</v>
      </c>
      <c r="E9" s="10">
        <f t="shared" si="0"/>
        <v>1.4999999999999999E-7</v>
      </c>
      <c r="F9" s="9" t="s">
        <v>20</v>
      </c>
    </row>
    <row r="10" spans="2:6" x14ac:dyDescent="0.25">
      <c r="B10" t="s">
        <v>14</v>
      </c>
      <c r="C10">
        <v>2</v>
      </c>
      <c r="D10" s="10">
        <v>7.0000000000000005E-8</v>
      </c>
      <c r="E10" s="10">
        <f t="shared" si="0"/>
        <v>1.4000000000000001E-7</v>
      </c>
      <c r="F10" s="9" t="s">
        <v>15</v>
      </c>
    </row>
    <row r="11" spans="2:6" ht="30" x14ac:dyDescent="0.25">
      <c r="B11" t="s">
        <v>12</v>
      </c>
      <c r="C11">
        <v>6</v>
      </c>
      <c r="D11" s="10">
        <v>2.25E-8</v>
      </c>
      <c r="E11" s="10">
        <f t="shared" si="0"/>
        <v>1.35E-7</v>
      </c>
      <c r="F11" s="9" t="s">
        <v>13</v>
      </c>
    </row>
    <row r="12" spans="2:6" ht="45" x14ac:dyDescent="0.25">
      <c r="B12" t="s">
        <v>21</v>
      </c>
      <c r="C12">
        <v>1</v>
      </c>
      <c r="D12" s="10">
        <v>8.7499999999999996E-8</v>
      </c>
      <c r="E12" s="10">
        <f t="shared" si="0"/>
        <v>8.7499999999999996E-8</v>
      </c>
      <c r="F12" s="9" t="s">
        <v>22</v>
      </c>
    </row>
    <row r="13" spans="2:6" x14ac:dyDescent="0.25">
      <c r="B13" t="s">
        <v>6</v>
      </c>
      <c r="C13">
        <v>5</v>
      </c>
      <c r="D13" s="10">
        <v>7.4000000000000001E-9</v>
      </c>
      <c r="E13" s="10">
        <f t="shared" si="0"/>
        <v>3.7E-8</v>
      </c>
      <c r="F13" s="9" t="s">
        <v>7</v>
      </c>
    </row>
    <row r="14" spans="2:6" ht="30" x14ac:dyDescent="0.25">
      <c r="B14" t="s">
        <v>16</v>
      </c>
      <c r="C14">
        <v>1</v>
      </c>
      <c r="D14" s="10">
        <v>2.9999999999999997E-8</v>
      </c>
      <c r="E14" s="10">
        <f t="shared" si="0"/>
        <v>2.9999999999999997E-8</v>
      </c>
    </row>
    <row r="15" spans="2:6" x14ac:dyDescent="0.25">
      <c r="B15" t="s">
        <v>8</v>
      </c>
      <c r="C15">
        <v>14</v>
      </c>
      <c r="D15" s="10">
        <v>1.2199999999999999E-9</v>
      </c>
      <c r="E15" s="10">
        <f t="shared" si="0"/>
        <v>1.7079999999999998E-8</v>
      </c>
      <c r="F15" s="9" t="s">
        <v>9</v>
      </c>
    </row>
    <row r="17" spans="2:6" x14ac:dyDescent="0.25">
      <c r="B17" t="s">
        <v>28</v>
      </c>
      <c r="E17" s="10">
        <f>SUM(E5:E15)</f>
        <v>6.9765799999999997E-6</v>
      </c>
    </row>
    <row r="18" spans="2:6" x14ac:dyDescent="0.25">
      <c r="B18" t="s">
        <v>29</v>
      </c>
      <c r="E18" s="10">
        <f>E17*1.25</f>
        <v>8.7207249999999994E-6</v>
      </c>
      <c r="F18" s="11" t="s">
        <v>27</v>
      </c>
    </row>
    <row r="20" spans="2:6" x14ac:dyDescent="0.25">
      <c r="E20" s="10">
        <f>SUM(E5:E19)</f>
        <v>2.2673884999999999E-5</v>
      </c>
    </row>
    <row r="21" spans="2:6" x14ac:dyDescent="0.25">
      <c r="B21" t="s">
        <v>31</v>
      </c>
      <c r="E21" s="10">
        <f>E20*1000000</f>
        <v>22.673884999999999</v>
      </c>
    </row>
    <row r="23" spans="2:6" x14ac:dyDescent="0.25">
      <c r="B23" t="s">
        <v>32</v>
      </c>
      <c r="C23">
        <v>4</v>
      </c>
      <c r="D23" s="10">
        <f>E20</f>
        <v>2.2673884999999999E-5</v>
      </c>
      <c r="E23" s="10">
        <f>D23*C23</f>
        <v>9.0695539999999995E-5</v>
      </c>
    </row>
    <row r="24" spans="2:6" x14ac:dyDescent="0.25">
      <c r="B24" t="s">
        <v>33</v>
      </c>
      <c r="C24">
        <v>2</v>
      </c>
      <c r="D24" s="10">
        <v>7.5000000000000002E-7</v>
      </c>
      <c r="E24" s="10">
        <f>D24*C24</f>
        <v>1.5E-6</v>
      </c>
    </row>
    <row r="25" spans="2:6" x14ac:dyDescent="0.25">
      <c r="B25" t="s">
        <v>34</v>
      </c>
      <c r="C25">
        <v>1</v>
      </c>
      <c r="D25" s="10">
        <v>9.9999999999999995E-8</v>
      </c>
      <c r="E25" s="10">
        <f>D25*C25</f>
        <v>9.9999999999999995E-8</v>
      </c>
    </row>
    <row r="26" spans="2:6" x14ac:dyDescent="0.25">
      <c r="B26" t="s">
        <v>35</v>
      </c>
      <c r="C26">
        <v>8</v>
      </c>
      <c r="D26" s="10">
        <v>1.2499999999999999E-8</v>
      </c>
      <c r="E26" s="10">
        <f>D26*C26</f>
        <v>9.9999999999999995E-8</v>
      </c>
    </row>
    <row r="28" spans="2:6" x14ac:dyDescent="0.25">
      <c r="B28" t="s">
        <v>24</v>
      </c>
      <c r="E28" s="10">
        <f>SUM(E23:E26)*1000000</f>
        <v>92.395539999999997</v>
      </c>
    </row>
  </sheetData>
  <autoFilter ref="B4:F15" xr:uid="{DCAAC734-506E-4A9E-B420-9F368330716F}">
    <sortState xmlns:xlrd2="http://schemas.microsoft.com/office/spreadsheetml/2017/richdata2" ref="B5:F15">
      <sortCondition descending="1" ref="E4:E15"/>
    </sortState>
  </autoFilter>
  <mergeCells count="1">
    <mergeCell ref="B3:F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13</xdr:col>
                <xdr:colOff>266700</xdr:colOff>
                <xdr:row>2</xdr:row>
                <xdr:rowOff>66675</xdr:rowOff>
              </from>
              <to>
                <xdr:col>23</xdr:col>
                <xdr:colOff>219075</xdr:colOff>
                <xdr:row>8</xdr:row>
                <xdr:rowOff>647700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8960C626218945AD5E02DF4EE0DE37" ma:contentTypeVersion="2" ma:contentTypeDescription="Create a new document." ma:contentTypeScope="" ma:versionID="3f131c94f27f7306b854c3d534882a70">
  <xsd:schema xmlns:xsd="http://www.w3.org/2001/XMLSchema" xmlns:xs="http://www.w3.org/2001/XMLSchema" xmlns:p="http://schemas.microsoft.com/office/2006/metadata/properties" xmlns:ns2="34f53576-31fa-4695-b6cf-acc5460440fa" targetNamespace="http://schemas.microsoft.com/office/2006/metadata/properties" ma:root="true" ma:fieldsID="d63c241fda5111873f75e13a10882e88" ns2:_="">
    <xsd:import namespace="34f53576-31fa-4695-b6cf-acc5460440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53576-31fa-4695-b6cf-acc546044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CDBCC6-D225-40D4-9956-6B4EB0957D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A797F8-DAB2-47BC-9103-8608BD6CE88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34f53576-31fa-4695-b6cf-acc5460440fa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0B1C44B-6DCE-4743-8607-AC99C3A5D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53576-31fa-4695-b6cf-acc5460440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Area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Echeverri</dc:creator>
  <cp:lastModifiedBy>Santiago Echeverri</cp:lastModifiedBy>
  <dcterms:created xsi:type="dcterms:W3CDTF">2020-05-05T08:52:04Z</dcterms:created>
  <dcterms:modified xsi:type="dcterms:W3CDTF">2020-06-22T15:40:24Z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0x010100618960C626218945AD5E02DF4EE0DE37</vt:lpwstr>
  </property>
</Properties>
</file>