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ahp\UnB\MATLAB\TFET2\"/>
    </mc:Choice>
  </mc:AlternateContent>
  <bookViews>
    <workbookView xWindow="0" yWindow="0" windowWidth="16380" windowHeight="8190" tabRatio="986"/>
  </bookViews>
  <sheets>
    <sheet name="Sheet1" sheetId="1" r:id="rId1"/>
    <sheet name="ionioff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1" l="1"/>
  <c r="I3" i="1"/>
  <c r="G17" i="1"/>
  <c r="G18" i="1"/>
  <c r="I6" i="1"/>
  <c r="I7" i="1"/>
  <c r="I8" i="1"/>
  <c r="I5" i="1"/>
  <c r="G22" i="1"/>
  <c r="G21" i="1"/>
  <c r="G20" i="1"/>
  <c r="G19" i="1"/>
  <c r="J3" i="1" l="1"/>
  <c r="H5" i="1"/>
  <c r="H4" i="1"/>
  <c r="H3" i="1"/>
  <c r="D22" i="1"/>
  <c r="F22" i="1" s="1"/>
  <c r="D21" i="1"/>
  <c r="E21" i="1" s="1"/>
  <c r="F20" i="1"/>
  <c r="D20" i="1"/>
  <c r="E20" i="1" s="1"/>
  <c r="E19" i="1"/>
  <c r="D19" i="1"/>
  <c r="F19" i="1" s="1"/>
  <c r="D18" i="1"/>
  <c r="F18" i="1" s="1"/>
  <c r="F17" i="1"/>
  <c r="D17" i="1"/>
  <c r="E17" i="1" s="1"/>
  <c r="D14" i="1"/>
  <c r="C14" i="1"/>
  <c r="D13" i="1"/>
  <c r="C13" i="1"/>
  <c r="D12" i="1"/>
  <c r="C12" i="1"/>
  <c r="D11" i="1"/>
  <c r="C11" i="1"/>
  <c r="D10" i="1"/>
  <c r="C10" i="1"/>
  <c r="D9" i="1"/>
  <c r="C9" i="1"/>
  <c r="K11" i="1" s="1"/>
  <c r="H7" i="1"/>
  <c r="D5" i="1"/>
  <c r="H8" i="1" s="1"/>
  <c r="D4" i="1"/>
  <c r="J4" i="1" s="1"/>
  <c r="D3" i="1"/>
  <c r="J6" i="1" l="1"/>
  <c r="J8" i="1"/>
  <c r="F21" i="1"/>
  <c r="J5" i="1"/>
  <c r="J7" i="1"/>
  <c r="E18" i="1"/>
  <c r="E22" i="1"/>
  <c r="H6" i="1"/>
</calcChain>
</file>

<file path=xl/sharedStrings.xml><?xml version="1.0" encoding="utf-8"?>
<sst xmlns="http://schemas.openxmlformats.org/spreadsheetml/2006/main" count="58" uniqueCount="37">
  <si>
    <t>Capacitâncias</t>
  </si>
  <si>
    <t>x</t>
  </si>
  <si>
    <t>no artigo</t>
  </si>
  <si>
    <t>PG</t>
  </si>
  <si>
    <t>CG</t>
  </si>
  <si>
    <t>3Ron * CL</t>
  </si>
  <si>
    <t>miniFET</t>
  </si>
  <si>
    <t>tFET</t>
  </si>
  <si>
    <t>tfet</t>
  </si>
  <si>
    <t>ideal</t>
  </si>
  <si>
    <t>ideal LP/1</t>
  </si>
  <si>
    <t>tubo</t>
  </si>
  <si>
    <t>ideal HP/0</t>
  </si>
  <si>
    <t>Resistências</t>
  </si>
  <si>
    <t>ideal LP/0</t>
  </si>
  <si>
    <t>Id</t>
  </si>
  <si>
    <t>Vsup</t>
  </si>
  <si>
    <t>Vsup/Ion</t>
  </si>
  <si>
    <t>CL = 8*CG</t>
  </si>
  <si>
    <t>3 * Ron * CL</t>
  </si>
  <si>
    <t>x (atraso)</t>
  </si>
  <si>
    <t>y1 (potência Os)</t>
  </si>
  <si>
    <t>y2 (potência EL)</t>
  </si>
  <si>
    <t>CL * Vsup^2</t>
  </si>
  <si>
    <t xml:space="preserve">Ps = Ioff * Vdd </t>
  </si>
  <si>
    <t>VBG</t>
  </si>
  <si>
    <t>ION</t>
  </si>
  <si>
    <t>IOFF</t>
  </si>
  <si>
    <t>Ratio</t>
  </si>
  <si>
    <t>LP</t>
  </si>
  <si>
    <t>HP</t>
  </si>
  <si>
    <t>id retirada em VDS = 0.5 da curva de saida</t>
  </si>
  <si>
    <t>Ioff</t>
  </si>
  <si>
    <t>ioff retirada em VGS = 0V da curva de transferencia</t>
  </si>
  <si>
    <t>VBG = /1, /0</t>
  </si>
  <si>
    <t>ideal HP/-1</t>
  </si>
  <si>
    <t>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</si>
</sst>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0" xfId="0" applyFill="1" applyBorder="1"/>
    <xf numFmtId="11" fontId="0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E14" sqref="E14"/>
    </sheetView>
  </sheetViews>
  <sheetFormatPr defaultRowHeight="14.5" x14ac:dyDescent="0.35"/>
  <cols>
    <col min="1" max="1" width="12.1796875"/>
    <col min="2" max="3" width="8.90625" bestFit="1" customWidth="1"/>
    <col min="4" max="4" width="9.453125" bestFit="1" customWidth="1"/>
    <col min="5" max="6" width="8.90625" bestFit="1" customWidth="1"/>
    <col min="7" max="7" width="10.54296875" bestFit="1" customWidth="1"/>
    <col min="8" max="8" width="11.81640625"/>
    <col min="9" max="10" width="14.54296875" bestFit="1" customWidth="1"/>
    <col min="11" max="1025" width="8.54296875"/>
  </cols>
  <sheetData>
    <row r="1" spans="1:14" x14ac:dyDescent="0.35">
      <c r="A1" s="15" t="s">
        <v>0</v>
      </c>
      <c r="B1" s="15"/>
      <c r="C1" s="15"/>
      <c r="H1" t="s">
        <v>20</v>
      </c>
      <c r="I1" t="s">
        <v>21</v>
      </c>
      <c r="J1" t="s">
        <v>22</v>
      </c>
      <c r="M1" t="s">
        <v>2</v>
      </c>
      <c r="N1" t="s">
        <v>1</v>
      </c>
    </row>
    <row r="2" spans="1:14" x14ac:dyDescent="0.35">
      <c r="B2" t="s">
        <v>3</v>
      </c>
      <c r="C2" t="s">
        <v>4</v>
      </c>
      <c r="D2" t="s">
        <v>18</v>
      </c>
      <c r="H2" t="s">
        <v>19</v>
      </c>
      <c r="I2" t="s">
        <v>24</v>
      </c>
      <c r="J2" t="s">
        <v>23</v>
      </c>
      <c r="N2" t="s">
        <v>5</v>
      </c>
    </row>
    <row r="3" spans="1:14" x14ac:dyDescent="0.35">
      <c r="A3" t="s">
        <v>6</v>
      </c>
      <c r="B3" s="1"/>
      <c r="C3" s="2">
        <v>1.4799999999999999E-16</v>
      </c>
      <c r="D3" s="1">
        <f>8*C3</f>
        <v>1.1839999999999999E-15</v>
      </c>
      <c r="G3" t="s">
        <v>6</v>
      </c>
      <c r="H3" s="1">
        <f>3*D3*B9</f>
        <v>8.163143613209818E-11</v>
      </c>
      <c r="I3" s="1">
        <f t="shared" ref="I3" si="0">G17*C17</f>
        <v>1.4437730029999999E-8</v>
      </c>
      <c r="J3" s="1">
        <f>D3*C17*C17</f>
        <v>2.9599999999999998E-16</v>
      </c>
    </row>
    <row r="4" spans="1:14" x14ac:dyDescent="0.35">
      <c r="A4" t="s">
        <v>7</v>
      </c>
      <c r="B4" s="1"/>
      <c r="C4" s="2">
        <v>3.1190096779999998E-17</v>
      </c>
      <c r="D4" s="1">
        <f>8*C4</f>
        <v>2.4952077423999998E-16</v>
      </c>
      <c r="G4" t="s">
        <v>8</v>
      </c>
      <c r="H4" s="1">
        <f>3*D4*B10</f>
        <v>8.1226497638347192E-9</v>
      </c>
      <c r="I4" s="1">
        <f>G18*C18</f>
        <v>9.5985868149999994E-15</v>
      </c>
      <c r="J4" s="1">
        <f>D4*C18*C18</f>
        <v>6.2380193559999996E-17</v>
      </c>
    </row>
    <row r="5" spans="1:14" x14ac:dyDescent="0.35">
      <c r="A5" t="s">
        <v>9</v>
      </c>
      <c r="B5" s="1">
        <v>1.0500000000000001E-16</v>
      </c>
      <c r="C5" s="2">
        <v>4.7099999999999997E-17</v>
      </c>
      <c r="D5" s="1">
        <f>8*C5</f>
        <v>3.7679999999999998E-16</v>
      </c>
      <c r="G5" t="s">
        <v>35</v>
      </c>
      <c r="H5" s="1">
        <f>3*$D$5*B11</f>
        <v>9.6779774207702932E-11</v>
      </c>
      <c r="I5" s="1">
        <f>G19*C19</f>
        <v>1.420414341E-8</v>
      </c>
      <c r="J5" s="1">
        <f>$D$5*$C$17*$C$17</f>
        <v>9.4199999999999995E-17</v>
      </c>
    </row>
    <row r="6" spans="1:14" x14ac:dyDescent="0.35">
      <c r="G6" t="s">
        <v>10</v>
      </c>
      <c r="H6" s="1">
        <f>3*$D$5*B12</f>
        <v>7.0972566518088136E-8</v>
      </c>
      <c r="I6" s="1">
        <f t="shared" ref="I6:I8" si="1">G20*C20</f>
        <v>1.5134157489999999E-15</v>
      </c>
      <c r="J6" s="1">
        <f>$D$5*$C$17*$C$17</f>
        <v>9.4199999999999995E-17</v>
      </c>
    </row>
    <row r="7" spans="1:14" x14ac:dyDescent="0.35">
      <c r="C7" t="s">
        <v>11</v>
      </c>
      <c r="G7" t="s">
        <v>12</v>
      </c>
      <c r="H7" s="1">
        <f>3*$D$5*B13</f>
        <v>3.4345304360873006E-11</v>
      </c>
      <c r="I7" s="1">
        <f t="shared" si="1"/>
        <v>2.377496324E-8</v>
      </c>
      <c r="J7" s="1">
        <f>$D$5*$C$17*$C$17</f>
        <v>9.4199999999999995E-17</v>
      </c>
    </row>
    <row r="8" spans="1:14" x14ac:dyDescent="0.35">
      <c r="A8" s="15" t="s">
        <v>13</v>
      </c>
      <c r="B8" s="15"/>
      <c r="C8" s="3">
        <v>60</v>
      </c>
      <c r="D8">
        <v>200</v>
      </c>
      <c r="G8" t="s">
        <v>14</v>
      </c>
      <c r="H8" s="1">
        <f>3*$D$5*B14</f>
        <v>7.468523347370869E-8</v>
      </c>
      <c r="I8" s="1">
        <f t="shared" si="1"/>
        <v>1.0506204095E-14</v>
      </c>
      <c r="J8" s="1">
        <f>$D$5*$C$17*$C$17</f>
        <v>9.4199999999999995E-17</v>
      </c>
    </row>
    <row r="9" spans="1:14" x14ac:dyDescent="0.35">
      <c r="A9" t="s">
        <v>6</v>
      </c>
      <c r="B9" s="1">
        <v>22981.823235388001</v>
      </c>
      <c r="C9" s="1">
        <f t="shared" ref="C9:C14" si="2">B9/$C$8</f>
        <v>383.03038725646667</v>
      </c>
      <c r="D9" s="1">
        <f t="shared" ref="D9:D14" si="3">B9/$D$8</f>
        <v>114.90911617694</v>
      </c>
    </row>
    <row r="10" spans="1:14" x14ac:dyDescent="0.35">
      <c r="A10" t="s">
        <v>8</v>
      </c>
      <c r="B10" s="1">
        <v>10851000</v>
      </c>
      <c r="C10" s="1">
        <f t="shared" si="2"/>
        <v>180850</v>
      </c>
      <c r="D10" s="1">
        <f t="shared" si="3"/>
        <v>54255</v>
      </c>
    </row>
    <row r="11" spans="1:14" x14ac:dyDescent="0.35">
      <c r="A11" t="s">
        <v>35</v>
      </c>
      <c r="B11" s="1">
        <v>85615.511507168194</v>
      </c>
      <c r="C11" s="1">
        <f t="shared" si="2"/>
        <v>1426.9251917861366</v>
      </c>
      <c r="D11" s="1">
        <f t="shared" si="3"/>
        <v>428.07755753584098</v>
      </c>
      <c r="K11" s="4">
        <f>C9</f>
        <v>383.03038725646667</v>
      </c>
    </row>
    <row r="12" spans="1:14" x14ac:dyDescent="0.35">
      <c r="A12" t="s">
        <v>10</v>
      </c>
      <c r="B12" s="1">
        <v>62785356.084649801</v>
      </c>
      <c r="C12" s="1">
        <f t="shared" si="2"/>
        <v>1046422.60141083</v>
      </c>
      <c r="D12" s="1">
        <f t="shared" si="3"/>
        <v>313926.780423249</v>
      </c>
    </row>
    <row r="13" spans="1:14" x14ac:dyDescent="0.35">
      <c r="A13" t="s">
        <v>12</v>
      </c>
      <c r="B13" s="1">
        <v>30383.319498295299</v>
      </c>
      <c r="C13" s="1">
        <f t="shared" si="2"/>
        <v>506.38865830492165</v>
      </c>
      <c r="D13" s="1">
        <f t="shared" si="3"/>
        <v>151.91659749147649</v>
      </c>
    </row>
    <row r="14" spans="1:14" x14ac:dyDescent="0.35">
      <c r="A14" t="s">
        <v>14</v>
      </c>
      <c r="B14" s="1">
        <v>66069739.4494946</v>
      </c>
      <c r="C14" s="1">
        <f t="shared" si="2"/>
        <v>1101162.3241582434</v>
      </c>
      <c r="D14" s="1">
        <f t="shared" si="3"/>
        <v>330348.697247473</v>
      </c>
    </row>
    <row r="16" spans="1:14" x14ac:dyDescent="0.35">
      <c r="B16" t="s">
        <v>15</v>
      </c>
      <c r="C16" t="s">
        <v>16</v>
      </c>
      <c r="D16" t="s">
        <v>17</v>
      </c>
      <c r="E16">
        <v>60</v>
      </c>
      <c r="F16">
        <v>200</v>
      </c>
      <c r="G16" t="s">
        <v>32</v>
      </c>
      <c r="K16" t="s">
        <v>31</v>
      </c>
    </row>
    <row r="17" spans="1:11" x14ac:dyDescent="0.35">
      <c r="A17" t="s">
        <v>6</v>
      </c>
      <c r="B17" s="14">
        <v>6.303752377E-6</v>
      </c>
      <c r="C17">
        <v>0.5</v>
      </c>
      <c r="D17" s="1">
        <f t="shared" ref="D17:D22" si="4">C17/B17</f>
        <v>79317.836440452549</v>
      </c>
      <c r="E17" s="1">
        <f t="shared" ref="E17:E22" si="5">D17/$E$16</f>
        <v>1321.9639406742092</v>
      </c>
      <c r="F17" s="1">
        <f t="shared" ref="F17:F22" si="6">D17/$F$16</f>
        <v>396.58918220226275</v>
      </c>
      <c r="G17" s="1">
        <f>ionioff!B16</f>
        <v>2.8875460059999999E-8</v>
      </c>
      <c r="K17" t="s">
        <v>33</v>
      </c>
    </row>
    <row r="18" spans="1:11" x14ac:dyDescent="0.35">
      <c r="A18" t="s">
        <v>8</v>
      </c>
      <c r="B18" s="1">
        <v>9.1232000000000006E-8</v>
      </c>
      <c r="C18">
        <v>0.5</v>
      </c>
      <c r="D18" s="1">
        <f t="shared" si="4"/>
        <v>5480533.1462644683</v>
      </c>
      <c r="E18" s="1">
        <f t="shared" si="5"/>
        <v>91342.219104407806</v>
      </c>
      <c r="F18" s="1">
        <f t="shared" si="6"/>
        <v>27402.66573132234</v>
      </c>
      <c r="G18" s="1">
        <f>ionioff!C16</f>
        <v>1.9197173629999999E-14</v>
      </c>
    </row>
    <row r="19" spans="1:11" x14ac:dyDescent="0.35">
      <c r="A19" t="s">
        <v>35</v>
      </c>
      <c r="B19" s="1">
        <v>5.7019000000000004E-6</v>
      </c>
      <c r="C19">
        <v>0.5</v>
      </c>
      <c r="D19" s="1">
        <f t="shared" si="4"/>
        <v>87690.068222873073</v>
      </c>
      <c r="E19" s="1">
        <f t="shared" si="5"/>
        <v>1461.5011370478846</v>
      </c>
      <c r="F19" s="1">
        <f t="shared" si="6"/>
        <v>438.45034111436536</v>
      </c>
      <c r="G19" s="1">
        <f>ionioff!L4</f>
        <v>2.840828682E-8</v>
      </c>
    </row>
    <row r="20" spans="1:11" x14ac:dyDescent="0.35">
      <c r="A20" t="s">
        <v>10</v>
      </c>
      <c r="B20" s="1">
        <v>8.6440015169999992E-9</v>
      </c>
      <c r="C20">
        <v>0.5</v>
      </c>
      <c r="D20" s="1">
        <f t="shared" si="4"/>
        <v>57843580.778723739</v>
      </c>
      <c r="E20" s="1">
        <f t="shared" si="5"/>
        <v>964059.6796453956</v>
      </c>
      <c r="F20" s="1">
        <f t="shared" si="6"/>
        <v>289217.90389361867</v>
      </c>
      <c r="G20" s="1">
        <f>ionioff!B10</f>
        <v>3.0268314979999998E-15</v>
      </c>
    </row>
    <row r="21" spans="1:11" x14ac:dyDescent="0.35">
      <c r="A21" t="s">
        <v>12</v>
      </c>
      <c r="B21" s="1">
        <v>8.2671999999999994E-6</v>
      </c>
      <c r="C21">
        <v>0.5</v>
      </c>
      <c r="D21" s="1">
        <f t="shared" si="4"/>
        <v>60479.969034255861</v>
      </c>
      <c r="E21" s="1">
        <f t="shared" si="5"/>
        <v>1007.9994839042644</v>
      </c>
      <c r="F21" s="1">
        <f t="shared" si="6"/>
        <v>302.39984517127931</v>
      </c>
      <c r="G21" s="1">
        <f>ionioff!G4</f>
        <v>4.7549926480000001E-8</v>
      </c>
    </row>
    <row r="22" spans="1:11" x14ac:dyDescent="0.35">
      <c r="A22" t="s">
        <v>14</v>
      </c>
      <c r="B22" s="1">
        <v>6.9787999999999999E-9</v>
      </c>
      <c r="C22">
        <v>0.5</v>
      </c>
      <c r="D22" s="1">
        <f t="shared" si="4"/>
        <v>71645555.109760985</v>
      </c>
      <c r="E22" s="1">
        <f t="shared" si="5"/>
        <v>1194092.5851626832</v>
      </c>
      <c r="F22" s="1">
        <f t="shared" si="6"/>
        <v>358227.7755488049</v>
      </c>
      <c r="G22" s="1">
        <f>ionioff!G10</f>
        <v>2.1012408190000001E-14</v>
      </c>
    </row>
    <row r="24" spans="1:11" x14ac:dyDescent="0.35">
      <c r="A24" t="s">
        <v>34</v>
      </c>
    </row>
  </sheetData>
  <mergeCells count="2">
    <mergeCell ref="A1:C1"/>
    <mergeCell ref="A8:B8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14" sqref="C14"/>
    </sheetView>
  </sheetViews>
  <sheetFormatPr defaultRowHeight="14.5" x14ac:dyDescent="0.35"/>
  <sheetData>
    <row r="1" spans="1:12" ht="15" thickBot="1" x14ac:dyDescent="0.4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</row>
    <row r="2" spans="1:12" x14ac:dyDescent="0.35">
      <c r="A2" s="5" t="s">
        <v>25</v>
      </c>
      <c r="B2" s="6">
        <v>1</v>
      </c>
      <c r="C2" s="6">
        <v>0.8</v>
      </c>
      <c r="D2" s="6">
        <v>0.6</v>
      </c>
      <c r="E2" s="6">
        <v>0.4</v>
      </c>
      <c r="F2" s="6">
        <v>0.2</v>
      </c>
      <c r="G2" s="13">
        <v>0</v>
      </c>
      <c r="H2" s="6">
        <v>-0.2</v>
      </c>
      <c r="I2" s="6">
        <v>-0.4</v>
      </c>
      <c r="J2" s="6">
        <v>-0.6</v>
      </c>
      <c r="K2" s="6">
        <v>-0.8</v>
      </c>
      <c r="L2" s="7">
        <v>-1</v>
      </c>
    </row>
    <row r="3" spans="1:12" x14ac:dyDescent="0.35">
      <c r="A3" s="5" t="s">
        <v>26</v>
      </c>
      <c r="B3" s="8">
        <v>1.231559485E-5</v>
      </c>
      <c r="C3" s="8">
        <v>1.2101881530000001E-5</v>
      </c>
      <c r="D3" s="8">
        <v>1.187484536E-5</v>
      </c>
      <c r="E3" s="8">
        <v>1.163434294E-5</v>
      </c>
      <c r="F3" s="8">
        <v>1.13801836E-5</v>
      </c>
      <c r="G3" s="8">
        <v>1.11120186E-5</v>
      </c>
      <c r="H3" s="8">
        <v>1.0829219430000001E-5</v>
      </c>
      <c r="I3" s="8">
        <v>1.053095363E-5</v>
      </c>
      <c r="J3" s="8">
        <v>1.0216222880000001E-5</v>
      </c>
      <c r="K3" s="8">
        <v>9.8839056470000002E-6</v>
      </c>
      <c r="L3" s="9">
        <v>9.532803508E-6</v>
      </c>
    </row>
    <row r="4" spans="1:12" x14ac:dyDescent="0.35">
      <c r="A4" s="5" t="s">
        <v>27</v>
      </c>
      <c r="B4" s="8">
        <v>2.164582017E-7</v>
      </c>
      <c r="C4" s="8">
        <v>1.58216957E-7</v>
      </c>
      <c r="D4" s="8">
        <v>1.147881816E-7</v>
      </c>
      <c r="E4" s="8">
        <v>8.3493254940000001E-8</v>
      </c>
      <c r="F4" s="8">
        <v>6.182594729E-8</v>
      </c>
      <c r="G4" s="8">
        <v>4.7549926480000001E-8</v>
      </c>
      <c r="H4" s="8">
        <v>3.8695333449999998E-8</v>
      </c>
      <c r="I4" s="8">
        <v>3.3577449539999999E-8</v>
      </c>
      <c r="J4" s="8">
        <v>3.083574169E-8</v>
      </c>
      <c r="K4" s="8">
        <v>2.9399219710000001E-8</v>
      </c>
      <c r="L4" s="9">
        <v>2.840828682E-8</v>
      </c>
    </row>
    <row r="5" spans="1:12" ht="15" thickBot="1" x14ac:dyDescent="0.4">
      <c r="A5" s="10" t="s">
        <v>28</v>
      </c>
      <c r="B5" s="11">
        <v>56.895949209948597</v>
      </c>
      <c r="C5" s="11">
        <v>76.489156152838902</v>
      </c>
      <c r="D5" s="11">
        <v>103.45006946255199</v>
      </c>
      <c r="E5" s="11">
        <v>139.34470453165</v>
      </c>
      <c r="F5" s="11">
        <v>184.068083043196</v>
      </c>
      <c r="G5" s="11">
        <v>233.691604227271</v>
      </c>
      <c r="H5" s="11">
        <v>279.858537567403</v>
      </c>
      <c r="I5" s="11">
        <v>313.63173124435002</v>
      </c>
      <c r="J5" s="11">
        <v>331.31107993789902</v>
      </c>
      <c r="K5" s="11">
        <v>336.19618971173003</v>
      </c>
      <c r="L5" s="12">
        <v>335.56418126871102</v>
      </c>
    </row>
    <row r="6" spans="1:12" ht="15" thickBot="1" x14ac:dyDescent="0.4"/>
    <row r="7" spans="1:12" ht="15" thickBot="1" x14ac:dyDescent="0.4">
      <c r="A7" s="16" t="s">
        <v>29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</row>
    <row r="8" spans="1:12" x14ac:dyDescent="0.35">
      <c r="A8" s="5" t="s">
        <v>25</v>
      </c>
      <c r="B8" s="6">
        <v>1</v>
      </c>
      <c r="C8" s="6">
        <v>0.8</v>
      </c>
      <c r="D8" s="6">
        <v>0.6</v>
      </c>
      <c r="E8" s="6">
        <v>0.4</v>
      </c>
      <c r="F8" s="6">
        <v>0.2</v>
      </c>
      <c r="G8" s="13">
        <v>0</v>
      </c>
      <c r="H8" s="6">
        <v>-0.2</v>
      </c>
      <c r="I8" s="6">
        <v>-0.4</v>
      </c>
      <c r="J8" s="6">
        <v>-0.6</v>
      </c>
      <c r="K8" s="6">
        <v>-0.8</v>
      </c>
      <c r="L8" s="7">
        <v>-1</v>
      </c>
    </row>
    <row r="9" spans="1:12" x14ac:dyDescent="0.35">
      <c r="A9" s="5" t="s">
        <v>26</v>
      </c>
      <c r="B9" s="8">
        <v>1.135706923E-7</v>
      </c>
      <c r="C9" s="8">
        <v>1.1396080869999999E-7</v>
      </c>
      <c r="D9" s="8">
        <v>1.144568887E-7</v>
      </c>
      <c r="E9" s="8">
        <v>1.150549622E-7</v>
      </c>
      <c r="F9" s="8">
        <v>1.157551486E-7</v>
      </c>
      <c r="G9" s="8">
        <v>1.165678882E-7</v>
      </c>
      <c r="H9" s="8">
        <v>1.1746954639999999E-7</v>
      </c>
      <c r="I9" s="8">
        <v>1.184387771E-7</v>
      </c>
      <c r="J9" s="8">
        <v>1.1936294570000001E-7</v>
      </c>
      <c r="K9" s="8">
        <v>1.1990748199999999E-7</v>
      </c>
      <c r="L9" s="9">
        <v>1.190099874E-7</v>
      </c>
    </row>
    <row r="10" spans="1:12" x14ac:dyDescent="0.35">
      <c r="A10" s="5" t="s">
        <v>27</v>
      </c>
      <c r="B10" s="8">
        <v>3.0268314979999998E-15</v>
      </c>
      <c r="C10" s="8">
        <v>3.0825735929999998E-15</v>
      </c>
      <c r="D10" s="8">
        <v>4.2616199430000002E-15</v>
      </c>
      <c r="E10" s="8">
        <v>6.6547516139999997E-15</v>
      </c>
      <c r="F10" s="8">
        <v>1.133498217E-14</v>
      </c>
      <c r="G10" s="8">
        <v>2.1012408190000001E-14</v>
      </c>
      <c r="H10" s="8">
        <v>3.7535253630000001E-14</v>
      </c>
      <c r="I10" s="8">
        <v>6.7438738979999998E-14</v>
      </c>
      <c r="J10" s="8">
        <v>1.3023087339999999E-13</v>
      </c>
      <c r="K10" s="8">
        <v>2.5954724969999998E-13</v>
      </c>
      <c r="L10" s="9">
        <v>5.3410755290000004E-13</v>
      </c>
    </row>
    <row r="11" spans="1:12" ht="15" thickBot="1" x14ac:dyDescent="0.4">
      <c r="A11" s="10" t="s">
        <v>28</v>
      </c>
      <c r="B11" s="11">
        <v>37521313.087643802</v>
      </c>
      <c r="C11" s="11">
        <v>36969371.618178301</v>
      </c>
      <c r="D11" s="11">
        <v>26857601.154228501</v>
      </c>
      <c r="E11" s="11">
        <v>17289144.490074102</v>
      </c>
      <c r="F11" s="11">
        <v>10212203.853868101</v>
      </c>
      <c r="G11" s="11">
        <v>5547573.9451642605</v>
      </c>
      <c r="H11" s="11">
        <v>3129579.13000787</v>
      </c>
      <c r="I11" s="11">
        <v>1756242.4637732999</v>
      </c>
      <c r="J11" s="11">
        <v>916548.76131699199</v>
      </c>
      <c r="K11" s="11">
        <v>461987.10307505098</v>
      </c>
      <c r="L11" s="12">
        <v>222820.26673058901</v>
      </c>
    </row>
    <row r="14" spans="1:12" x14ac:dyDescent="0.35">
      <c r="A14" t="s">
        <v>36</v>
      </c>
      <c r="B14" t="s">
        <v>6</v>
      </c>
      <c r="C14" t="s">
        <v>7</v>
      </c>
    </row>
    <row r="15" spans="1:12" x14ac:dyDescent="0.35">
      <c r="A15" s="5" t="s">
        <v>26</v>
      </c>
      <c r="B15" s="1">
        <v>1.214625623E-5</v>
      </c>
      <c r="C15" s="1">
        <v>1.165620482E-7</v>
      </c>
    </row>
    <row r="16" spans="1:12" x14ac:dyDescent="0.35">
      <c r="A16" s="5" t="s">
        <v>27</v>
      </c>
      <c r="B16" s="1">
        <v>2.8875460059999999E-8</v>
      </c>
      <c r="C16" s="1">
        <v>1.9197173629999999E-14</v>
      </c>
    </row>
  </sheetData>
  <mergeCells count="2">
    <mergeCell ref="A7:L7"/>
    <mergeCell ref="A1:L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ionioff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becahp</dc:creator>
  <dc:description/>
  <cp:lastModifiedBy>becahp</cp:lastModifiedBy>
  <cp:revision>1</cp:revision>
  <dcterms:created xsi:type="dcterms:W3CDTF">2018-10-13T19:28:08Z</dcterms:created>
  <dcterms:modified xsi:type="dcterms:W3CDTF">2018-12-05T20:54:22Z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