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  <sheet name="ioniof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1" l="1"/>
  <c r="D25" i="1"/>
  <c r="E25" i="1" s="1"/>
  <c r="G26" i="1"/>
  <c r="G25" i="1"/>
  <c r="I9" i="1" s="1"/>
  <c r="G24" i="1"/>
  <c r="G23" i="1"/>
  <c r="G22" i="1"/>
  <c r="G21" i="1"/>
  <c r="I10" i="1"/>
  <c r="D26" i="1"/>
  <c r="F26" i="1" s="1"/>
  <c r="J9" i="1"/>
  <c r="J10" i="1"/>
  <c r="H10" i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H3" i="1" l="1"/>
  <c r="D24" i="1"/>
  <c r="F24" i="1" s="1"/>
  <c r="D23" i="1"/>
  <c r="E23" i="1" s="1"/>
  <c r="D22" i="1"/>
  <c r="E22" i="1" s="1"/>
  <c r="D21" i="1"/>
  <c r="F21" i="1" s="1"/>
  <c r="D20" i="1"/>
  <c r="F20" i="1" s="1"/>
  <c r="F19" i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H8" i="1" s="1"/>
  <c r="D4" i="1"/>
  <c r="J4" i="1" s="1"/>
  <c r="D3" i="1"/>
  <c r="J3" i="1" s="1"/>
  <c r="H4" i="1" l="1"/>
  <c r="H7" i="1"/>
  <c r="H5" i="1"/>
  <c r="F22" i="1"/>
  <c r="E21" i="1"/>
  <c r="J6" i="1"/>
  <c r="J8" i="1"/>
  <c r="F23" i="1"/>
  <c r="J5" i="1"/>
  <c r="J7" i="1"/>
  <c r="E20" i="1"/>
  <c r="E24" i="1"/>
  <c r="H6" i="1"/>
</calcChain>
</file>

<file path=xl/sharedStrings.xml><?xml version="1.0" encoding="utf-8"?>
<sst xmlns="http://schemas.openxmlformats.org/spreadsheetml/2006/main" count="64" uniqueCount="39">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</sst>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NumberFormat="1"/>
    <xf numFmtId="11" fontId="1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C9" sqref="C9"/>
    </sheetView>
  </sheetViews>
  <sheetFormatPr defaultRowHeight="14.5" x14ac:dyDescent="0.35"/>
  <cols>
    <col min="1" max="1" width="12.1796875"/>
    <col min="2" max="3" width="8.90625" bestFit="1" customWidth="1"/>
    <col min="4" max="4" width="9.453125" bestFit="1" customWidth="1"/>
    <col min="5" max="5" width="8.90625" bestFit="1" customWidth="1"/>
    <col min="6" max="6" width="9.26953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17" t="s">
        <v>0</v>
      </c>
      <c r="B1" s="17"/>
      <c r="C1" s="17"/>
      <c r="H1" t="s">
        <v>20</v>
      </c>
      <c r="I1" t="s">
        <v>21</v>
      </c>
      <c r="J1" t="s">
        <v>22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 t="shared" ref="H5:H10" si="1">3*$D$5*B11</f>
        <v>9.6779774207702932E-11</v>
      </c>
      <c r="I5" s="1">
        <f>G21*C21</f>
        <v>1.420414341E-8</v>
      </c>
      <c r="J5" s="1">
        <f t="shared" ref="J5:J10" si="2">$D$5*$C$19*$C$19</f>
        <v>9.4199999999999995E-17</v>
      </c>
    </row>
    <row r="6" spans="1:14" x14ac:dyDescent="0.35">
      <c r="G6" t="s">
        <v>38</v>
      </c>
      <c r="H6" s="1">
        <f t="shared" si="1"/>
        <v>0</v>
      </c>
      <c r="I6" s="1">
        <f t="shared" ref="I6:I8" si="3">G22*C22</f>
        <v>2.6705377645000002E-13</v>
      </c>
      <c r="J6" s="1">
        <f t="shared" si="2"/>
        <v>9.4199999999999995E-17</v>
      </c>
    </row>
    <row r="7" spans="1:14" x14ac:dyDescent="0.35">
      <c r="C7" t="s">
        <v>11</v>
      </c>
      <c r="G7" t="s">
        <v>12</v>
      </c>
      <c r="H7" s="1">
        <f t="shared" si="1"/>
        <v>3.4345304360873006E-11</v>
      </c>
      <c r="I7" s="1">
        <f t="shared" si="3"/>
        <v>2.377496324E-8</v>
      </c>
      <c r="J7" s="1">
        <f t="shared" si="2"/>
        <v>9.4199999999999995E-17</v>
      </c>
    </row>
    <row r="8" spans="1:14" x14ac:dyDescent="0.35">
      <c r="A8" s="17" t="s">
        <v>13</v>
      </c>
      <c r="B8" s="17"/>
      <c r="C8" s="3">
        <v>60</v>
      </c>
      <c r="D8">
        <v>200</v>
      </c>
      <c r="G8" t="s">
        <v>14</v>
      </c>
      <c r="H8" s="1">
        <f t="shared" si="1"/>
        <v>7.468523347370869E-8</v>
      </c>
      <c r="I8" s="1">
        <f t="shared" si="3"/>
        <v>1.0506204095E-14</v>
      </c>
      <c r="J8" s="1">
        <f t="shared" si="2"/>
        <v>9.4199999999999995E-17</v>
      </c>
    </row>
    <row r="9" spans="1:14" x14ac:dyDescent="0.35">
      <c r="A9" t="s">
        <v>6</v>
      </c>
      <c r="B9" s="1">
        <v>22981.823235388001</v>
      </c>
      <c r="C9" s="1">
        <f t="shared" ref="C9:C15" si="4">B9/$C$8</f>
        <v>383.03038725646667</v>
      </c>
      <c r="D9" s="1">
        <f t="shared" ref="D9:D15" si="5">B9/$D$8</f>
        <v>114.90911617694</v>
      </c>
      <c r="G9" s="4" t="s">
        <v>37</v>
      </c>
      <c r="H9" s="1">
        <f t="shared" si="1"/>
        <v>2.521168747259794E-11</v>
      </c>
      <c r="I9" s="1">
        <f t="shared" ref="I9" si="6">G25*C25</f>
        <v>1.0822910085E-7</v>
      </c>
      <c r="J9" s="1">
        <f t="shared" si="2"/>
        <v>9.4199999999999995E-17</v>
      </c>
    </row>
    <row r="10" spans="1:14" x14ac:dyDescent="0.35">
      <c r="A10" t="s">
        <v>8</v>
      </c>
      <c r="B10" s="1">
        <v>10851000</v>
      </c>
      <c r="C10" s="1">
        <f t="shared" si="4"/>
        <v>180850</v>
      </c>
      <c r="D10" s="1">
        <f t="shared" si="5"/>
        <v>54255</v>
      </c>
      <c r="G10" s="4" t="s">
        <v>10</v>
      </c>
      <c r="H10" s="16">
        <f t="shared" si="1"/>
        <v>7.0972566518088136E-8</v>
      </c>
      <c r="I10" s="1">
        <f t="shared" ref="I10" si="7">G26*C26</f>
        <v>1.5134157489999999E-15</v>
      </c>
      <c r="J10" s="1">
        <f t="shared" si="2"/>
        <v>9.4199999999999995E-17</v>
      </c>
    </row>
    <row r="11" spans="1:14" x14ac:dyDescent="0.35">
      <c r="A11" t="s">
        <v>35</v>
      </c>
      <c r="B11" s="1">
        <v>85615.511507168194</v>
      </c>
      <c r="C11" s="1">
        <f t="shared" si="4"/>
        <v>1426.9251917861366</v>
      </c>
      <c r="D11" s="1">
        <f t="shared" si="5"/>
        <v>428.07755753584098</v>
      </c>
      <c r="K11" s="4">
        <f>C9</f>
        <v>383.03038725646667</v>
      </c>
    </row>
    <row r="12" spans="1:14" x14ac:dyDescent="0.35">
      <c r="A12" t="s">
        <v>38</v>
      </c>
      <c r="B12" s="1"/>
      <c r="C12" s="1">
        <f t="shared" si="4"/>
        <v>0</v>
      </c>
      <c r="D12" s="1">
        <f t="shared" si="5"/>
        <v>0</v>
      </c>
    </row>
    <row r="13" spans="1:14" x14ac:dyDescent="0.35">
      <c r="A13" t="s">
        <v>12</v>
      </c>
      <c r="B13" s="1">
        <v>30383.319498295299</v>
      </c>
      <c r="C13" s="1">
        <f t="shared" si="4"/>
        <v>506.38865830492165</v>
      </c>
      <c r="D13" s="1">
        <f t="shared" si="5"/>
        <v>151.91659749147649</v>
      </c>
    </row>
    <row r="14" spans="1:14" x14ac:dyDescent="0.35">
      <c r="A14" t="s">
        <v>14</v>
      </c>
      <c r="B14" s="1">
        <v>66069739.4494946</v>
      </c>
      <c r="C14" s="1">
        <f t="shared" si="4"/>
        <v>1101162.3241582434</v>
      </c>
      <c r="D14" s="1">
        <f t="shared" si="5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">
        <f t="shared" si="4"/>
        <v>371.72221444618333</v>
      </c>
      <c r="D15" s="1">
        <f t="shared" si="5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">
        <f t="shared" ref="C16" si="8">B16/$C$8</f>
        <v>1046422.60141083</v>
      </c>
      <c r="D16" s="1">
        <f t="shared" ref="D16" si="9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10">C19/B19</f>
        <v>79317.836440452549</v>
      </c>
      <c r="E19" s="1">
        <f t="shared" ref="E19:E24" si="11">D19/$E$18</f>
        <v>1321.9639406742092</v>
      </c>
      <c r="F19" s="1">
        <f t="shared" ref="F19:F24" si="12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10"/>
        <v>5480533.1462644683</v>
      </c>
      <c r="E20" s="1">
        <f t="shared" si="11"/>
        <v>91342.219104407806</v>
      </c>
      <c r="F20" s="1">
        <f t="shared" si="12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10"/>
        <v>87690.068222873073</v>
      </c>
      <c r="E21" s="1">
        <f t="shared" si="11"/>
        <v>1461.5011370478846</v>
      </c>
      <c r="F21" s="1">
        <f t="shared" si="12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/>
      <c r="C22">
        <v>0.5</v>
      </c>
      <c r="D22" s="1" t="e">
        <f t="shared" si="10"/>
        <v>#DIV/0!</v>
      </c>
      <c r="E22" s="1" t="e">
        <f t="shared" si="11"/>
        <v>#DIV/0!</v>
      </c>
      <c r="F22" s="1" t="e">
        <f t="shared" si="12"/>
        <v>#DIV/0!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 t="shared" si="10"/>
        <v>60479.969034255861</v>
      </c>
      <c r="E23" s="1">
        <f t="shared" si="11"/>
        <v>1007.9994839042644</v>
      </c>
      <c r="F23" s="1">
        <f t="shared" si="12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10"/>
        <v>71645555.109760985</v>
      </c>
      <c r="E24" s="1">
        <f t="shared" si="11"/>
        <v>1194092.5851626832</v>
      </c>
      <c r="F24" s="1">
        <f t="shared" si="12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3">C25/B25</f>
        <v>5784.3590930124938</v>
      </c>
      <c r="E25" s="1">
        <f t="shared" ref="E25" si="14">D25/$E$18</f>
        <v>96.405984883541564</v>
      </c>
      <c r="F25" s="1">
        <f t="shared" ref="F25" si="15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6">C26/B26</f>
        <v>57843580.778723739</v>
      </c>
      <c r="E26" s="1">
        <f t="shared" ref="E26" si="17">D26/$E$18</f>
        <v>964059.6796453956</v>
      </c>
      <c r="F26" s="1">
        <f t="shared" ref="F26" si="18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5"/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4" sqref="B4"/>
    </sheetView>
  </sheetViews>
  <sheetFormatPr defaultRowHeight="14.5" x14ac:dyDescent="0.35"/>
  <sheetData>
    <row r="1" spans="1:12" ht="15" thickBot="1" x14ac:dyDescent="0.4">
      <c r="A1" s="18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2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2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2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2" ht="15" thickBot="1" x14ac:dyDescent="0.4"/>
    <row r="7" spans="1:12" ht="15" thickBot="1" x14ac:dyDescent="0.4">
      <c r="A7" s="18" t="s">
        <v>29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/>
    </row>
    <row r="8" spans="1:12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2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2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</row>
    <row r="11" spans="1:12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4" spans="1:12" x14ac:dyDescent="0.35">
      <c r="A14" t="s">
        <v>36</v>
      </c>
      <c r="B14" t="s">
        <v>6</v>
      </c>
      <c r="C14" t="s">
        <v>7</v>
      </c>
    </row>
    <row r="15" spans="1:12" x14ac:dyDescent="0.35">
      <c r="A15" s="5" t="s">
        <v>26</v>
      </c>
      <c r="B15" s="1">
        <v>1.214625623E-5</v>
      </c>
      <c r="C15" s="1">
        <v>1.165620482E-7</v>
      </c>
    </row>
    <row r="16" spans="1:12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ionioff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2018-12-12T19:59:35Z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