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katherinekirker/Desktop/Becca Files/ERL-paper/data/"/>
    </mc:Choice>
  </mc:AlternateContent>
  <xr:revisionPtr revIDLastSave="0" documentId="13_ncr:1_{10376079-6928-4B4A-B09C-5E2FB5CD6635}" xr6:coauthVersionLast="33" xr6:coauthVersionMax="33" xr10:uidLastSave="{00000000-0000-0000-0000-000000000000}"/>
  <bookViews>
    <workbookView xWindow="6240" yWindow="460" windowWidth="17500" windowHeight="16500" tabRatio="500" activeTab="2" xr2:uid="{00000000-000D-0000-FFFF-FFFF00000000}"/>
  </bookViews>
  <sheets>
    <sheet name="EIA proxies" sheetId="1" r:id="rId1"/>
    <sheet name="water use rates" sheetId="2" r:id="rId2"/>
    <sheet name="water use rates CC" sheetId="4" r:id="rId3"/>
    <sheet name="water use rates CC old" sheetId="3" r:id="rId4"/>
  </sheets>
  <externalReferences>
    <externalReference r:id="rId5"/>
  </externalReferenc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C24" i="4" l="1"/>
  <c r="B24" i="4"/>
  <c r="C23" i="4"/>
  <c r="B23" i="4"/>
  <c r="K12" i="4"/>
  <c r="K9" i="4"/>
  <c r="K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2" i="4"/>
  <c r="B2" i="4"/>
  <c r="C63" i="4" l="1"/>
  <c r="B63" i="4"/>
  <c r="C62" i="4"/>
  <c r="B62" i="4"/>
  <c r="B58" i="4"/>
  <c r="C58" i="4"/>
  <c r="C55" i="4"/>
  <c r="B55" i="4"/>
  <c r="C54" i="4"/>
  <c r="B54" i="4"/>
  <c r="C53" i="4"/>
  <c r="B53" i="4"/>
  <c r="C52" i="4"/>
  <c r="B52" i="4"/>
  <c r="C51" i="4"/>
  <c r="B51" i="4"/>
  <c r="C49" i="4"/>
  <c r="B49" i="4"/>
  <c r="C48" i="4"/>
  <c r="B48" i="4"/>
  <c r="C13" i="4"/>
  <c r="B13" i="4"/>
  <c r="C12" i="4"/>
  <c r="B12" i="4"/>
  <c r="C11" i="4"/>
  <c r="B11" i="4"/>
  <c r="C10" i="4"/>
  <c r="B10" i="4"/>
  <c r="C9" i="4"/>
  <c r="B9" i="4"/>
  <c r="C7" i="4"/>
  <c r="B7" i="4"/>
  <c r="C6" i="4"/>
  <c r="B6" i="4"/>
  <c r="C5" i="4"/>
  <c r="B5" i="4"/>
  <c r="C2" i="4"/>
  <c r="G46" i="3" l="1"/>
  <c r="H46" i="3"/>
  <c r="H45" i="3"/>
  <c r="G45" i="3"/>
  <c r="J88" i="3"/>
  <c r="I88" i="3"/>
  <c r="H88" i="3"/>
  <c r="G88" i="3"/>
  <c r="J87" i="3"/>
  <c r="I87" i="3"/>
  <c r="H87" i="3"/>
  <c r="G87" i="3"/>
  <c r="J86" i="3"/>
  <c r="I86" i="3"/>
  <c r="H86" i="3"/>
  <c r="G86" i="3"/>
  <c r="H78" i="3"/>
  <c r="G78" i="3"/>
  <c r="H77" i="3"/>
  <c r="G77" i="3"/>
  <c r="H55" i="3"/>
  <c r="H56" i="3"/>
  <c r="G56" i="3"/>
  <c r="G55" i="3"/>
  <c r="H67" i="3"/>
  <c r="G67" i="3"/>
  <c r="G30" i="3"/>
  <c r="H29" i="3"/>
  <c r="H30" i="3"/>
  <c r="G29" i="3"/>
  <c r="H13" i="3"/>
  <c r="G13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H4" i="3" s="1"/>
  <c r="G9" i="3"/>
  <c r="G4" i="3" s="1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H3" i="3"/>
  <c r="G3" i="3"/>
  <c r="J77" i="2"/>
  <c r="I77" i="2"/>
  <c r="J76" i="2"/>
  <c r="I76" i="2"/>
  <c r="J75" i="2"/>
  <c r="I75" i="2"/>
  <c r="J25" i="2"/>
  <c r="I25" i="2"/>
  <c r="J24" i="2"/>
  <c r="I24" i="2"/>
  <c r="J23" i="2"/>
  <c r="I23" i="2"/>
  <c r="J22" i="2"/>
  <c r="I22" i="2"/>
  <c r="J21" i="2"/>
  <c r="I21" i="2"/>
  <c r="J20" i="2"/>
  <c r="I20" i="2"/>
  <c r="J18" i="2"/>
  <c r="I18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  <c r="G11" i="2"/>
  <c r="H11" i="2"/>
  <c r="G12" i="2"/>
  <c r="H12" i="2"/>
  <c r="H68" i="2"/>
  <c r="H102" i="2"/>
  <c r="G68" i="2"/>
  <c r="G89" i="2" s="1"/>
  <c r="G84" i="2" s="1"/>
  <c r="G102" i="2"/>
  <c r="H101" i="2"/>
  <c r="G101" i="2"/>
  <c r="H72" i="2"/>
  <c r="H87" i="2"/>
  <c r="G72" i="2"/>
  <c r="G87" i="2"/>
  <c r="H86" i="2"/>
  <c r="G86" i="2"/>
  <c r="H85" i="2"/>
  <c r="G85" i="2"/>
  <c r="H89" i="2"/>
  <c r="H84" i="2"/>
  <c r="H88" i="2"/>
  <c r="H83" i="2"/>
  <c r="G88" i="2"/>
  <c r="G83" i="2"/>
  <c r="H70" i="2"/>
  <c r="G70" i="2"/>
  <c r="H74" i="2"/>
  <c r="G74" i="2"/>
  <c r="H73" i="2"/>
  <c r="G73" i="2"/>
  <c r="H64" i="2"/>
  <c r="G64" i="2"/>
  <c r="H63" i="2"/>
  <c r="G63" i="2"/>
  <c r="H47" i="2"/>
  <c r="G47" i="2"/>
  <c r="H42" i="2"/>
  <c r="G42" i="2"/>
  <c r="H45" i="2"/>
  <c r="H46" i="2"/>
  <c r="G46" i="2"/>
  <c r="G45" i="2"/>
  <c r="G37" i="2"/>
  <c r="H37" i="2"/>
  <c r="H36" i="2"/>
  <c r="G36" i="2"/>
  <c r="H26" i="2"/>
  <c r="G26" i="2"/>
  <c r="H27" i="2"/>
  <c r="G27" i="2"/>
  <c r="H22" i="2"/>
  <c r="H19" i="2"/>
  <c r="G22" i="2"/>
  <c r="G19" i="2"/>
  <c r="H9" i="2"/>
  <c r="H4" i="2"/>
  <c r="G9" i="2"/>
  <c r="G4" i="2"/>
  <c r="H3" i="2"/>
  <c r="G3" i="2"/>
  <c r="G77" i="2"/>
  <c r="H77" i="2"/>
  <c r="H24" i="2"/>
  <c r="H23" i="2"/>
  <c r="G23" i="2"/>
  <c r="H10" i="2"/>
  <c r="G10" i="2"/>
  <c r="H8" i="2"/>
  <c r="G8" i="2"/>
  <c r="H7" i="2"/>
  <c r="G7" i="2"/>
  <c r="H21" i="2"/>
  <c r="G21" i="2"/>
  <c r="H20" i="2"/>
  <c r="G20" i="2"/>
  <c r="H6" i="2"/>
  <c r="G6" i="2"/>
  <c r="H5" i="2"/>
  <c r="G5" i="2"/>
  <c r="H76" i="2"/>
  <c r="G76" i="2"/>
  <c r="H25" i="2"/>
  <c r="G25" i="2"/>
  <c r="G24" i="2"/>
  <c r="H18" i="2"/>
  <c r="G18" i="2"/>
  <c r="H75" i="2"/>
  <c r="G75" i="2"/>
</calcChain>
</file>

<file path=xl/sharedStrings.xml><?xml version="1.0" encoding="utf-8"?>
<sst xmlns="http://schemas.openxmlformats.org/spreadsheetml/2006/main" count="1820" uniqueCount="472">
  <si>
    <t>Fuel codes from EIA form 923</t>
  </si>
  <si>
    <t>EIA Code</t>
  </si>
  <si>
    <t>EIA Definition</t>
  </si>
  <si>
    <t>AB</t>
  </si>
  <si>
    <t>Agricultural By-Products</t>
  </si>
  <si>
    <t>ANT</t>
  </si>
  <si>
    <t>Anthracite Coal</t>
  </si>
  <si>
    <t>n/a</t>
  </si>
  <si>
    <t>BFG</t>
  </si>
  <si>
    <t>Blast Furnace Gas</t>
  </si>
  <si>
    <t>Bituminous Coal</t>
  </si>
  <si>
    <t>BIT</t>
  </si>
  <si>
    <t>BLQ</t>
  </si>
  <si>
    <t>Black Liquor</t>
  </si>
  <si>
    <t>DFO</t>
  </si>
  <si>
    <t>Distillate Fuel Oil. Including diesel, No. 1, No. 2, and No. 4 fuel oils.</t>
  </si>
  <si>
    <t>GEO</t>
  </si>
  <si>
    <t>Geothermal</t>
  </si>
  <si>
    <t>JF</t>
  </si>
  <si>
    <t>Jet Fuel</t>
  </si>
  <si>
    <t>KER</t>
  </si>
  <si>
    <t>Kerosene</t>
  </si>
  <si>
    <t>LFG</t>
  </si>
  <si>
    <t>Landfill Gas</t>
  </si>
  <si>
    <t>LIG</t>
  </si>
  <si>
    <t>Lignite Coal</t>
  </si>
  <si>
    <t>MSB</t>
  </si>
  <si>
    <t>Biogenic Municipal Solid Waste</t>
  </si>
  <si>
    <t>MSN</t>
  </si>
  <si>
    <t>Non-biogenic Municipal Solid Waste</t>
  </si>
  <si>
    <t>MWH</t>
  </si>
  <si>
    <t>Electricity used for energy storage</t>
  </si>
  <si>
    <t>NG</t>
  </si>
  <si>
    <t>Natural Gas</t>
  </si>
  <si>
    <t>NUC</t>
  </si>
  <si>
    <t>Nuclear. Including Uranium, Plutonium, and Thorium.</t>
  </si>
  <si>
    <t>OBG</t>
  </si>
  <si>
    <t>Other Biomass Gas. Including digester gas, methane, and other biomass gases.</t>
  </si>
  <si>
    <t>OBL</t>
  </si>
  <si>
    <t>Other Biomass Liquids</t>
  </si>
  <si>
    <t>OBS</t>
  </si>
  <si>
    <t>Other Biomass Solids</t>
  </si>
  <si>
    <t>OG</t>
  </si>
  <si>
    <t>Other Gas</t>
  </si>
  <si>
    <t>OTH</t>
  </si>
  <si>
    <t>Other Fuel</t>
  </si>
  <si>
    <t>PC</t>
  </si>
  <si>
    <t>Petroleum Coke</t>
  </si>
  <si>
    <t>PG</t>
  </si>
  <si>
    <t>Gaseous Propane</t>
  </si>
  <si>
    <t>PUR</t>
  </si>
  <si>
    <t>Purchased Steam</t>
  </si>
  <si>
    <t>RC</t>
  </si>
  <si>
    <t>Refined Coal</t>
  </si>
  <si>
    <t>RFO</t>
  </si>
  <si>
    <t>Residual Fuel Oil. Including No. 5 &amp; 6 fuel oils and bunker C fuel oil.</t>
  </si>
  <si>
    <t>SC</t>
  </si>
  <si>
    <t>Coal-based Synfuel. Including briquettes, pellets, or extrusions, which are formed by binding materials or processes that recycle materials.</t>
  </si>
  <si>
    <t>SGC</t>
  </si>
  <si>
    <t>Coal-Derived Synthesis Gas</t>
  </si>
  <si>
    <t>SGP</t>
  </si>
  <si>
    <t>Synthesis Gas from Petroleum Coke</t>
  </si>
  <si>
    <t>SLW</t>
  </si>
  <si>
    <t>Sludge Waste</t>
  </si>
  <si>
    <t>SUB</t>
  </si>
  <si>
    <t>Subbituminous Coal</t>
  </si>
  <si>
    <t>SUN</t>
  </si>
  <si>
    <t>Solar</t>
  </si>
  <si>
    <t>TDF</t>
  </si>
  <si>
    <t>Tire-derived Fuels</t>
  </si>
  <si>
    <t>WAT</t>
  </si>
  <si>
    <t>Water at a Conventional Hydroelectric Turbine and water used in Wave Buoy Hydrokinetic Technology, current Hydrokinetic Technology, Tidal Hydrokinetic Technology, and Pumping Energy for Reversible (Pumped Storage) Hydroelectric Turbines.</t>
  </si>
  <si>
    <t>WC</t>
  </si>
  <si>
    <t>Waste/Other Coal. Including anthracite culm, bituminous gob, fine coal, lignite waste, waste coal.</t>
  </si>
  <si>
    <t>WDL</t>
  </si>
  <si>
    <t>Wood Waste Liquids, excluding Black Liquor. Including red liquor, sludge wood, spent sulfite liquor, and other wood-based liquids.</t>
  </si>
  <si>
    <t>WDS</t>
  </si>
  <si>
    <t>Wood/Wood Waste Solids. Including paper pellets, railroad ties, utility polies, wood chips, bark, and other wood waste solids.</t>
  </si>
  <si>
    <t>WH</t>
  </si>
  <si>
    <t>Waste Heat not directly attributed to a fuel source</t>
  </si>
  <si>
    <t>WND</t>
  </si>
  <si>
    <t>Wind</t>
  </si>
  <si>
    <t>WO</t>
  </si>
  <si>
    <t>Waste/Other Oil. Including crude oil, liquid butane, liquid propane, naphtha, oil waste, re-refined moto oil, sludge oil, tar oil, or other petroleum-based liquid wastes.</t>
  </si>
  <si>
    <t>Proxy for this work</t>
  </si>
  <si>
    <t>Non-gaseous Fossil</t>
  </si>
  <si>
    <t>Non-gaseous Biomass</t>
  </si>
  <si>
    <t>Gaseous Biomass</t>
  </si>
  <si>
    <t>Gaseous Fossil</t>
  </si>
  <si>
    <t>Nuclear</t>
  </si>
  <si>
    <t>Hydro</t>
  </si>
  <si>
    <t>Code</t>
  </si>
  <si>
    <t>BM</t>
  </si>
  <si>
    <t>FSL</t>
  </si>
  <si>
    <t>Prime mover codes from EIA form 923</t>
  </si>
  <si>
    <t>ST</t>
  </si>
  <si>
    <t>CA</t>
  </si>
  <si>
    <t>CT</t>
  </si>
  <si>
    <t>Energy Storage, Battery</t>
  </si>
  <si>
    <t>Turbines Used in a Binary Cycle. Including those used for geothermal applications</t>
  </si>
  <si>
    <t>Combined-Cycle -- Steam Part</t>
  </si>
  <si>
    <t>Energy Storage, Compressed Air</t>
  </si>
  <si>
    <t>Energy Storage, Concentrated Solar Power</t>
  </si>
  <si>
    <t>Combined-Cycle Single-Shaft Combustion Turbine and Steam Turbine share of single generator</t>
  </si>
  <si>
    <t>Combined-Cycle Combustion Turbine Part</t>
  </si>
  <si>
    <t>Energy Storage, Other (Specify on Schedule 9, Comments)</t>
  </si>
  <si>
    <t>Fuel Cell</t>
  </si>
  <si>
    <t>Energy Storage, Flywheel</t>
  </si>
  <si>
    <t>Combustion (Gas) Turbine. Including Jet Engine design</t>
  </si>
  <si>
    <t>Hydrokinetic, Axial Flow Turbine</t>
  </si>
  <si>
    <t>Hydrokinetic, Wave Buoy</t>
  </si>
  <si>
    <t>Hydrokinetic, Other</t>
  </si>
  <si>
    <t>Hydraulic Turbine. Including turbines associated with delivery of water by pipeline.</t>
  </si>
  <si>
    <t>Internal Combustion (diesel, piston, reciprocating) Engine</t>
  </si>
  <si>
    <t>Energy Storage, Reversible Hydraulic Turbine (Pumped Storage)</t>
  </si>
  <si>
    <t>Other</t>
  </si>
  <si>
    <t>Steam Turbine. Including Nuclear, Geothermal, and Solar Steam (does not include Combined Cycle).</t>
  </si>
  <si>
    <t>Photovoltaic</t>
  </si>
  <si>
    <t>Wind Turbine, Onshore</t>
  </si>
  <si>
    <t>Wind Turbine, Offshore</t>
  </si>
  <si>
    <t>BA</t>
  </si>
  <si>
    <t>BT</t>
  </si>
  <si>
    <t>CE</t>
  </si>
  <si>
    <t>CP</t>
  </si>
  <si>
    <t>CS</t>
  </si>
  <si>
    <t>ES</t>
  </si>
  <si>
    <t>FC</t>
  </si>
  <si>
    <t>FW</t>
  </si>
  <si>
    <t>GT</t>
  </si>
  <si>
    <t>HA</t>
  </si>
  <si>
    <t>HB</t>
  </si>
  <si>
    <t>HK</t>
  </si>
  <si>
    <t>HY</t>
  </si>
  <si>
    <t>IC</t>
  </si>
  <si>
    <t>PS</t>
  </si>
  <si>
    <t>OT</t>
  </si>
  <si>
    <t>PV</t>
  </si>
  <si>
    <t>WT</t>
  </si>
  <si>
    <t>WS</t>
  </si>
  <si>
    <t>Combined Cycle</t>
  </si>
  <si>
    <t>Energy Storage</t>
  </si>
  <si>
    <t>Combustion Turbine</t>
  </si>
  <si>
    <t>Hydrokinetic</t>
  </si>
  <si>
    <t>Hydraulic</t>
  </si>
  <si>
    <t>Steam Turbine</t>
  </si>
  <si>
    <t>Wind Turbine</t>
  </si>
  <si>
    <t>CC</t>
  </si>
  <si>
    <t>Cooling System codes from EIA form 923</t>
  </si>
  <si>
    <t xml:space="preserve">        Dry (air) cooling System</t>
  </si>
  <si>
    <t xml:space="preserve">        Hybrid (non-specified)</t>
  </si>
  <si>
    <t xml:space="preserve">        Hybrid: recirculating cooling pond(s) or canal(s) with dry cooling</t>
  </si>
  <si>
    <t xml:space="preserve">        Hybrid: recirculating with forced draft cooling tower(s) with dry cooling</t>
  </si>
  <si>
    <t xml:space="preserve">        Hybrid: recirculating with induced draft cooling tower(s) with dry cooling</t>
  </si>
  <si>
    <t xml:space="preserve">        Helper Tower</t>
  </si>
  <si>
    <t xml:space="preserve">        Once through (non-specified)</t>
  </si>
  <si>
    <t xml:space="preserve">        Once through (non-specified) and Recirculating (non-specified)</t>
  </si>
  <si>
    <t xml:space="preserve">        Once through with Cooling Ponds</t>
  </si>
  <si>
    <t xml:space="preserve">        Once through without cooling pond(s) or canal(s)</t>
  </si>
  <si>
    <t xml:space="preserve">        Other - Specify in Footnote</t>
  </si>
  <si>
    <t xml:space="preserve">        Recirculating (non-specified)</t>
  </si>
  <si>
    <t xml:space="preserve">        Recirculating with Cooling Ponds</t>
  </si>
  <si>
    <t xml:space="preserve">        Recirculating with Forced Draft Cooling Tower</t>
  </si>
  <si>
    <t xml:space="preserve">        Recirculating with Induced Draft Cooling Tower</t>
  </si>
  <si>
    <t xml:space="preserve">        Recirculating with Natural Draft Cooling Tower</t>
  </si>
  <si>
    <t>DC</t>
  </si>
  <si>
    <t>H</t>
  </si>
  <si>
    <t>HRC</t>
  </si>
  <si>
    <t>HRF</t>
  </si>
  <si>
    <t>HRI</t>
  </si>
  <si>
    <t>HT</t>
  </si>
  <si>
    <t>O</t>
  </si>
  <si>
    <t>O + R</t>
  </si>
  <si>
    <t>OC</t>
  </si>
  <si>
    <t>ON</t>
  </si>
  <si>
    <t>R</t>
  </si>
  <si>
    <t>RF</t>
  </si>
  <si>
    <t>RI</t>
  </si>
  <si>
    <t>RN</t>
  </si>
  <si>
    <t>Dry cooling</t>
  </si>
  <si>
    <t>Hybrid</t>
  </si>
  <si>
    <t>Recirculating</t>
  </si>
  <si>
    <t>Once through</t>
  </si>
  <si>
    <t>Pond</t>
  </si>
  <si>
    <t>PN</t>
  </si>
  <si>
    <t>Fuel</t>
  </si>
  <si>
    <t>Prime.Mover</t>
  </si>
  <si>
    <t>Cooling.System</t>
  </si>
  <si>
    <t>Water.Consumption.galMWh</t>
  </si>
  <si>
    <t>Water.Withdrawal.galMwh</t>
  </si>
  <si>
    <t>NA</t>
  </si>
  <si>
    <t>BMG</t>
  </si>
  <si>
    <t>FSLG</t>
  </si>
  <si>
    <t>BM_GT_NA_N</t>
  </si>
  <si>
    <t>BM_ST_DC_N</t>
  </si>
  <si>
    <t>BM_ST_DC_Y</t>
  </si>
  <si>
    <t>BM_ST_ON_N</t>
  </si>
  <si>
    <t>BM_ST_ON_Y</t>
  </si>
  <si>
    <t>BM_ST_PN_N</t>
  </si>
  <si>
    <t>BM_ST_PN_Y</t>
  </si>
  <si>
    <t>BM_ST_RC_N</t>
  </si>
  <si>
    <t>BM_ST_RC_Y</t>
  </si>
  <si>
    <t>BM_ST_NA_N</t>
  </si>
  <si>
    <t>BM_ST_NA_Y</t>
  </si>
  <si>
    <t>BMG_ES_NA_N</t>
  </si>
  <si>
    <t>BMG_ES_NA_Y</t>
  </si>
  <si>
    <t>BMG_GT_RC_Y</t>
  </si>
  <si>
    <t>BMG_GT_NA_N</t>
  </si>
  <si>
    <t>BMG_GT_NA_Y</t>
  </si>
  <si>
    <t>BMG_OT_NA_Y</t>
  </si>
  <si>
    <t>BMG_ST_DC_N</t>
  </si>
  <si>
    <t>BMG_ST_ON_N</t>
  </si>
  <si>
    <t>BMG_ST_ON_Y</t>
  </si>
  <si>
    <t>BMG_ST_RC_N</t>
  </si>
  <si>
    <t>BMG_ST_RC_Y</t>
  </si>
  <si>
    <t>BMG_ST_NA_N</t>
  </si>
  <si>
    <t>BMG_ST_NA_Y</t>
  </si>
  <si>
    <t>FSL_CC_RC_N</t>
  </si>
  <si>
    <t>FSL_CC_NA_N</t>
  </si>
  <si>
    <t>FSL_GT_HB_N</t>
  </si>
  <si>
    <t>FSL_GT_ON_N</t>
  </si>
  <si>
    <t>FSL_GT_PN_N</t>
  </si>
  <si>
    <t>FSL_GT_RC_N</t>
  </si>
  <si>
    <t>FSL_GT_RC_Y</t>
  </si>
  <si>
    <t>FSL_GT_NA_N</t>
  </si>
  <si>
    <t>FSL_GT_NA_Y</t>
  </si>
  <si>
    <t>FSL_OT_NA_Y</t>
  </si>
  <si>
    <t>FSL_ST_DC_N</t>
  </si>
  <si>
    <t>FSL_ST_DC_Y</t>
  </si>
  <si>
    <t>FSL_ST_HB_Y</t>
  </si>
  <si>
    <t>FSL_ST_ON_N</t>
  </si>
  <si>
    <t>FSL_ST_ON_Y</t>
  </si>
  <si>
    <t>FSL_ST_PN_N</t>
  </si>
  <si>
    <t>FSL_ST_PN_Y</t>
  </si>
  <si>
    <t>FSL_ST_RC_N</t>
  </si>
  <si>
    <t>FSL_ST_RC_Y</t>
  </si>
  <si>
    <t>FSL_ST_NA_N</t>
  </si>
  <si>
    <t>FSL_ST_NA_Y</t>
  </si>
  <si>
    <t>FSLG_CC_DC_N</t>
  </si>
  <si>
    <t>FSLG_CC_RC_N</t>
  </si>
  <si>
    <t>FSLG_CC_NA_N</t>
  </si>
  <si>
    <t>FSLG_CC_NA_Y</t>
  </si>
  <si>
    <t>FSLG_ES_NA_N</t>
  </si>
  <si>
    <t>FSLG_ES_NA_Y</t>
  </si>
  <si>
    <t>FSLG_GT_DC_N</t>
  </si>
  <si>
    <t>FSLG_GT_HB_N</t>
  </si>
  <si>
    <t>FSLG_GT_ON_N</t>
  </si>
  <si>
    <t>FSLG_GT_PN_N</t>
  </si>
  <si>
    <t>FSLG_GT_RC_N</t>
  </si>
  <si>
    <t>FSLG_GT_RC_Y</t>
  </si>
  <si>
    <t>FSLG_GT_NA_N</t>
  </si>
  <si>
    <t>FSLG_GT_NA_Y</t>
  </si>
  <si>
    <t>FSLG_OT_NA_N</t>
  </si>
  <si>
    <t>FSLG_OT_NA_Y</t>
  </si>
  <si>
    <t>FSLG_ST_DC_N</t>
  </si>
  <si>
    <t>FSLG_ST_DC_Y</t>
  </si>
  <si>
    <t>FSLG_ST_HB_N</t>
  </si>
  <si>
    <t>FSLG_ST_HB_Y</t>
  </si>
  <si>
    <t>FSLG_ST_ON_N</t>
  </si>
  <si>
    <t>FSLG_ST_ON_Y</t>
  </si>
  <si>
    <t>FSLG_ST_PN_N</t>
  </si>
  <si>
    <t>FSLG_ST_PN_Y</t>
  </si>
  <si>
    <t>FSLG_ST_RC_N</t>
  </si>
  <si>
    <t>FSLG_ST_RC_Y</t>
  </si>
  <si>
    <t>FSLG_ST_NA_N</t>
  </si>
  <si>
    <t>FSLG_ST_NA_Y</t>
  </si>
  <si>
    <t>GEO_BT_NA_N</t>
  </si>
  <si>
    <t>GEO_ST_NA_N</t>
  </si>
  <si>
    <t>GEO_ST_NA_Y</t>
  </si>
  <si>
    <t>NUC_ST_NA_N</t>
  </si>
  <si>
    <t>OTH_GT_NA_N</t>
  </si>
  <si>
    <t>OTH_GT_NA_Y</t>
  </si>
  <si>
    <t>OTH_OT_NA_N</t>
  </si>
  <si>
    <t>OTH_OT_NA_Y</t>
  </si>
  <si>
    <t>OTH_ST_ON_N</t>
  </si>
  <si>
    <t>OTH_ST_ON_Y</t>
  </si>
  <si>
    <t>OTH_ST_PN_N</t>
  </si>
  <si>
    <t>OTH_ST_RC_N</t>
  </si>
  <si>
    <t>OTH_ST_RC_Y</t>
  </si>
  <si>
    <t>OTH_ST_NA_N</t>
  </si>
  <si>
    <t>OTH_ST_NA_Y</t>
  </si>
  <si>
    <t>SUN_ES_NA_N</t>
  </si>
  <si>
    <t>SUN_PV_NA_N</t>
  </si>
  <si>
    <t>SUN_PV_NA_Y</t>
  </si>
  <si>
    <t>SUN_ST_NA_N</t>
  </si>
  <si>
    <t>WAT_ES_NA_N</t>
  </si>
  <si>
    <t>WAT_HY_NA_N</t>
  </si>
  <si>
    <t>WAT_HY_NA_Y</t>
  </si>
  <si>
    <t>WND_WT_NA_N</t>
  </si>
  <si>
    <t>WND_WT_NA_Y</t>
  </si>
  <si>
    <t>NA_ES_NA_N</t>
  </si>
  <si>
    <t>NA_GT_NA_N</t>
  </si>
  <si>
    <t>NA_ST_NA_N</t>
  </si>
  <si>
    <t>NA_ST_NA_Y</t>
  </si>
  <si>
    <t>N</t>
  </si>
  <si>
    <t>Y</t>
  </si>
  <si>
    <t>CHP.Status</t>
  </si>
  <si>
    <t>WC.m3GJ</t>
  </si>
  <si>
    <t>WW.m3GJ</t>
  </si>
  <si>
    <t>notes</t>
  </si>
  <si>
    <t>Peer et al. (2016) water use rates for Natural Gas</t>
  </si>
  <si>
    <t>Peer et al. (2016) water use rates for Coal</t>
  </si>
  <si>
    <t>Assume recirculating cooling system. Peer et al. (2016) water use rates for Natural Gas Single Shaft</t>
  </si>
  <si>
    <t>Assume recirculating cooling system. 110% of Peer et al. (2016) water use rates for Natural Gas Single Shaft</t>
  </si>
  <si>
    <t>Peer et al. (2016) water use rates for Natural Gas with no CHP</t>
  </si>
  <si>
    <t>Peer et al. (2016) water use rates for Natural Gas recirculating ponds, no CHP</t>
  </si>
  <si>
    <t>Peer et al. (2016) water use rates for Coal recirculating ponds, no CHP</t>
  </si>
  <si>
    <t>Peer et al. (2016) water use rates for Natural Gas CC single shaft</t>
  </si>
  <si>
    <t>110% of Peer et al. (2016) water use rates for Natural Gas CC single shaft</t>
  </si>
  <si>
    <t>Peer et al. (2016) water use rates for Natural Gas, no CHP</t>
  </si>
  <si>
    <t>Water use rates from EG &amp; KTS for Biogas</t>
  </si>
  <si>
    <t>Water use rates from EG &amp; KTS for Solid Biomass &amp; RDF</t>
  </si>
  <si>
    <t xml:space="preserve">Water use rates from EG &amp; KTS for Geothermal wet cooled </t>
  </si>
  <si>
    <t>Water use rates from EG &amp; KTS for Geothermal binary turbine wet cooled</t>
  </si>
  <si>
    <t>10% of recirculaing (tower) rate</t>
  </si>
  <si>
    <t>Assume once through cooling system. Peer et al (2016) water use rates for coal</t>
  </si>
  <si>
    <t>Assume once through cooling system. Peer et al (2016) water use rates for natural gas</t>
  </si>
  <si>
    <t>Assume once through cooling system. Peer et al (2016) water use rates for nuclear</t>
  </si>
  <si>
    <t>Macknick value</t>
  </si>
  <si>
    <t>Assume no cooling system required</t>
  </si>
  <si>
    <t>No cooling required</t>
  </si>
  <si>
    <t>Peer et al. (2016) water use rates for natural gas recirculating ponds, no CHP</t>
  </si>
  <si>
    <t>percent.generation</t>
  </si>
  <si>
    <t>SW</t>
  </si>
  <si>
    <t>Surface Water (ex: river, canal, bay)</t>
  </si>
  <si>
    <t>GW</t>
  </si>
  <si>
    <t>Ground Water (ex: aquifer, well)</t>
  </si>
  <si>
    <t>PD</t>
  </si>
  <si>
    <t>Plant Discharge Water (ex: wastewater treatment plant discharge)</t>
  </si>
  <si>
    <t>BR</t>
  </si>
  <si>
    <t>Brackish Water</t>
  </si>
  <si>
    <t>FR</t>
  </si>
  <si>
    <t>Fresh Water</t>
  </si>
  <si>
    <t>BE</t>
  </si>
  <si>
    <t>Reclaimed Water (ex: treated wastewater effluent)</t>
  </si>
  <si>
    <t>SA</t>
  </si>
  <si>
    <t>Saline Water</t>
  </si>
  <si>
    <t>Surface Water</t>
  </si>
  <si>
    <t>Groundwater</t>
  </si>
  <si>
    <t>Recycled Water</t>
  </si>
  <si>
    <t>Water Type codes from EIA form 860</t>
  </si>
  <si>
    <t>Freshwater</t>
  </si>
  <si>
    <t>Peer et al. (2016) rates for Natural Gas CC</t>
  </si>
  <si>
    <t>Peer et al. (2016) rates for Natural Gas CC (apply CC rate, even for GT part with NA cooling)</t>
  </si>
  <si>
    <t>10% of Peer et al. (2016) rates for Natural Gas CC tower cooled</t>
  </si>
  <si>
    <t>Peer et al. (2016) rates for Natural Gas CC, no CHP</t>
  </si>
  <si>
    <t>Peer et al. (2016) rates for Coal</t>
  </si>
  <si>
    <t>Peer et al. (2016) rates for Natural Gas CS</t>
  </si>
  <si>
    <t>Peer et al. (2016) rates for Natural Gas CC, recirculating pond</t>
  </si>
  <si>
    <t>Peer et al. (2016) rates for Coal, assume ON cooling</t>
  </si>
  <si>
    <t>10% of Peer et al. (2016) rates for Coal recirculating tower cooled</t>
  </si>
  <si>
    <t>Peer et al. (2016) rates for Coal, recirculating ponds</t>
  </si>
  <si>
    <t>Peer et al. (2016) rates for Coal, recirculating ponds no CHP</t>
  </si>
  <si>
    <t xml:space="preserve">Peer et al. (2016) rates for Natural Gas </t>
  </si>
  <si>
    <t>Peer et al. (2016) rates for Natural Gas CS. Assume RC cooling system</t>
  </si>
  <si>
    <t>Peer et al. (2016) rates for Natural Gas CC, recirculating pond no CHP</t>
  </si>
  <si>
    <t>10% of Peer et al. (2016) rates for Natural Gas CS tower cooled</t>
  </si>
  <si>
    <t>10% of Peer et al. (2016) rates for Natural Gas ST tower cooled</t>
  </si>
  <si>
    <t>Peer et al. (2016) rates for Natural Gas</t>
  </si>
  <si>
    <t>Peer et al. (2016) rates for Natural Gas. Assume ON cooling system</t>
  </si>
  <si>
    <t>Peer et al. (2016) rates for Natural Gas, no CHP</t>
  </si>
  <si>
    <t>Peer et al. (2016) rates for Natural Gas, recirculating ponds</t>
  </si>
  <si>
    <t>Peer et al. (2016) rates for Natural Gas (natural draft)</t>
  </si>
  <si>
    <t>Peer et al. (2016) rates for Natural Gas (natural draft), no CHP</t>
  </si>
  <si>
    <t>Peer et al. (2016) water use rates for Natural Gas, recirculating ponds</t>
  </si>
  <si>
    <t xml:space="preserve">Peer et al (2016) water use rates for natural gas. Assume once through cooling system. </t>
  </si>
  <si>
    <t>BMG_CC_NA_N</t>
  </si>
  <si>
    <t>FSL_CC_DC_N</t>
  </si>
  <si>
    <t>FSL_CC_DC_Y</t>
  </si>
  <si>
    <t>FSL_CC_HB_Y</t>
  </si>
  <si>
    <t>FSL_CC_ON_N</t>
  </si>
  <si>
    <t>FSL_CC_PN_N</t>
  </si>
  <si>
    <t>FSL_CC_RC_Y</t>
  </si>
  <si>
    <t>FSL_CC_NA_Y</t>
  </si>
  <si>
    <t>FSLG_CC_DC_Y</t>
  </si>
  <si>
    <t>FSLG_CC_HB_N</t>
  </si>
  <si>
    <t>FSLG_CC_HB_Y</t>
  </si>
  <si>
    <t>FSLG_CC_ON_N</t>
  </si>
  <si>
    <t>FSLG_CC_ON_Y</t>
  </si>
  <si>
    <t>FSLG_CC_PN_N</t>
  </si>
  <si>
    <t>FSLG_CC_RC_Y</t>
  </si>
  <si>
    <t>FSLG_CS_DC_N</t>
  </si>
  <si>
    <t>FSLG_CS_RC_N</t>
  </si>
  <si>
    <t>FSLG_CS_NA_N</t>
  </si>
  <si>
    <t>FSLG_CS_NA_Y</t>
  </si>
  <si>
    <t>OTH_CC_ON_N</t>
  </si>
  <si>
    <t>OTH_CC_ON_Y</t>
  </si>
  <si>
    <t>OTH_CC_RC_Y</t>
  </si>
  <si>
    <t>OTH_CC_NA_Y</t>
  </si>
  <si>
    <t>SUN_CC_NA_N</t>
  </si>
  <si>
    <t>BM_GT_NA</t>
  </si>
  <si>
    <t>BM_ST_DC</t>
  </si>
  <si>
    <t>BM_ST_ON</t>
  </si>
  <si>
    <t>BM_ST_PN</t>
  </si>
  <si>
    <t>BM_ST_RC</t>
  </si>
  <si>
    <t>BM_ST_NA</t>
  </si>
  <si>
    <t>GEO_BT_NA</t>
  </si>
  <si>
    <t>GEO_ST_NA</t>
  </si>
  <si>
    <t>NUC_ST_ON</t>
  </si>
  <si>
    <t>NUC_ST_PN</t>
  </si>
  <si>
    <t>NUC_ST_RC</t>
  </si>
  <si>
    <t>NUC_ST_RT</t>
  </si>
  <si>
    <t>NUC_ST_NA</t>
  </si>
  <si>
    <t>OTH_GT_NA</t>
  </si>
  <si>
    <t>OTH_OT_NA</t>
  </si>
  <si>
    <t>SUN_CC_NA</t>
  </si>
  <si>
    <t>SUN_ES_RC</t>
  </si>
  <si>
    <t>SUN_ES_NA</t>
  </si>
  <si>
    <t>SUN_PV_NA</t>
  </si>
  <si>
    <t>SUN_ST_DC</t>
  </si>
  <si>
    <t>SUN_ST_NA</t>
  </si>
  <si>
    <t>WAT_ES_NA</t>
  </si>
  <si>
    <t>WAT_HY_NA</t>
  </si>
  <si>
    <t>WND_WT_NA</t>
  </si>
  <si>
    <t>Peer et al (2016) water use rates for nuclear</t>
  </si>
  <si>
    <t>BG_CC_NA</t>
  </si>
  <si>
    <t>BG_ES_NA</t>
  </si>
  <si>
    <t>BG_GT_NA</t>
  </si>
  <si>
    <t>BG_ST_ON</t>
  </si>
  <si>
    <t>BG_ST_RC</t>
  </si>
  <si>
    <t>BG_ST_NA</t>
  </si>
  <si>
    <t>CL_CC_PN</t>
  </si>
  <si>
    <t>CL_CC_NA</t>
  </si>
  <si>
    <t>CL_OT_NA</t>
  </si>
  <si>
    <t>CL_ST_DC</t>
  </si>
  <si>
    <t>CL_ST_ON</t>
  </si>
  <si>
    <t>CL_ST_PN</t>
  </si>
  <si>
    <t>CL_ST_RC</t>
  </si>
  <si>
    <t>CL_ST_NA</t>
  </si>
  <si>
    <t>ES_ES_NA</t>
  </si>
  <si>
    <t>NG_CC_DC</t>
  </si>
  <si>
    <t>NG_CC_HB</t>
  </si>
  <si>
    <t>NG_CC_ON</t>
  </si>
  <si>
    <t>NG_CC_PN</t>
  </si>
  <si>
    <t>NG_CC_RC</t>
  </si>
  <si>
    <t>NG_CC_NA</t>
  </si>
  <si>
    <t>NG_CS_DC</t>
  </si>
  <si>
    <t>NG_CS_RC</t>
  </si>
  <si>
    <t>NG_CS_NA</t>
  </si>
  <si>
    <t>NG_ES_NA</t>
  </si>
  <si>
    <t>NG_GT_ON</t>
  </si>
  <si>
    <t>NG_GT_NA</t>
  </si>
  <si>
    <t>NG_OT_NA</t>
  </si>
  <si>
    <t>NG_ST_DC</t>
  </si>
  <si>
    <t>NG_ST_ON</t>
  </si>
  <si>
    <t>NG_ST_PN</t>
  </si>
  <si>
    <t>NG_ST_RC</t>
  </si>
  <si>
    <t>NG_ST_NA</t>
  </si>
  <si>
    <t>OIL_CC_RC</t>
  </si>
  <si>
    <t>OIL_CC_NA</t>
  </si>
  <si>
    <t>OIL_GT_NA</t>
  </si>
  <si>
    <t>OIL_ST_DC</t>
  </si>
  <si>
    <t>OIL_ST_ON</t>
  </si>
  <si>
    <t>OIL_ST_PN</t>
  </si>
  <si>
    <t>OIL_ST_RC</t>
  </si>
  <si>
    <t>OIL_ST_NA</t>
  </si>
  <si>
    <t>NA_NA_NA</t>
  </si>
  <si>
    <t>Water use rates from EG &amp; KTS for Oil</t>
  </si>
  <si>
    <t>Oil</t>
  </si>
  <si>
    <t>Natural.Gas</t>
  </si>
  <si>
    <t>Uranium</t>
  </si>
  <si>
    <t>Biogas</t>
  </si>
  <si>
    <t>Solar.Thermal</t>
  </si>
  <si>
    <t>Coal</t>
  </si>
  <si>
    <t>Water</t>
  </si>
  <si>
    <t>Biomass</t>
  </si>
  <si>
    <t>Solar.PV</t>
  </si>
  <si>
    <t>WC.m3</t>
  </si>
  <si>
    <t>Generation (MWh)</t>
  </si>
  <si>
    <t>WW.m3</t>
  </si>
  <si>
    <t>Water use rates from EG &amp; KTS for Solar Thermal</t>
  </si>
  <si>
    <t>% of total gen</t>
  </si>
  <si>
    <t>Cooled Generation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</si>
</sst>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6" fillId="2" borderId="0" xfId="1" quotePrefix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Border="1"/>
    <xf numFmtId="0" fontId="0" fillId="3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9" fillId="4" borderId="0" xfId="0" applyFon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/>
    </xf>
    <xf numFmtId="0" fontId="4" fillId="3" borderId="0" xfId="3" applyFill="1" applyBorder="1" applyAlignment="1">
      <alignment vertical="center"/>
    </xf>
    <xf numFmtId="0" fontId="10" fillId="3" borderId="3" xfId="0" applyFont="1" applyFill="1" applyBorder="1" applyAlignment="1">
      <alignment horizontal="left"/>
    </xf>
    <xf numFmtId="0" fontId="4" fillId="3" borderId="3" xfId="3" applyFill="1" applyBorder="1" applyAlignment="1">
      <alignment vertical="center"/>
    </xf>
    <xf numFmtId="0" fontId="0" fillId="3" borderId="3" xfId="0" applyFill="1" applyBorder="1" applyAlignment="1"/>
    <xf numFmtId="0" fontId="4" fillId="3" borderId="0" xfId="0" quotePrefix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 wrapText="1"/>
    </xf>
    <xf numFmtId="0" fontId="4" fillId="3" borderId="3" xfId="0" quotePrefix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Fill="1"/>
    <xf numFmtId="0" fontId="0" fillId="3" borderId="0" xfId="0" applyFill="1" applyBorder="1" applyAlignment="1"/>
    <xf numFmtId="0" fontId="6" fillId="2" borderId="3" xfId="1" quotePrefix="1" applyFont="1" applyFill="1" applyBorder="1" applyAlignment="1">
      <alignment horizontal="left" vertical="center"/>
    </xf>
    <xf numFmtId="0" fontId="9" fillId="4" borderId="0" xfId="0" applyFont="1" applyFill="1" applyBorder="1"/>
    <xf numFmtId="0" fontId="10" fillId="0" borderId="0" xfId="0" applyFont="1" applyFill="1"/>
    <xf numFmtId="2" fontId="0" fillId="0" borderId="0" xfId="0" applyNumberFormat="1"/>
    <xf numFmtId="0" fontId="9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3" borderId="0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2" xfId="0" applyFill="1" applyBorder="1" applyAlignment="1"/>
    <xf numFmtId="0" fontId="0" fillId="3" borderId="2" xfId="0" applyFill="1" applyBorder="1" applyAlignment="1">
      <alignment wrapText="1"/>
    </xf>
    <xf numFmtId="0" fontId="0" fillId="3" borderId="2" xfId="0" applyFill="1" applyBorder="1"/>
    <xf numFmtId="9" fontId="0" fillId="0" borderId="0" xfId="9" applyFont="1"/>
    <xf numFmtId="0" fontId="0" fillId="5" borderId="0" xfId="0" applyFill="1"/>
    <xf numFmtId="166" fontId="0" fillId="0" borderId="0" xfId="9" applyNumberFormat="1" applyFont="1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Normal" xfId="0" builtinId="0"/>
    <cellStyle name="Normal 2" xfId="3" xr:uid="{00000000-0005-0000-0000-00000B000000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Library/Containers/com.microsoft.Excel/Data/Library/Preferences/AutoRecovery/SupplementaryData-Grubert_Sanders_2017-WaterUSEnergySystem201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 Summary"/>
      <sheetName val="Intensity Summary"/>
      <sheetName val="Absolute Volume"/>
      <sheetName val="Intensity"/>
      <sheetName val="Output data"/>
      <sheetName val="Resource-specific data-&gt;"/>
      <sheetName val="Oil"/>
      <sheetName val="Conventional Oil"/>
      <sheetName val="Unconventional Oil"/>
      <sheetName val="Ethanol"/>
      <sheetName val="Biodiesel"/>
      <sheetName val="Coal"/>
      <sheetName val="Subbituminous Coal"/>
      <sheetName val="Bituminous Coal"/>
      <sheetName val="Lignite Coal"/>
      <sheetName val="Natural Gas"/>
      <sheetName val="Conventional Natural Gas"/>
      <sheetName val="Unconventional Natural Gas"/>
      <sheetName val="Uranium"/>
      <sheetName val="Hydropower"/>
      <sheetName val="Wind"/>
      <sheetName val="Solid Biomass and RDF"/>
      <sheetName val="Biogas"/>
      <sheetName val="Geothermal"/>
      <sheetName val="Solar Photovoltaic"/>
      <sheetName val="Solar Thermal"/>
      <sheetName val="Calculations and assumptions-&gt;"/>
      <sheetName val="Resource calc sheets (hidden) &gt;"/>
      <sheetName val="Internal consistency check"/>
      <sheetName val="Constants"/>
      <sheetName val="EIA definitions"/>
      <sheetName val="Energy data by fuel cycle"/>
      <sheetName val="Sankey conversion input"/>
      <sheetName val="Allocation of &quot;other&quot; fuels"/>
      <sheetName val="Intermediate o&amp;g entries"/>
      <sheetName val="Intermediate coal entries"/>
      <sheetName val="Intermediate geothermal"/>
    </sheetNames>
    <sheetDataSet>
      <sheetData sheetId="0"/>
      <sheetData sheetId="1"/>
      <sheetData sheetId="2"/>
      <sheetData sheetId="3">
        <row r="87">
          <cell r="E87">
            <v>8382176.413415188</v>
          </cell>
        </row>
      </sheetData>
      <sheetData sheetId="4"/>
      <sheetData sheetId="5"/>
      <sheetData sheetId="6"/>
      <sheetData sheetId="7">
        <row r="13">
          <cell r="C13">
            <v>3174122426.0036516</v>
          </cell>
        </row>
      </sheetData>
      <sheetData sheetId="8"/>
      <sheetData sheetId="9"/>
      <sheetData sheetId="10"/>
      <sheetData sheetId="11"/>
      <sheetData sheetId="12"/>
      <sheetData sheetId="13">
        <row r="15">
          <cell r="C15">
            <v>8382176.413415188</v>
          </cell>
        </row>
      </sheetData>
      <sheetData sheetId="14">
        <row r="15">
          <cell r="C15">
            <v>108222451.93026051</v>
          </cell>
        </row>
      </sheetData>
      <sheetData sheetId="15">
        <row r="15">
          <cell r="C15">
            <v>32761544.206854895</v>
          </cell>
        </row>
      </sheetData>
      <sheetData sheetId="16">
        <row r="13">
          <cell r="C13">
            <v>1676993979.4468775</v>
          </cell>
        </row>
      </sheetData>
      <sheetData sheetId="17"/>
      <sheetData sheetId="18"/>
      <sheetData sheetId="19">
        <row r="13">
          <cell r="C13">
            <v>1651674465.6008334</v>
          </cell>
        </row>
      </sheetData>
      <sheetData sheetId="20"/>
      <sheetData sheetId="21">
        <row r="13">
          <cell r="C13">
            <v>1961874</v>
          </cell>
        </row>
      </sheetData>
      <sheetData sheetId="22">
        <row r="22">
          <cell r="D22">
            <v>0.48401084541239542</v>
          </cell>
        </row>
      </sheetData>
      <sheetData sheetId="23">
        <row r="15">
          <cell r="D15">
            <v>6.8789763869262083E-2</v>
          </cell>
          <cell r="P15">
            <v>2.5629118305486474</v>
          </cell>
        </row>
      </sheetData>
      <sheetData sheetId="24">
        <row r="13">
          <cell r="C13">
            <v>168317795.07571748</v>
          </cell>
        </row>
        <row r="24">
          <cell r="D24">
            <v>2.8118050206663852</v>
          </cell>
          <cell r="P24">
            <v>2.8118050206663852</v>
          </cell>
        </row>
      </sheetData>
      <sheetData sheetId="25">
        <row r="13">
          <cell r="C13">
            <v>169190.55555555553</v>
          </cell>
        </row>
      </sheetData>
      <sheetData sheetId="26">
        <row r="13">
          <cell r="C13">
            <v>8230602.8163088858</v>
          </cell>
        </row>
      </sheetData>
      <sheetData sheetId="27"/>
      <sheetData sheetId="28"/>
      <sheetData sheetId="29"/>
      <sheetData sheetId="30"/>
      <sheetData sheetId="31"/>
      <sheetData sheetId="32">
        <row r="47">
          <cell r="E47">
            <v>556452003.06185782</v>
          </cell>
        </row>
      </sheetData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opLeftCell="A4" workbookViewId="0">
      <selection activeCell="E92" sqref="E92"/>
    </sheetView>
  </sheetViews>
  <sheetFormatPr baseColWidth="10" defaultRowHeight="16" x14ac:dyDescent="0.2"/>
  <cols>
    <col min="1" max="1" width="10.83203125" style="12"/>
    <col min="2" max="2" width="115.1640625" style="13" customWidth="1"/>
    <col min="3" max="3" width="23" style="12" bestFit="1" customWidth="1"/>
  </cols>
  <sheetData>
    <row r="1" spans="1:4" x14ac:dyDescent="0.2">
      <c r="A1" s="49" t="s">
        <v>0</v>
      </c>
      <c r="B1" s="50"/>
      <c r="C1" s="50"/>
      <c r="D1" s="50"/>
    </row>
    <row r="2" spans="1:4" x14ac:dyDescent="0.2">
      <c r="A2" s="1" t="s">
        <v>1</v>
      </c>
      <c r="B2" s="11" t="s">
        <v>2</v>
      </c>
      <c r="C2" s="1" t="s">
        <v>84</v>
      </c>
      <c r="D2" s="17" t="s">
        <v>91</v>
      </c>
    </row>
    <row r="3" spans="1:4" x14ac:dyDescent="0.2">
      <c r="A3" s="2" t="s">
        <v>22</v>
      </c>
      <c r="B3" s="3" t="s">
        <v>23</v>
      </c>
      <c r="C3" s="4" t="s">
        <v>87</v>
      </c>
      <c r="D3" s="15" t="s">
        <v>190</v>
      </c>
    </row>
    <row r="4" spans="1:4" x14ac:dyDescent="0.2">
      <c r="A4" s="5" t="s">
        <v>36</v>
      </c>
      <c r="B4" s="6" t="s">
        <v>37</v>
      </c>
      <c r="C4" s="7" t="s">
        <v>87</v>
      </c>
      <c r="D4" s="15" t="s">
        <v>190</v>
      </c>
    </row>
    <row r="5" spans="1:4" x14ac:dyDescent="0.2">
      <c r="A5" s="5" t="s">
        <v>3</v>
      </c>
      <c r="B5" s="6" t="s">
        <v>4</v>
      </c>
      <c r="C5" s="7" t="s">
        <v>86</v>
      </c>
      <c r="D5" s="15" t="s">
        <v>92</v>
      </c>
    </row>
    <row r="6" spans="1:4" x14ac:dyDescent="0.2">
      <c r="A6" s="5" t="s">
        <v>12</v>
      </c>
      <c r="B6" s="6" t="s">
        <v>13</v>
      </c>
      <c r="C6" s="7" t="s">
        <v>86</v>
      </c>
      <c r="D6" s="15" t="s">
        <v>92</v>
      </c>
    </row>
    <row r="7" spans="1:4" x14ac:dyDescent="0.2">
      <c r="A7" s="5" t="s">
        <v>26</v>
      </c>
      <c r="B7" s="6" t="s">
        <v>27</v>
      </c>
      <c r="C7" s="7" t="s">
        <v>86</v>
      </c>
      <c r="D7" s="15" t="s">
        <v>92</v>
      </c>
    </row>
    <row r="8" spans="1:4" x14ac:dyDescent="0.2">
      <c r="A8" s="5" t="s">
        <v>28</v>
      </c>
      <c r="B8" s="6" t="s">
        <v>29</v>
      </c>
      <c r="C8" s="7" t="s">
        <v>86</v>
      </c>
      <c r="D8" s="15" t="s">
        <v>92</v>
      </c>
    </row>
    <row r="9" spans="1:4" x14ac:dyDescent="0.2">
      <c r="A9" s="5" t="s">
        <v>38</v>
      </c>
      <c r="B9" s="6" t="s">
        <v>39</v>
      </c>
      <c r="C9" s="7" t="s">
        <v>86</v>
      </c>
      <c r="D9" s="15" t="s">
        <v>92</v>
      </c>
    </row>
    <row r="10" spans="1:4" x14ac:dyDescent="0.2">
      <c r="A10" s="5" t="s">
        <v>40</v>
      </c>
      <c r="B10" s="6" t="s">
        <v>41</v>
      </c>
      <c r="C10" s="7" t="s">
        <v>86</v>
      </c>
      <c r="D10" s="15" t="s">
        <v>92</v>
      </c>
    </row>
    <row r="11" spans="1:4" x14ac:dyDescent="0.2">
      <c r="A11" s="5" t="s">
        <v>62</v>
      </c>
      <c r="B11" s="6" t="s">
        <v>63</v>
      </c>
      <c r="C11" s="7" t="s">
        <v>86</v>
      </c>
      <c r="D11" s="15" t="s">
        <v>92</v>
      </c>
    </row>
    <row r="12" spans="1:4" x14ac:dyDescent="0.2">
      <c r="A12" s="5" t="s">
        <v>68</v>
      </c>
      <c r="B12" s="6" t="s">
        <v>69</v>
      </c>
      <c r="C12" s="7" t="s">
        <v>86</v>
      </c>
      <c r="D12" s="15" t="s">
        <v>92</v>
      </c>
    </row>
    <row r="13" spans="1:4" x14ac:dyDescent="0.2">
      <c r="A13" s="5" t="s">
        <v>74</v>
      </c>
      <c r="B13" s="6" t="s">
        <v>75</v>
      </c>
      <c r="C13" s="7" t="s">
        <v>86</v>
      </c>
      <c r="D13" s="15" t="s">
        <v>92</v>
      </c>
    </row>
    <row r="14" spans="1:4" x14ac:dyDescent="0.2">
      <c r="A14" s="5" t="s">
        <v>76</v>
      </c>
      <c r="B14" s="6" t="s">
        <v>77</v>
      </c>
      <c r="C14" s="7" t="s">
        <v>86</v>
      </c>
      <c r="D14" s="15" t="s">
        <v>92</v>
      </c>
    </row>
    <row r="15" spans="1:4" x14ac:dyDescent="0.2">
      <c r="A15" s="5" t="s">
        <v>11</v>
      </c>
      <c r="B15" s="6" t="s">
        <v>10</v>
      </c>
      <c r="C15" s="7" t="s">
        <v>85</v>
      </c>
      <c r="D15" s="15" t="s">
        <v>93</v>
      </c>
    </row>
    <row r="16" spans="1:4" x14ac:dyDescent="0.2">
      <c r="A16" s="5" t="s">
        <v>14</v>
      </c>
      <c r="B16" s="6" t="s">
        <v>15</v>
      </c>
      <c r="C16" s="7" t="s">
        <v>85</v>
      </c>
      <c r="D16" s="15" t="s">
        <v>93</v>
      </c>
    </row>
    <row r="17" spans="1:4" x14ac:dyDescent="0.2">
      <c r="A17" s="5" t="s">
        <v>18</v>
      </c>
      <c r="B17" s="6" t="s">
        <v>19</v>
      </c>
      <c r="C17" s="7" t="s">
        <v>85</v>
      </c>
      <c r="D17" s="15" t="s">
        <v>93</v>
      </c>
    </row>
    <row r="18" spans="1:4" x14ac:dyDescent="0.2">
      <c r="A18" s="5" t="s">
        <v>20</v>
      </c>
      <c r="B18" s="6" t="s">
        <v>21</v>
      </c>
      <c r="C18" s="7" t="s">
        <v>85</v>
      </c>
      <c r="D18" s="15" t="s">
        <v>93</v>
      </c>
    </row>
    <row r="19" spans="1:4" x14ac:dyDescent="0.2">
      <c r="A19" s="5" t="s">
        <v>24</v>
      </c>
      <c r="B19" s="6" t="s">
        <v>25</v>
      </c>
      <c r="C19" s="7" t="s">
        <v>85</v>
      </c>
      <c r="D19" s="15" t="s">
        <v>93</v>
      </c>
    </row>
    <row r="20" spans="1:4" x14ac:dyDescent="0.2">
      <c r="A20" s="5" t="s">
        <v>46</v>
      </c>
      <c r="B20" s="6" t="s">
        <v>47</v>
      </c>
      <c r="C20" s="7" t="s">
        <v>85</v>
      </c>
      <c r="D20" s="18" t="s">
        <v>93</v>
      </c>
    </row>
    <row r="21" spans="1:4" x14ac:dyDescent="0.2">
      <c r="A21" s="5" t="s">
        <v>52</v>
      </c>
      <c r="B21" s="6" t="s">
        <v>53</v>
      </c>
      <c r="C21" s="7" t="s">
        <v>85</v>
      </c>
      <c r="D21" s="18" t="s">
        <v>93</v>
      </c>
    </row>
    <row r="22" spans="1:4" x14ac:dyDescent="0.2">
      <c r="A22" s="5" t="s">
        <v>54</v>
      </c>
      <c r="B22" s="6" t="s">
        <v>55</v>
      </c>
      <c r="C22" s="7" t="s">
        <v>85</v>
      </c>
      <c r="D22" s="18" t="s">
        <v>93</v>
      </c>
    </row>
    <row r="23" spans="1:4" x14ac:dyDescent="0.2">
      <c r="A23" s="5" t="s">
        <v>56</v>
      </c>
      <c r="B23" s="6" t="s">
        <v>57</v>
      </c>
      <c r="C23" s="7" t="s">
        <v>85</v>
      </c>
      <c r="D23" s="18" t="s">
        <v>93</v>
      </c>
    </row>
    <row r="24" spans="1:4" x14ac:dyDescent="0.2">
      <c r="A24" s="5" t="s">
        <v>64</v>
      </c>
      <c r="B24" s="6" t="s">
        <v>65</v>
      </c>
      <c r="C24" s="7" t="s">
        <v>85</v>
      </c>
      <c r="D24" s="18" t="s">
        <v>93</v>
      </c>
    </row>
    <row r="25" spans="1:4" x14ac:dyDescent="0.2">
      <c r="A25" s="5" t="s">
        <v>72</v>
      </c>
      <c r="B25" s="6" t="s">
        <v>73</v>
      </c>
      <c r="C25" s="7" t="s">
        <v>85</v>
      </c>
      <c r="D25" s="18" t="s">
        <v>93</v>
      </c>
    </row>
    <row r="26" spans="1:4" ht="26" x14ac:dyDescent="0.2">
      <c r="A26" s="5" t="s">
        <v>82</v>
      </c>
      <c r="B26" s="6" t="s">
        <v>83</v>
      </c>
      <c r="C26" s="7" t="s">
        <v>85</v>
      </c>
      <c r="D26" s="34" t="s">
        <v>93</v>
      </c>
    </row>
    <row r="27" spans="1:4" x14ac:dyDescent="0.2">
      <c r="A27" s="5" t="s">
        <v>16</v>
      </c>
      <c r="B27" s="6" t="s">
        <v>17</v>
      </c>
      <c r="C27" s="7" t="s">
        <v>17</v>
      </c>
      <c r="D27" s="15" t="s">
        <v>16</v>
      </c>
    </row>
    <row r="28" spans="1:4" x14ac:dyDescent="0.2">
      <c r="A28" s="5" t="s">
        <v>8</v>
      </c>
      <c r="B28" s="6" t="s">
        <v>9</v>
      </c>
      <c r="C28" s="7" t="s">
        <v>88</v>
      </c>
      <c r="D28" s="15" t="s">
        <v>191</v>
      </c>
    </row>
    <row r="29" spans="1:4" x14ac:dyDescent="0.2">
      <c r="A29" s="5" t="s">
        <v>32</v>
      </c>
      <c r="B29" s="6" t="s">
        <v>33</v>
      </c>
      <c r="C29" s="7" t="s">
        <v>88</v>
      </c>
      <c r="D29" s="15" t="s">
        <v>191</v>
      </c>
    </row>
    <row r="30" spans="1:4" x14ac:dyDescent="0.2">
      <c r="A30" s="5" t="s">
        <v>48</v>
      </c>
      <c r="B30" s="6" t="s">
        <v>49</v>
      </c>
      <c r="C30" s="7" t="s">
        <v>88</v>
      </c>
      <c r="D30" s="15" t="s">
        <v>191</v>
      </c>
    </row>
    <row r="31" spans="1:4" x14ac:dyDescent="0.2">
      <c r="A31" s="5" t="s">
        <v>58</v>
      </c>
      <c r="B31" s="6" t="s">
        <v>59</v>
      </c>
      <c r="C31" s="7" t="s">
        <v>88</v>
      </c>
      <c r="D31" s="15" t="s">
        <v>191</v>
      </c>
    </row>
    <row r="32" spans="1:4" x14ac:dyDescent="0.2">
      <c r="A32" s="5" t="s">
        <v>60</v>
      </c>
      <c r="B32" s="6" t="s">
        <v>61</v>
      </c>
      <c r="C32" s="7" t="s">
        <v>88</v>
      </c>
      <c r="D32" s="15" t="s">
        <v>191</v>
      </c>
    </row>
    <row r="33" spans="1:4" x14ac:dyDescent="0.2">
      <c r="A33" s="5" t="s">
        <v>42</v>
      </c>
      <c r="B33" s="6" t="s">
        <v>43</v>
      </c>
      <c r="C33" s="7" t="s">
        <v>88</v>
      </c>
      <c r="D33" s="15" t="s">
        <v>191</v>
      </c>
    </row>
    <row r="34" spans="1:4" x14ac:dyDescent="0.2">
      <c r="A34" s="5" t="s">
        <v>34</v>
      </c>
      <c r="B34" s="6" t="s">
        <v>35</v>
      </c>
      <c r="C34" s="7" t="s">
        <v>89</v>
      </c>
      <c r="D34" s="15" t="s">
        <v>34</v>
      </c>
    </row>
    <row r="35" spans="1:4" x14ac:dyDescent="0.2">
      <c r="A35" s="5" t="s">
        <v>66</v>
      </c>
      <c r="B35" s="6" t="s">
        <v>67</v>
      </c>
      <c r="C35" s="7" t="s">
        <v>67</v>
      </c>
      <c r="D35" s="15" t="s">
        <v>66</v>
      </c>
    </row>
    <row r="36" spans="1:4" ht="26" x14ac:dyDescent="0.2">
      <c r="A36" s="5" t="s">
        <v>70</v>
      </c>
      <c r="B36" s="6" t="s">
        <v>71</v>
      </c>
      <c r="C36" s="7" t="s">
        <v>90</v>
      </c>
      <c r="D36" s="15" t="s">
        <v>70</v>
      </c>
    </row>
    <row r="37" spans="1:4" x14ac:dyDescent="0.2">
      <c r="A37" s="5" t="s">
        <v>80</v>
      </c>
      <c r="B37" s="6" t="s">
        <v>81</v>
      </c>
      <c r="C37" s="7" t="s">
        <v>81</v>
      </c>
      <c r="D37" s="15" t="s">
        <v>80</v>
      </c>
    </row>
    <row r="38" spans="1:4" x14ac:dyDescent="0.2">
      <c r="A38" s="5" t="s">
        <v>5</v>
      </c>
      <c r="B38" s="6" t="s">
        <v>6</v>
      </c>
      <c r="C38" s="7" t="s">
        <v>7</v>
      </c>
      <c r="D38" s="15"/>
    </row>
    <row r="39" spans="1:4" x14ac:dyDescent="0.2">
      <c r="A39" s="5" t="s">
        <v>30</v>
      </c>
      <c r="B39" s="6" t="s">
        <v>31</v>
      </c>
      <c r="C39" s="7" t="s">
        <v>7</v>
      </c>
      <c r="D39" s="15"/>
    </row>
    <row r="40" spans="1:4" x14ac:dyDescent="0.2">
      <c r="A40" s="5" t="s">
        <v>44</v>
      </c>
      <c r="B40" s="6" t="s">
        <v>45</v>
      </c>
      <c r="C40" s="8"/>
      <c r="D40" s="15" t="s">
        <v>44</v>
      </c>
    </row>
    <row r="41" spans="1:4" x14ac:dyDescent="0.2">
      <c r="A41" s="5" t="s">
        <v>50</v>
      </c>
      <c r="B41" s="6" t="s">
        <v>51</v>
      </c>
      <c r="C41" s="8"/>
      <c r="D41" s="15" t="s">
        <v>44</v>
      </c>
    </row>
    <row r="42" spans="1:4" x14ac:dyDescent="0.2">
      <c r="A42" s="9" t="s">
        <v>78</v>
      </c>
      <c r="B42" s="10" t="s">
        <v>79</v>
      </c>
      <c r="C42" s="33"/>
      <c r="D42" s="15" t="s">
        <v>44</v>
      </c>
    </row>
    <row r="43" spans="1:4" x14ac:dyDescent="0.2">
      <c r="A43" s="19"/>
      <c r="B43" s="20"/>
      <c r="C43" s="19"/>
      <c r="D43" s="14"/>
    </row>
    <row r="44" spans="1:4" x14ac:dyDescent="0.2">
      <c r="A44" s="49" t="s">
        <v>94</v>
      </c>
      <c r="B44" s="50"/>
      <c r="C44" s="50"/>
      <c r="D44" s="50"/>
    </row>
    <row r="45" spans="1:4" x14ac:dyDescent="0.2">
      <c r="A45" s="1" t="s">
        <v>1</v>
      </c>
      <c r="B45" s="11" t="s">
        <v>2</v>
      </c>
      <c r="C45" s="1" t="s">
        <v>84</v>
      </c>
      <c r="D45" s="17" t="s">
        <v>91</v>
      </c>
    </row>
    <row r="46" spans="1:4" x14ac:dyDescent="0.2">
      <c r="A46" s="22" t="s">
        <v>96</v>
      </c>
      <c r="B46" s="23" t="s">
        <v>100</v>
      </c>
      <c r="C46" s="12" t="s">
        <v>139</v>
      </c>
      <c r="D46" s="14" t="s">
        <v>146</v>
      </c>
    </row>
    <row r="47" spans="1:4" x14ac:dyDescent="0.2">
      <c r="A47" s="22" t="s">
        <v>124</v>
      </c>
      <c r="B47" s="23" t="s">
        <v>103</v>
      </c>
      <c r="C47" s="19" t="s">
        <v>139</v>
      </c>
      <c r="D47" s="14" t="s">
        <v>146</v>
      </c>
    </row>
    <row r="48" spans="1:4" x14ac:dyDescent="0.2">
      <c r="A48" s="22" t="s">
        <v>97</v>
      </c>
      <c r="B48" s="23" t="s">
        <v>104</v>
      </c>
      <c r="C48" s="19" t="s">
        <v>139</v>
      </c>
      <c r="D48" s="14" t="s">
        <v>146</v>
      </c>
    </row>
    <row r="49" spans="1:4" x14ac:dyDescent="0.2">
      <c r="A49" s="22" t="s">
        <v>120</v>
      </c>
      <c r="B49" s="23" t="s">
        <v>98</v>
      </c>
      <c r="C49" s="19" t="s">
        <v>140</v>
      </c>
      <c r="D49" s="14" t="s">
        <v>125</v>
      </c>
    </row>
    <row r="50" spans="1:4" x14ac:dyDescent="0.2">
      <c r="A50" s="22" t="s">
        <v>122</v>
      </c>
      <c r="B50" s="23" t="s">
        <v>101</v>
      </c>
      <c r="C50" s="19" t="s">
        <v>140</v>
      </c>
      <c r="D50" s="14" t="s">
        <v>125</v>
      </c>
    </row>
    <row r="51" spans="1:4" x14ac:dyDescent="0.2">
      <c r="A51" s="22" t="s">
        <v>123</v>
      </c>
      <c r="B51" s="23" t="s">
        <v>102</v>
      </c>
      <c r="C51" s="19" t="s">
        <v>140</v>
      </c>
      <c r="D51" s="14" t="s">
        <v>125</v>
      </c>
    </row>
    <row r="52" spans="1:4" x14ac:dyDescent="0.2">
      <c r="A52" s="22" t="s">
        <v>125</v>
      </c>
      <c r="B52" s="23" t="s">
        <v>105</v>
      </c>
      <c r="C52" s="19" t="s">
        <v>140</v>
      </c>
      <c r="D52" s="14" t="s">
        <v>125</v>
      </c>
    </row>
    <row r="53" spans="1:4" x14ac:dyDescent="0.2">
      <c r="A53" s="22" t="s">
        <v>127</v>
      </c>
      <c r="B53" s="23" t="s">
        <v>107</v>
      </c>
      <c r="C53" s="19" t="s">
        <v>140</v>
      </c>
      <c r="D53" s="14" t="s">
        <v>125</v>
      </c>
    </row>
    <row r="54" spans="1:4" x14ac:dyDescent="0.2">
      <c r="A54" s="22" t="s">
        <v>134</v>
      </c>
      <c r="B54" s="23" t="s">
        <v>114</v>
      </c>
      <c r="C54" s="19" t="s">
        <v>140</v>
      </c>
      <c r="D54" s="14" t="s">
        <v>125</v>
      </c>
    </row>
    <row r="55" spans="1:4" x14ac:dyDescent="0.2">
      <c r="A55" s="22" t="s">
        <v>128</v>
      </c>
      <c r="B55" s="23" t="s">
        <v>108</v>
      </c>
      <c r="C55" s="19" t="s">
        <v>141</v>
      </c>
      <c r="D55" s="14" t="s">
        <v>128</v>
      </c>
    </row>
    <row r="56" spans="1:4" x14ac:dyDescent="0.2">
      <c r="A56" s="22" t="s">
        <v>133</v>
      </c>
      <c r="B56" s="23" t="s">
        <v>113</v>
      </c>
      <c r="C56" s="19" t="s">
        <v>141</v>
      </c>
      <c r="D56" s="14" t="s">
        <v>128</v>
      </c>
    </row>
    <row r="57" spans="1:4" x14ac:dyDescent="0.2">
      <c r="A57" s="22" t="s">
        <v>129</v>
      </c>
      <c r="B57" s="23" t="s">
        <v>109</v>
      </c>
      <c r="C57" s="19" t="s">
        <v>142</v>
      </c>
      <c r="D57" s="14" t="s">
        <v>131</v>
      </c>
    </row>
    <row r="58" spans="1:4" x14ac:dyDescent="0.2">
      <c r="A58" s="22" t="s">
        <v>130</v>
      </c>
      <c r="B58" s="23" t="s">
        <v>110</v>
      </c>
      <c r="C58" s="19" t="s">
        <v>142</v>
      </c>
      <c r="D58" s="14" t="s">
        <v>131</v>
      </c>
    </row>
    <row r="59" spans="1:4" x14ac:dyDescent="0.2">
      <c r="A59" s="22" t="s">
        <v>131</v>
      </c>
      <c r="B59" s="23" t="s">
        <v>111</v>
      </c>
      <c r="C59" s="19" t="s">
        <v>142</v>
      </c>
      <c r="D59" s="14" t="s">
        <v>131</v>
      </c>
    </row>
    <row r="60" spans="1:4" x14ac:dyDescent="0.2">
      <c r="A60" s="22" t="s">
        <v>132</v>
      </c>
      <c r="B60" s="23" t="s">
        <v>112</v>
      </c>
      <c r="C60" s="19" t="s">
        <v>143</v>
      </c>
      <c r="D60" s="14" t="s">
        <v>132</v>
      </c>
    </row>
    <row r="61" spans="1:4" x14ac:dyDescent="0.2">
      <c r="A61" s="22" t="s">
        <v>136</v>
      </c>
      <c r="B61" s="23" t="s">
        <v>117</v>
      </c>
      <c r="C61" s="19" t="s">
        <v>117</v>
      </c>
      <c r="D61" s="14" t="s">
        <v>136</v>
      </c>
    </row>
    <row r="62" spans="1:4" x14ac:dyDescent="0.2">
      <c r="A62" s="22" t="s">
        <v>121</v>
      </c>
      <c r="B62" s="23" t="s">
        <v>99</v>
      </c>
      <c r="C62" s="19" t="s">
        <v>144</v>
      </c>
      <c r="D62" s="14" t="s">
        <v>95</v>
      </c>
    </row>
    <row r="63" spans="1:4" x14ac:dyDescent="0.2">
      <c r="A63" s="22" t="s">
        <v>95</v>
      </c>
      <c r="B63" s="23" t="s">
        <v>116</v>
      </c>
      <c r="C63" s="19" t="s">
        <v>144</v>
      </c>
      <c r="D63" s="14" t="s">
        <v>95</v>
      </c>
    </row>
    <row r="64" spans="1:4" x14ac:dyDescent="0.2">
      <c r="A64" s="22" t="s">
        <v>137</v>
      </c>
      <c r="B64" s="23" t="s">
        <v>118</v>
      </c>
      <c r="C64" s="19" t="s">
        <v>145</v>
      </c>
      <c r="D64" s="14" t="s">
        <v>137</v>
      </c>
    </row>
    <row r="65" spans="1:4" x14ac:dyDescent="0.2">
      <c r="A65" s="22" t="s">
        <v>138</v>
      </c>
      <c r="B65" s="23" t="s">
        <v>119</v>
      </c>
      <c r="C65" s="32" t="s">
        <v>145</v>
      </c>
      <c r="D65" s="15" t="s">
        <v>137</v>
      </c>
    </row>
    <row r="66" spans="1:4" x14ac:dyDescent="0.2">
      <c r="A66" s="22" t="s">
        <v>126</v>
      </c>
      <c r="B66" s="23" t="s">
        <v>106</v>
      </c>
      <c r="C66" s="19"/>
      <c r="D66" s="14"/>
    </row>
    <row r="67" spans="1:4" x14ac:dyDescent="0.2">
      <c r="A67" s="24" t="s">
        <v>135</v>
      </c>
      <c r="B67" s="25" t="s">
        <v>115</v>
      </c>
      <c r="C67" s="26"/>
      <c r="D67" s="16" t="s">
        <v>135</v>
      </c>
    </row>
    <row r="68" spans="1:4" x14ac:dyDescent="0.2">
      <c r="A68" s="19"/>
      <c r="B68" s="20"/>
      <c r="C68" s="19"/>
      <c r="D68" s="14"/>
    </row>
    <row r="69" spans="1:4" x14ac:dyDescent="0.2">
      <c r="A69" s="49" t="s">
        <v>147</v>
      </c>
      <c r="B69" s="50"/>
      <c r="C69" s="50"/>
      <c r="D69" s="50"/>
    </row>
    <row r="70" spans="1:4" x14ac:dyDescent="0.2">
      <c r="A70" s="1" t="s">
        <v>1</v>
      </c>
      <c r="B70" s="11" t="s">
        <v>2</v>
      </c>
      <c r="C70" s="1" t="s">
        <v>84</v>
      </c>
      <c r="D70" s="17" t="s">
        <v>91</v>
      </c>
    </row>
    <row r="71" spans="1:4" x14ac:dyDescent="0.2">
      <c r="A71" s="27" t="s">
        <v>164</v>
      </c>
      <c r="B71" s="28" t="s">
        <v>148</v>
      </c>
      <c r="C71" s="19" t="s">
        <v>178</v>
      </c>
      <c r="D71" s="14" t="s">
        <v>164</v>
      </c>
    </row>
    <row r="72" spans="1:4" x14ac:dyDescent="0.2">
      <c r="A72" s="27" t="s">
        <v>165</v>
      </c>
      <c r="B72" s="28" t="s">
        <v>149</v>
      </c>
      <c r="C72" s="19" t="s">
        <v>179</v>
      </c>
      <c r="D72" s="14" t="s">
        <v>130</v>
      </c>
    </row>
    <row r="73" spans="1:4" x14ac:dyDescent="0.2">
      <c r="A73" s="27" t="s">
        <v>166</v>
      </c>
      <c r="B73" s="28" t="s">
        <v>150</v>
      </c>
      <c r="C73" s="19" t="s">
        <v>179</v>
      </c>
      <c r="D73" s="14" t="s">
        <v>130</v>
      </c>
    </row>
    <row r="74" spans="1:4" x14ac:dyDescent="0.2">
      <c r="A74" s="27" t="s">
        <v>167</v>
      </c>
      <c r="B74" s="28" t="s">
        <v>151</v>
      </c>
      <c r="C74" s="18" t="s">
        <v>179</v>
      </c>
      <c r="D74" s="14" t="s">
        <v>130</v>
      </c>
    </row>
    <row r="75" spans="1:4" x14ac:dyDescent="0.2">
      <c r="A75" s="27" t="s">
        <v>168</v>
      </c>
      <c r="B75" s="28" t="s">
        <v>152</v>
      </c>
      <c r="C75" s="18" t="s">
        <v>179</v>
      </c>
      <c r="D75" s="14" t="s">
        <v>130</v>
      </c>
    </row>
    <row r="76" spans="1:4" x14ac:dyDescent="0.2">
      <c r="A76" s="27" t="s">
        <v>169</v>
      </c>
      <c r="B76" s="28" t="s">
        <v>153</v>
      </c>
      <c r="C76" s="19" t="s">
        <v>180</v>
      </c>
      <c r="D76" s="14" t="s">
        <v>52</v>
      </c>
    </row>
    <row r="77" spans="1:4" x14ac:dyDescent="0.2">
      <c r="A77" s="27" t="s">
        <v>170</v>
      </c>
      <c r="B77" s="28" t="s">
        <v>154</v>
      </c>
      <c r="C77" s="19" t="s">
        <v>181</v>
      </c>
      <c r="D77" s="14" t="s">
        <v>173</v>
      </c>
    </row>
    <row r="78" spans="1:4" x14ac:dyDescent="0.2">
      <c r="A78" s="27" t="s">
        <v>171</v>
      </c>
      <c r="B78" s="28" t="s">
        <v>155</v>
      </c>
      <c r="C78" s="19" t="s">
        <v>181</v>
      </c>
      <c r="D78" s="14" t="s">
        <v>173</v>
      </c>
    </row>
    <row r="79" spans="1:4" x14ac:dyDescent="0.2">
      <c r="A79" s="27" t="s">
        <v>172</v>
      </c>
      <c r="B79" s="28" t="s">
        <v>156</v>
      </c>
      <c r="C79" s="19" t="s">
        <v>182</v>
      </c>
      <c r="D79" s="14" t="s">
        <v>183</v>
      </c>
    </row>
    <row r="80" spans="1:4" x14ac:dyDescent="0.2">
      <c r="A80" s="27" t="s">
        <v>173</v>
      </c>
      <c r="B80" s="28" t="s">
        <v>157</v>
      </c>
      <c r="C80" s="19" t="s">
        <v>181</v>
      </c>
      <c r="D80" s="14" t="s">
        <v>173</v>
      </c>
    </row>
    <row r="81" spans="1:4" x14ac:dyDescent="0.2">
      <c r="A81" s="27" t="s">
        <v>135</v>
      </c>
      <c r="B81" s="28" t="s">
        <v>158</v>
      </c>
      <c r="C81" s="19"/>
      <c r="D81" s="14"/>
    </row>
    <row r="82" spans="1:4" x14ac:dyDescent="0.2">
      <c r="A82" s="27" t="s">
        <v>174</v>
      </c>
      <c r="B82" s="28" t="s">
        <v>159</v>
      </c>
      <c r="C82" s="19" t="s">
        <v>180</v>
      </c>
      <c r="D82" s="14" t="s">
        <v>52</v>
      </c>
    </row>
    <row r="83" spans="1:4" x14ac:dyDescent="0.2">
      <c r="A83" s="27" t="s">
        <v>52</v>
      </c>
      <c r="B83" s="28" t="s">
        <v>160</v>
      </c>
      <c r="C83" s="19" t="s">
        <v>182</v>
      </c>
      <c r="D83" s="14" t="s">
        <v>183</v>
      </c>
    </row>
    <row r="84" spans="1:4" x14ac:dyDescent="0.2">
      <c r="A84" s="27" t="s">
        <v>175</v>
      </c>
      <c r="B84" s="28" t="s">
        <v>161</v>
      </c>
      <c r="C84" s="19" t="s">
        <v>180</v>
      </c>
      <c r="D84" s="14" t="s">
        <v>52</v>
      </c>
    </row>
    <row r="85" spans="1:4" x14ac:dyDescent="0.2">
      <c r="A85" s="27" t="s">
        <v>176</v>
      </c>
      <c r="B85" s="28" t="s">
        <v>162</v>
      </c>
      <c r="C85" s="19" t="s">
        <v>180</v>
      </c>
      <c r="D85" s="14" t="s">
        <v>52</v>
      </c>
    </row>
    <row r="86" spans="1:4" x14ac:dyDescent="0.2">
      <c r="A86" s="29" t="s">
        <v>177</v>
      </c>
      <c r="B86" s="30" t="s">
        <v>163</v>
      </c>
      <c r="C86" s="26" t="s">
        <v>180</v>
      </c>
      <c r="D86" s="16" t="s">
        <v>52</v>
      </c>
    </row>
    <row r="87" spans="1:4" x14ac:dyDescent="0.2">
      <c r="A87" s="19"/>
      <c r="B87" s="20"/>
      <c r="C87" s="19"/>
      <c r="D87" s="14"/>
    </row>
    <row r="88" spans="1:4" x14ac:dyDescent="0.2">
      <c r="A88" s="49" t="s">
        <v>339</v>
      </c>
      <c r="B88" s="50"/>
      <c r="C88" s="50"/>
      <c r="D88" s="50"/>
    </row>
    <row r="89" spans="1:4" x14ac:dyDescent="0.2">
      <c r="A89" s="1" t="s">
        <v>1</v>
      </c>
      <c r="B89" s="11" t="s">
        <v>2</v>
      </c>
      <c r="C89" s="1" t="s">
        <v>84</v>
      </c>
      <c r="D89" s="21" t="s">
        <v>91</v>
      </c>
    </row>
    <row r="90" spans="1:4" x14ac:dyDescent="0.2">
      <c r="A90" s="19" t="s">
        <v>322</v>
      </c>
      <c r="B90" s="20" t="s">
        <v>323</v>
      </c>
      <c r="C90" s="19" t="s">
        <v>336</v>
      </c>
      <c r="D90" s="14" t="s">
        <v>322</v>
      </c>
    </row>
    <row r="91" spans="1:4" x14ac:dyDescent="0.2">
      <c r="A91" s="32" t="s">
        <v>324</v>
      </c>
      <c r="B91" s="41" t="s">
        <v>325</v>
      </c>
      <c r="C91" s="32" t="s">
        <v>337</v>
      </c>
      <c r="D91" s="15" t="s">
        <v>324</v>
      </c>
    </row>
    <row r="92" spans="1:4" x14ac:dyDescent="0.2">
      <c r="A92" s="26" t="s">
        <v>326</v>
      </c>
      <c r="B92" s="42" t="s">
        <v>327</v>
      </c>
      <c r="C92" s="26" t="s">
        <v>338</v>
      </c>
      <c r="D92" s="16" t="s">
        <v>326</v>
      </c>
    </row>
    <row r="93" spans="1:4" x14ac:dyDescent="0.2">
      <c r="A93" s="19"/>
      <c r="B93" s="20"/>
      <c r="C93" s="19"/>
      <c r="D93" s="14"/>
    </row>
    <row r="94" spans="1:4" x14ac:dyDescent="0.2">
      <c r="A94" s="49" t="s">
        <v>339</v>
      </c>
      <c r="B94" s="50"/>
      <c r="C94" s="50"/>
      <c r="D94" s="50"/>
    </row>
    <row r="95" spans="1:4" x14ac:dyDescent="0.2">
      <c r="A95" s="1" t="s">
        <v>1</v>
      </c>
      <c r="B95" s="11" t="s">
        <v>2</v>
      </c>
      <c r="C95" s="1" t="s">
        <v>84</v>
      </c>
      <c r="D95" s="21" t="s">
        <v>91</v>
      </c>
    </row>
    <row r="96" spans="1:4" x14ac:dyDescent="0.2">
      <c r="A96" s="43" t="s">
        <v>328</v>
      </c>
      <c r="B96" s="44" t="s">
        <v>329</v>
      </c>
      <c r="C96" s="43" t="s">
        <v>329</v>
      </c>
      <c r="D96" s="45" t="s">
        <v>328</v>
      </c>
    </row>
    <row r="97" spans="1:4" x14ac:dyDescent="0.2">
      <c r="A97" s="32" t="s">
        <v>330</v>
      </c>
      <c r="B97" s="41" t="s">
        <v>331</v>
      </c>
      <c r="C97" s="32" t="s">
        <v>340</v>
      </c>
      <c r="D97" s="15" t="s">
        <v>330</v>
      </c>
    </row>
    <row r="98" spans="1:4" x14ac:dyDescent="0.2">
      <c r="A98" s="32" t="s">
        <v>332</v>
      </c>
      <c r="B98" s="41" t="s">
        <v>333</v>
      </c>
      <c r="C98" s="32" t="s">
        <v>340</v>
      </c>
      <c r="D98" s="15" t="s">
        <v>330</v>
      </c>
    </row>
    <row r="99" spans="1:4" x14ac:dyDescent="0.2">
      <c r="A99" s="26" t="s">
        <v>334</v>
      </c>
      <c r="B99" s="42" t="s">
        <v>335</v>
      </c>
      <c r="C99" s="26" t="s">
        <v>335</v>
      </c>
      <c r="D99" s="16" t="s">
        <v>334</v>
      </c>
    </row>
  </sheetData>
  <sortState ref="A3:D42">
    <sortCondition ref="D3:D42"/>
  </sortState>
  <mergeCells count="5">
    <mergeCell ref="A94:D94"/>
    <mergeCell ref="A88:D88"/>
    <mergeCell ref="A1:D1"/>
    <mergeCell ref="A44:D44"/>
    <mergeCell ref="A69:D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A66" workbookViewId="0">
      <selection activeCell="K88" sqref="K88:K89"/>
    </sheetView>
  </sheetViews>
  <sheetFormatPr baseColWidth="10" defaultRowHeight="16" x14ac:dyDescent="0.2"/>
  <cols>
    <col min="1" max="1" width="14.83203125" bestFit="1" customWidth="1"/>
    <col min="6" max="6" width="11.83203125" bestFit="1" customWidth="1"/>
    <col min="7" max="7" width="25.1640625" customWidth="1"/>
    <col min="8" max="8" width="23.33203125" bestFit="1" customWidth="1"/>
    <col min="11" max="11" width="31.1640625" customWidth="1"/>
    <col min="12" max="13" width="14.83203125" bestFit="1" customWidth="1"/>
  </cols>
  <sheetData>
    <row r="1" spans="1:13" x14ac:dyDescent="0.2">
      <c r="A1" t="s">
        <v>91</v>
      </c>
      <c r="B1" t="s">
        <v>184</v>
      </c>
      <c r="C1" t="s">
        <v>185</v>
      </c>
      <c r="D1" t="s">
        <v>186</v>
      </c>
      <c r="E1" t="s">
        <v>295</v>
      </c>
      <c r="F1" t="s">
        <v>321</v>
      </c>
      <c r="G1" t="s">
        <v>187</v>
      </c>
      <c r="H1" t="s">
        <v>188</v>
      </c>
      <c r="I1" t="s">
        <v>296</v>
      </c>
      <c r="J1" t="s">
        <v>297</v>
      </c>
      <c r="K1" t="s">
        <v>298</v>
      </c>
    </row>
    <row r="2" spans="1:13" x14ac:dyDescent="0.2">
      <c r="A2" t="s">
        <v>192</v>
      </c>
      <c r="B2" t="s">
        <v>92</v>
      </c>
      <c r="C2" s="31" t="s">
        <v>128</v>
      </c>
      <c r="D2" s="31" t="s">
        <v>189</v>
      </c>
      <c r="E2" t="s">
        <v>293</v>
      </c>
      <c r="F2" s="40">
        <v>4.2383332194733205E-4</v>
      </c>
      <c r="G2" s="35">
        <v>0</v>
      </c>
      <c r="H2" s="35">
        <v>0</v>
      </c>
      <c r="K2" t="s">
        <v>319</v>
      </c>
      <c r="M2" s="39"/>
    </row>
    <row r="3" spans="1:13" x14ac:dyDescent="0.2">
      <c r="A3" t="s">
        <v>193</v>
      </c>
      <c r="B3" t="s">
        <v>92</v>
      </c>
      <c r="C3" s="31" t="s">
        <v>95</v>
      </c>
      <c r="D3" s="31" t="s">
        <v>164</v>
      </c>
      <c r="E3" t="s">
        <v>293</v>
      </c>
      <c r="F3" s="40">
        <v>1.2334534414902324E-3</v>
      </c>
      <c r="G3" s="36">
        <f>0.1*$G$9</f>
        <v>3.5517253626189822</v>
      </c>
      <c r="H3" s="38">
        <f>0.1*$H$9</f>
        <v>18.806931780547146</v>
      </c>
      <c r="K3" t="s">
        <v>313</v>
      </c>
      <c r="M3" s="39"/>
    </row>
    <row r="4" spans="1:13" x14ac:dyDescent="0.2">
      <c r="A4" t="s">
        <v>194</v>
      </c>
      <c r="B4" t="s">
        <v>92</v>
      </c>
      <c r="C4" s="31" t="s">
        <v>95</v>
      </c>
      <c r="D4" s="31" t="s">
        <v>164</v>
      </c>
      <c r="E4" t="s">
        <v>294</v>
      </c>
      <c r="F4" s="40">
        <v>4.5410519088412999E-3</v>
      </c>
      <c r="G4" s="36">
        <f>0.1*$G$9</f>
        <v>3.5517253626189822</v>
      </c>
      <c r="H4" s="38">
        <f>0.1*$H$9</f>
        <v>18.806931780547146</v>
      </c>
      <c r="K4" t="s">
        <v>313</v>
      </c>
      <c r="M4" s="39"/>
    </row>
    <row r="5" spans="1:13" x14ac:dyDescent="0.2">
      <c r="A5" t="s">
        <v>195</v>
      </c>
      <c r="B5" t="s">
        <v>92</v>
      </c>
      <c r="C5" s="31" t="s">
        <v>95</v>
      </c>
      <c r="D5" s="31" t="s">
        <v>173</v>
      </c>
      <c r="E5" t="s">
        <v>293</v>
      </c>
      <c r="F5" s="40">
        <v>7.4511375547265122E-3</v>
      </c>
      <c r="G5" s="36">
        <f t="shared" ref="G5:H10" si="0">I5*1000/3600*264.172</f>
        <v>35.51725362618982</v>
      </c>
      <c r="H5" s="36">
        <f t="shared" si="0"/>
        <v>188.06931780547146</v>
      </c>
      <c r="I5">
        <f>'[1]Solid Biomass and RDF'!$D$22</f>
        <v>0.48401084541239542</v>
      </c>
      <c r="J5">
        <f>[1]Biogas!$P$15</f>
        <v>2.5629118305486474</v>
      </c>
      <c r="K5" t="s">
        <v>310</v>
      </c>
      <c r="M5" s="39"/>
    </row>
    <row r="6" spans="1:13" x14ac:dyDescent="0.2">
      <c r="A6" t="s">
        <v>196</v>
      </c>
      <c r="B6" t="s">
        <v>92</v>
      </c>
      <c r="C6" s="31" t="s">
        <v>95</v>
      </c>
      <c r="D6" s="31" t="s">
        <v>173</v>
      </c>
      <c r="E6" t="s">
        <v>294</v>
      </c>
      <c r="F6" s="40">
        <v>0.12265654813333166</v>
      </c>
      <c r="G6" s="36">
        <f t="shared" si="0"/>
        <v>35.51725362618982</v>
      </c>
      <c r="H6" s="36">
        <f t="shared" si="0"/>
        <v>188.06931780547146</v>
      </c>
      <c r="I6">
        <f>'[1]Solid Biomass and RDF'!$D$22</f>
        <v>0.48401084541239542</v>
      </c>
      <c r="J6">
        <f>[1]Biogas!$P$15</f>
        <v>2.5629118305486474</v>
      </c>
      <c r="K6" t="s">
        <v>310</v>
      </c>
      <c r="M6" s="39"/>
    </row>
    <row r="7" spans="1:13" x14ac:dyDescent="0.2">
      <c r="A7" t="s">
        <v>197</v>
      </c>
      <c r="B7" t="s">
        <v>92</v>
      </c>
      <c r="C7" s="31" t="s">
        <v>95</v>
      </c>
      <c r="D7" s="31" t="s">
        <v>183</v>
      </c>
      <c r="E7" t="s">
        <v>293</v>
      </c>
      <c r="F7" s="40">
        <v>1.0560887143299376E-3</v>
      </c>
      <c r="G7" s="36">
        <f t="shared" si="0"/>
        <v>35.51725362618982</v>
      </c>
      <c r="H7" s="36">
        <f t="shared" si="0"/>
        <v>188.06931780547146</v>
      </c>
      <c r="I7">
        <f>'[1]Solid Biomass and RDF'!$D$22</f>
        <v>0.48401084541239542</v>
      </c>
      <c r="J7">
        <f>[1]Biogas!$P$15</f>
        <v>2.5629118305486474</v>
      </c>
      <c r="K7" t="s">
        <v>310</v>
      </c>
      <c r="M7" s="39"/>
    </row>
    <row r="8" spans="1:13" x14ac:dyDescent="0.2">
      <c r="A8" t="s">
        <v>198</v>
      </c>
      <c r="B8" t="s">
        <v>92</v>
      </c>
      <c r="C8" s="31" t="s">
        <v>95</v>
      </c>
      <c r="D8" s="31" t="s">
        <v>183</v>
      </c>
      <c r="E8" t="s">
        <v>294</v>
      </c>
      <c r="F8" s="40">
        <v>5.0218730036831541E-3</v>
      </c>
      <c r="G8" s="36">
        <f t="shared" si="0"/>
        <v>35.51725362618982</v>
      </c>
      <c r="H8" s="36">
        <f t="shared" si="0"/>
        <v>188.06931780547146</v>
      </c>
      <c r="I8">
        <f>'[1]Solid Biomass and RDF'!$D$22</f>
        <v>0.48401084541239542</v>
      </c>
      <c r="J8">
        <f>[1]Biogas!$P$15</f>
        <v>2.5629118305486474</v>
      </c>
      <c r="K8" t="s">
        <v>310</v>
      </c>
      <c r="M8" s="39"/>
    </row>
    <row r="9" spans="1:13" x14ac:dyDescent="0.2">
      <c r="A9" t="s">
        <v>199</v>
      </c>
      <c r="B9" t="s">
        <v>92</v>
      </c>
      <c r="C9" s="31" t="s">
        <v>95</v>
      </c>
      <c r="D9" s="31" t="s">
        <v>52</v>
      </c>
      <c r="E9" t="s">
        <v>293</v>
      </c>
      <c r="F9" s="40">
        <v>3.1933077048047341E-2</v>
      </c>
      <c r="G9" s="36">
        <f t="shared" si="0"/>
        <v>35.51725362618982</v>
      </c>
      <c r="H9" s="36">
        <f t="shared" si="0"/>
        <v>188.06931780547146</v>
      </c>
      <c r="I9">
        <f>'[1]Solid Biomass and RDF'!$D$22</f>
        <v>0.48401084541239542</v>
      </c>
      <c r="J9">
        <f>[1]Biogas!$P$15</f>
        <v>2.5629118305486474</v>
      </c>
      <c r="K9" t="s">
        <v>310</v>
      </c>
      <c r="M9" s="39"/>
    </row>
    <row r="10" spans="1:13" x14ac:dyDescent="0.2">
      <c r="A10" t="s">
        <v>200</v>
      </c>
      <c r="B10" t="s">
        <v>92</v>
      </c>
      <c r="C10" s="31" t="s">
        <v>95</v>
      </c>
      <c r="D10" s="31" t="s">
        <v>52</v>
      </c>
      <c r="E10" t="s">
        <v>294</v>
      </c>
      <c r="F10" s="40">
        <v>0.25461742197310733</v>
      </c>
      <c r="G10" s="36">
        <f t="shared" si="0"/>
        <v>35.51725362618982</v>
      </c>
      <c r="H10" s="36">
        <f t="shared" si="0"/>
        <v>188.06931780547146</v>
      </c>
      <c r="I10">
        <f>'[1]Solid Biomass and RDF'!$D$22</f>
        <v>0.48401084541239542</v>
      </c>
      <c r="J10">
        <f>[1]Biogas!$P$15</f>
        <v>2.5629118305486474</v>
      </c>
      <c r="K10" t="s">
        <v>310</v>
      </c>
      <c r="M10" s="39"/>
    </row>
    <row r="11" spans="1:13" x14ac:dyDescent="0.2">
      <c r="A11" t="s">
        <v>201</v>
      </c>
      <c r="B11" t="s">
        <v>92</v>
      </c>
      <c r="C11" s="31" t="s">
        <v>95</v>
      </c>
      <c r="D11" s="31" t="s">
        <v>189</v>
      </c>
      <c r="E11" t="s">
        <v>293</v>
      </c>
      <c r="F11" s="40">
        <v>0.50713744773441904</v>
      </c>
      <c r="G11" s="36">
        <f t="shared" ref="G11:H12" si="1">I11*1000/3600*264.172</f>
        <v>35.51725362618982</v>
      </c>
      <c r="H11" s="36">
        <f t="shared" si="1"/>
        <v>188.06931780547146</v>
      </c>
      <c r="I11">
        <f>'[1]Solid Biomass and RDF'!$D$22</f>
        <v>0.48401084541239542</v>
      </c>
      <c r="J11">
        <f>[1]Biogas!$P$15</f>
        <v>2.5629118305486474</v>
      </c>
      <c r="K11" t="s">
        <v>310</v>
      </c>
      <c r="M11" s="39"/>
    </row>
    <row r="12" spans="1:13" x14ac:dyDescent="0.2">
      <c r="A12" t="s">
        <v>202</v>
      </c>
      <c r="B12" t="s">
        <v>92</v>
      </c>
      <c r="C12" s="31" t="s">
        <v>95</v>
      </c>
      <c r="D12" s="31" t="s">
        <v>189</v>
      </c>
      <c r="E12" t="s">
        <v>294</v>
      </c>
      <c r="F12" s="40">
        <v>0.92795181871462451</v>
      </c>
      <c r="G12" s="36">
        <f t="shared" si="1"/>
        <v>35.51725362618982</v>
      </c>
      <c r="H12" s="36">
        <f t="shared" si="1"/>
        <v>188.06931780547146</v>
      </c>
      <c r="I12">
        <f>'[1]Solid Biomass and RDF'!$D$22</f>
        <v>0.48401084541239542</v>
      </c>
      <c r="J12">
        <f>[1]Biogas!$P$15</f>
        <v>2.5629118305486474</v>
      </c>
      <c r="K12" t="s">
        <v>310</v>
      </c>
      <c r="M12" s="39"/>
    </row>
    <row r="13" spans="1:13" x14ac:dyDescent="0.2">
      <c r="A13" t="s">
        <v>203</v>
      </c>
      <c r="B13" t="s">
        <v>190</v>
      </c>
      <c r="C13" s="31" t="s">
        <v>125</v>
      </c>
      <c r="D13" s="31" t="s">
        <v>189</v>
      </c>
      <c r="E13" t="s">
        <v>293</v>
      </c>
      <c r="F13" s="40">
        <v>8.9464035961825839E-4</v>
      </c>
      <c r="G13" s="35">
        <v>0</v>
      </c>
      <c r="H13" s="35">
        <v>0</v>
      </c>
      <c r="K13" t="s">
        <v>319</v>
      </c>
      <c r="M13" s="39"/>
    </row>
    <row r="14" spans="1:13" x14ac:dyDescent="0.2">
      <c r="A14" t="s">
        <v>204</v>
      </c>
      <c r="B14" t="s">
        <v>190</v>
      </c>
      <c r="C14" s="31" t="s">
        <v>125</v>
      </c>
      <c r="D14" s="31" t="s">
        <v>189</v>
      </c>
      <c r="E14" t="s">
        <v>294</v>
      </c>
      <c r="F14" s="40">
        <v>8.8463005502777429E-5</v>
      </c>
      <c r="G14" s="35">
        <v>0</v>
      </c>
      <c r="H14" s="35">
        <v>0</v>
      </c>
      <c r="K14" t="s">
        <v>319</v>
      </c>
      <c r="M14" s="39"/>
    </row>
    <row r="15" spans="1:13" x14ac:dyDescent="0.2">
      <c r="A15" t="s">
        <v>205</v>
      </c>
      <c r="B15" t="s">
        <v>190</v>
      </c>
      <c r="C15" s="31" t="s">
        <v>128</v>
      </c>
      <c r="D15" s="31" t="s">
        <v>52</v>
      </c>
      <c r="E15" t="s">
        <v>294</v>
      </c>
      <c r="F15" s="40">
        <v>0</v>
      </c>
      <c r="G15" s="35">
        <v>0</v>
      </c>
      <c r="H15" s="35">
        <v>0</v>
      </c>
      <c r="K15" t="s">
        <v>319</v>
      </c>
      <c r="M15" s="39"/>
    </row>
    <row r="16" spans="1:13" x14ac:dyDescent="0.2">
      <c r="A16" t="s">
        <v>206</v>
      </c>
      <c r="B16" t="s">
        <v>190</v>
      </c>
      <c r="C16" s="31" t="s">
        <v>128</v>
      </c>
      <c r="D16" s="31" t="s">
        <v>189</v>
      </c>
      <c r="E16" t="s">
        <v>293</v>
      </c>
      <c r="F16" s="40">
        <v>0.11430863667950028</v>
      </c>
      <c r="G16" s="35">
        <v>0</v>
      </c>
      <c r="H16" s="35">
        <v>0</v>
      </c>
      <c r="K16" t="s">
        <v>319</v>
      </c>
      <c r="M16" s="39"/>
    </row>
    <row r="17" spans="1:13" x14ac:dyDescent="0.2">
      <c r="A17" t="s">
        <v>207</v>
      </c>
      <c r="B17" t="s">
        <v>190</v>
      </c>
      <c r="C17" s="31" t="s">
        <v>128</v>
      </c>
      <c r="D17" s="31" t="s">
        <v>189</v>
      </c>
      <c r="E17" t="s">
        <v>294</v>
      </c>
      <c r="F17" s="40">
        <v>1.4385694885544203E-2</v>
      </c>
      <c r="G17" s="35">
        <v>0</v>
      </c>
      <c r="H17" s="35">
        <v>0</v>
      </c>
      <c r="K17" t="s">
        <v>319</v>
      </c>
      <c r="M17" s="39"/>
    </row>
    <row r="18" spans="1:13" x14ac:dyDescent="0.2">
      <c r="A18" t="s">
        <v>208</v>
      </c>
      <c r="B18" t="s">
        <v>190</v>
      </c>
      <c r="C18" s="31" t="s">
        <v>135</v>
      </c>
      <c r="D18" s="31" t="s">
        <v>189</v>
      </c>
      <c r="E18" t="s">
        <v>294</v>
      </c>
      <c r="F18" s="40">
        <v>0</v>
      </c>
      <c r="G18" s="36">
        <f>I18*1000/3600*264.172</f>
        <v>5.0478693057974189</v>
      </c>
      <c r="H18" s="36">
        <f>J18*1000/3600*264.172</f>
        <v>188.06931780547146</v>
      </c>
      <c r="I18">
        <f>[1]Biogas!$D$15</f>
        <v>6.8789763869262083E-2</v>
      </c>
      <c r="J18">
        <f>[1]Biogas!$P$15</f>
        <v>2.5629118305486474</v>
      </c>
      <c r="K18" t="s">
        <v>309</v>
      </c>
      <c r="M18" s="39"/>
    </row>
    <row r="19" spans="1:13" x14ac:dyDescent="0.2">
      <c r="A19" t="s">
        <v>209</v>
      </c>
      <c r="B19" t="s">
        <v>190</v>
      </c>
      <c r="C19" s="31" t="s">
        <v>95</v>
      </c>
      <c r="D19" s="31" t="s">
        <v>164</v>
      </c>
      <c r="E19" t="s">
        <v>293</v>
      </c>
      <c r="F19" s="40">
        <v>0</v>
      </c>
      <c r="G19" s="36">
        <f>0.1*$G$22</f>
        <v>0.50478693057974189</v>
      </c>
      <c r="H19" s="38">
        <f>0.1*$H$22</f>
        <v>18.806931780547146</v>
      </c>
      <c r="K19" t="s">
        <v>313</v>
      </c>
      <c r="M19" s="39"/>
    </row>
    <row r="20" spans="1:13" x14ac:dyDescent="0.2">
      <c r="A20" t="s">
        <v>210</v>
      </c>
      <c r="B20" t="s">
        <v>190</v>
      </c>
      <c r="C20" s="31" t="s">
        <v>95</v>
      </c>
      <c r="D20" s="31" t="s">
        <v>173</v>
      </c>
      <c r="E20" t="s">
        <v>293</v>
      </c>
      <c r="F20" s="40">
        <v>3.0701964031728704E-3</v>
      </c>
      <c r="G20" s="36">
        <f t="shared" ref="G20:H25" si="2">I20*1000/3600*264.172</f>
        <v>5.0478693057974189</v>
      </c>
      <c r="H20" s="36">
        <f t="shared" si="2"/>
        <v>188.06931780547146</v>
      </c>
      <c r="I20">
        <f>[1]Biogas!$D$15</f>
        <v>6.8789763869262083E-2</v>
      </c>
      <c r="J20">
        <f>[1]Biogas!$P$15</f>
        <v>2.5629118305486474</v>
      </c>
      <c r="K20" t="s">
        <v>309</v>
      </c>
      <c r="M20" s="39"/>
    </row>
    <row r="21" spans="1:13" x14ac:dyDescent="0.2">
      <c r="A21" t="s">
        <v>211</v>
      </c>
      <c r="B21" t="s">
        <v>190</v>
      </c>
      <c r="C21" s="31" t="s">
        <v>95</v>
      </c>
      <c r="D21" s="31" t="s">
        <v>173</v>
      </c>
      <c r="E21" t="s">
        <v>294</v>
      </c>
      <c r="F21" s="40">
        <v>0</v>
      </c>
      <c r="G21" s="36">
        <f t="shared" si="2"/>
        <v>5.0478693057974189</v>
      </c>
      <c r="H21" s="36">
        <f t="shared" si="2"/>
        <v>188.06931780547146</v>
      </c>
      <c r="I21">
        <f>[1]Biogas!$D$15</f>
        <v>6.8789763869262083E-2</v>
      </c>
      <c r="J21">
        <f>[1]Biogas!$P$15</f>
        <v>2.5629118305486474</v>
      </c>
      <c r="K21" t="s">
        <v>309</v>
      </c>
      <c r="M21" s="39"/>
    </row>
    <row r="22" spans="1:13" x14ac:dyDescent="0.2">
      <c r="A22" t="s">
        <v>212</v>
      </c>
      <c r="B22" t="s">
        <v>190</v>
      </c>
      <c r="C22" s="31" t="s">
        <v>95</v>
      </c>
      <c r="D22" s="31" t="s">
        <v>52</v>
      </c>
      <c r="E22" t="s">
        <v>293</v>
      </c>
      <c r="F22" s="40">
        <v>1.4589766135211112E-3</v>
      </c>
      <c r="G22" s="36">
        <f t="shared" si="2"/>
        <v>5.0478693057974189</v>
      </c>
      <c r="H22" s="36">
        <f t="shared" si="2"/>
        <v>188.06931780547146</v>
      </c>
      <c r="I22">
        <f>[1]Biogas!$D$15</f>
        <v>6.8789763869262083E-2</v>
      </c>
      <c r="J22">
        <f>[1]Biogas!$P$15</f>
        <v>2.5629118305486474</v>
      </c>
      <c r="K22" t="s">
        <v>309</v>
      </c>
      <c r="M22" s="39"/>
    </row>
    <row r="23" spans="1:13" x14ac:dyDescent="0.2">
      <c r="A23" t="s">
        <v>213</v>
      </c>
      <c r="B23" t="s">
        <v>190</v>
      </c>
      <c r="C23" s="31" t="s">
        <v>95</v>
      </c>
      <c r="D23" s="31" t="s">
        <v>52</v>
      </c>
      <c r="E23" t="s">
        <v>294</v>
      </c>
      <c r="F23" s="40">
        <v>0</v>
      </c>
      <c r="G23" s="36">
        <f t="shared" si="2"/>
        <v>5.0478693057974189</v>
      </c>
      <c r="H23" s="36">
        <f t="shared" si="2"/>
        <v>188.06931780547146</v>
      </c>
      <c r="I23">
        <f>[1]Biogas!$D$15</f>
        <v>6.8789763869262083E-2</v>
      </c>
      <c r="J23">
        <f>[1]Biogas!$P$15</f>
        <v>2.5629118305486474</v>
      </c>
      <c r="K23" t="s">
        <v>309</v>
      </c>
      <c r="M23" s="39"/>
    </row>
    <row r="24" spans="1:13" x14ac:dyDescent="0.2">
      <c r="A24" t="s">
        <v>214</v>
      </c>
      <c r="B24" t="s">
        <v>190</v>
      </c>
      <c r="C24" s="31" t="s">
        <v>95</v>
      </c>
      <c r="D24" s="31" t="s">
        <v>189</v>
      </c>
      <c r="E24" t="s">
        <v>293</v>
      </c>
      <c r="F24" s="40">
        <v>2.4418347080092908E-2</v>
      </c>
      <c r="G24" s="36">
        <f t="shared" si="2"/>
        <v>5.0478693057974189</v>
      </c>
      <c r="H24" s="36">
        <f t="shared" si="2"/>
        <v>188.06931780547146</v>
      </c>
      <c r="I24">
        <f>[1]Biogas!$D$15</f>
        <v>6.8789763869262083E-2</v>
      </c>
      <c r="J24">
        <f>[1]Biogas!$P$15</f>
        <v>2.5629118305486474</v>
      </c>
      <c r="K24" t="s">
        <v>309</v>
      </c>
      <c r="M24" s="39"/>
    </row>
    <row r="25" spans="1:13" x14ac:dyDescent="0.2">
      <c r="A25" t="s">
        <v>215</v>
      </c>
      <c r="B25" t="s">
        <v>190</v>
      </c>
      <c r="C25" s="31" t="s">
        <v>95</v>
      </c>
      <c r="D25" s="31" t="s">
        <v>189</v>
      </c>
      <c r="E25" t="s">
        <v>294</v>
      </c>
      <c r="F25" s="40">
        <v>4.3999193333881378E-3</v>
      </c>
      <c r="G25" s="36">
        <f t="shared" si="2"/>
        <v>5.0478693057974189</v>
      </c>
      <c r="H25" s="36">
        <f t="shared" si="2"/>
        <v>188.06931780547146</v>
      </c>
      <c r="I25">
        <f>[1]Biogas!$D$15</f>
        <v>6.8789763869262083E-2</v>
      </c>
      <c r="J25">
        <f>[1]Biogas!$P$15</f>
        <v>2.5629118305486474</v>
      </c>
      <c r="K25" t="s">
        <v>309</v>
      </c>
      <c r="M25" s="39"/>
    </row>
    <row r="26" spans="1:13" x14ac:dyDescent="0.2">
      <c r="A26" t="s">
        <v>216</v>
      </c>
      <c r="B26" t="s">
        <v>93</v>
      </c>
      <c r="C26" s="31" t="s">
        <v>146</v>
      </c>
      <c r="D26" s="31" t="s">
        <v>52</v>
      </c>
      <c r="E26" t="s">
        <v>293</v>
      </c>
      <c r="F26" s="40">
        <v>0</v>
      </c>
      <c r="G26">
        <f>$G$48*1.1</f>
        <v>225.50000000000003</v>
      </c>
      <c r="H26">
        <f>$H$48*1.1</f>
        <v>249.70000000000002</v>
      </c>
      <c r="K26" s="37" t="s">
        <v>307</v>
      </c>
      <c r="M26" s="39"/>
    </row>
    <row r="27" spans="1:13" x14ac:dyDescent="0.2">
      <c r="A27" t="s">
        <v>217</v>
      </c>
      <c r="B27" t="s">
        <v>93</v>
      </c>
      <c r="C27" s="31" t="s">
        <v>146</v>
      </c>
      <c r="D27" s="31" t="s">
        <v>189</v>
      </c>
      <c r="E27" t="s">
        <v>293</v>
      </c>
      <c r="F27" s="40">
        <v>0</v>
      </c>
      <c r="G27">
        <f>$G$48*1.1</f>
        <v>225.50000000000003</v>
      </c>
      <c r="H27">
        <f>$H$48*1.1</f>
        <v>249.70000000000002</v>
      </c>
      <c r="K27" t="s">
        <v>302</v>
      </c>
      <c r="M27" s="39"/>
    </row>
    <row r="28" spans="1:13" x14ac:dyDescent="0.2">
      <c r="A28" t="s">
        <v>218</v>
      </c>
      <c r="B28" t="s">
        <v>93</v>
      </c>
      <c r="C28" s="31" t="s">
        <v>128</v>
      </c>
      <c r="D28" s="31" t="s">
        <v>130</v>
      </c>
      <c r="E28" t="s">
        <v>293</v>
      </c>
      <c r="F28" s="40">
        <v>0</v>
      </c>
      <c r="G28" s="35">
        <v>0</v>
      </c>
      <c r="H28" s="35">
        <v>0</v>
      </c>
      <c r="K28" t="s">
        <v>319</v>
      </c>
      <c r="M28" s="39"/>
    </row>
    <row r="29" spans="1:13" x14ac:dyDescent="0.2">
      <c r="A29" t="s">
        <v>219</v>
      </c>
      <c r="B29" t="s">
        <v>93</v>
      </c>
      <c r="C29" s="31" t="s">
        <v>128</v>
      </c>
      <c r="D29" s="31" t="s">
        <v>173</v>
      </c>
      <c r="E29" t="s">
        <v>293</v>
      </c>
      <c r="F29" s="40">
        <v>1.2696046164614699E-3</v>
      </c>
      <c r="G29" s="35">
        <v>0</v>
      </c>
      <c r="H29" s="35">
        <v>0</v>
      </c>
      <c r="K29" t="s">
        <v>319</v>
      </c>
      <c r="M29" s="39"/>
    </row>
    <row r="30" spans="1:13" x14ac:dyDescent="0.2">
      <c r="A30" t="s">
        <v>220</v>
      </c>
      <c r="B30" t="s">
        <v>93</v>
      </c>
      <c r="C30" s="31" t="s">
        <v>128</v>
      </c>
      <c r="D30" s="31" t="s">
        <v>183</v>
      </c>
      <c r="E30" t="s">
        <v>293</v>
      </c>
      <c r="F30" s="40">
        <v>0</v>
      </c>
      <c r="G30" s="35">
        <v>0</v>
      </c>
      <c r="H30" s="35">
        <v>0</v>
      </c>
      <c r="K30" t="s">
        <v>319</v>
      </c>
      <c r="M30" s="39"/>
    </row>
    <row r="31" spans="1:13" x14ac:dyDescent="0.2">
      <c r="A31" t="s">
        <v>221</v>
      </c>
      <c r="B31" t="s">
        <v>93</v>
      </c>
      <c r="C31" s="31" t="s">
        <v>128</v>
      </c>
      <c r="D31" s="31" t="s">
        <v>52</v>
      </c>
      <c r="E31" t="s">
        <v>293</v>
      </c>
      <c r="F31" s="40">
        <v>2.1290916912502203E-3</v>
      </c>
      <c r="G31" s="35">
        <v>0</v>
      </c>
      <c r="H31" s="35">
        <v>0</v>
      </c>
      <c r="K31" t="s">
        <v>319</v>
      </c>
      <c r="M31" s="39"/>
    </row>
    <row r="32" spans="1:13" x14ac:dyDescent="0.2">
      <c r="A32" t="s">
        <v>222</v>
      </c>
      <c r="B32" t="s">
        <v>93</v>
      </c>
      <c r="C32" s="31" t="s">
        <v>128</v>
      </c>
      <c r="D32" s="31" t="s">
        <v>52</v>
      </c>
      <c r="E32" t="s">
        <v>294</v>
      </c>
      <c r="F32" s="40">
        <v>0</v>
      </c>
      <c r="G32" s="35">
        <v>0</v>
      </c>
      <c r="H32" s="35">
        <v>0</v>
      </c>
      <c r="K32" t="s">
        <v>319</v>
      </c>
      <c r="M32" s="39"/>
    </row>
    <row r="33" spans="1:13" x14ac:dyDescent="0.2">
      <c r="A33" t="s">
        <v>223</v>
      </c>
      <c r="B33" t="s">
        <v>93</v>
      </c>
      <c r="C33" s="31" t="s">
        <v>128</v>
      </c>
      <c r="D33" s="31" t="s">
        <v>189</v>
      </c>
      <c r="E33" t="s">
        <v>293</v>
      </c>
      <c r="F33" s="40">
        <v>8.5803620868659405E-2</v>
      </c>
      <c r="G33" s="35">
        <v>0</v>
      </c>
      <c r="H33" s="35">
        <v>0</v>
      </c>
      <c r="K33" t="s">
        <v>319</v>
      </c>
      <c r="M33" s="39"/>
    </row>
    <row r="34" spans="1:13" x14ac:dyDescent="0.2">
      <c r="A34" t="s">
        <v>224</v>
      </c>
      <c r="B34" t="s">
        <v>93</v>
      </c>
      <c r="C34" t="s">
        <v>128</v>
      </c>
      <c r="D34" s="31" t="s">
        <v>189</v>
      </c>
      <c r="E34" t="s">
        <v>294</v>
      </c>
      <c r="F34" s="40">
        <v>3.0656093673407738E-2</v>
      </c>
      <c r="G34" s="35">
        <v>0</v>
      </c>
      <c r="H34" s="35">
        <v>0</v>
      </c>
      <c r="K34" t="s">
        <v>319</v>
      </c>
      <c r="M34" s="39"/>
    </row>
    <row r="35" spans="1:13" x14ac:dyDescent="0.2">
      <c r="A35" t="s">
        <v>225</v>
      </c>
      <c r="B35" t="s">
        <v>93</v>
      </c>
      <c r="C35" t="s">
        <v>135</v>
      </c>
      <c r="D35" t="s">
        <v>189</v>
      </c>
      <c r="E35" t="s">
        <v>294</v>
      </c>
      <c r="F35" s="40">
        <v>2.9721869021472649E-4</v>
      </c>
      <c r="G35">
        <v>0</v>
      </c>
      <c r="H35">
        <v>0</v>
      </c>
      <c r="K35" t="s">
        <v>318</v>
      </c>
      <c r="M35" s="39"/>
    </row>
    <row r="36" spans="1:13" x14ac:dyDescent="0.2">
      <c r="A36" t="s">
        <v>226</v>
      </c>
      <c r="B36" t="s">
        <v>93</v>
      </c>
      <c r="C36" t="s">
        <v>95</v>
      </c>
      <c r="D36" t="s">
        <v>164</v>
      </c>
      <c r="E36" t="s">
        <v>293</v>
      </c>
      <c r="F36" s="40">
        <v>0.13651156889283664</v>
      </c>
      <c r="G36">
        <f>0.1*$G$43</f>
        <v>48.7</v>
      </c>
      <c r="H36">
        <f>0.1*$H$43</f>
        <v>53.900000000000006</v>
      </c>
      <c r="K36" t="s">
        <v>313</v>
      </c>
      <c r="M36" s="39"/>
    </row>
    <row r="37" spans="1:13" x14ac:dyDescent="0.2">
      <c r="A37" t="s">
        <v>227</v>
      </c>
      <c r="B37" t="s">
        <v>93</v>
      </c>
      <c r="C37" t="s">
        <v>95</v>
      </c>
      <c r="D37" t="s">
        <v>164</v>
      </c>
      <c r="E37" t="s">
        <v>294</v>
      </c>
      <c r="F37" s="40">
        <v>6.7932529266810453E-4</v>
      </c>
      <c r="G37">
        <f>0.1*$G$44</f>
        <v>48.7</v>
      </c>
      <c r="H37">
        <f>0.1*$H$44</f>
        <v>54.6</v>
      </c>
      <c r="K37" t="s">
        <v>313</v>
      </c>
      <c r="M37" s="39"/>
    </row>
    <row r="38" spans="1:13" x14ac:dyDescent="0.2">
      <c r="A38" t="s">
        <v>228</v>
      </c>
      <c r="B38" t="s">
        <v>93</v>
      </c>
      <c r="C38" t="s">
        <v>95</v>
      </c>
      <c r="D38" t="s">
        <v>130</v>
      </c>
      <c r="E38" t="s">
        <v>294</v>
      </c>
      <c r="F38" s="40">
        <v>1.0875965647624197E-6</v>
      </c>
      <c r="G38">
        <v>392</v>
      </c>
      <c r="H38">
        <v>470</v>
      </c>
      <c r="K38" t="s">
        <v>300</v>
      </c>
      <c r="M38" s="39"/>
    </row>
    <row r="39" spans="1:13" x14ac:dyDescent="0.2">
      <c r="A39" t="s">
        <v>229</v>
      </c>
      <c r="B39" t="s">
        <v>93</v>
      </c>
      <c r="C39" t="s">
        <v>95</v>
      </c>
      <c r="D39" t="s">
        <v>173</v>
      </c>
      <c r="E39" t="s">
        <v>293</v>
      </c>
      <c r="F39" s="40">
        <v>15.340084719759469</v>
      </c>
      <c r="G39">
        <v>204</v>
      </c>
      <c r="H39">
        <v>41106</v>
      </c>
      <c r="K39" t="s">
        <v>300</v>
      </c>
      <c r="M39" s="39"/>
    </row>
    <row r="40" spans="1:13" x14ac:dyDescent="0.2">
      <c r="A40" t="s">
        <v>230</v>
      </c>
      <c r="B40" t="s">
        <v>93</v>
      </c>
      <c r="C40" t="s">
        <v>95</v>
      </c>
      <c r="D40" t="s">
        <v>173</v>
      </c>
      <c r="E40" t="s">
        <v>294</v>
      </c>
      <c r="F40" s="40">
        <v>1.1339192077789955</v>
      </c>
      <c r="G40">
        <v>1997</v>
      </c>
      <c r="H40">
        <v>60940</v>
      </c>
      <c r="K40" t="s">
        <v>300</v>
      </c>
      <c r="M40" s="39"/>
    </row>
    <row r="41" spans="1:13" x14ac:dyDescent="0.2">
      <c r="A41" t="s">
        <v>231</v>
      </c>
      <c r="B41" t="s">
        <v>93</v>
      </c>
      <c r="C41" t="s">
        <v>95</v>
      </c>
      <c r="D41" t="s">
        <v>183</v>
      </c>
      <c r="E41" t="s">
        <v>293</v>
      </c>
      <c r="F41" s="40">
        <v>5.6535596826242731</v>
      </c>
      <c r="G41">
        <v>368</v>
      </c>
      <c r="H41">
        <v>35338</v>
      </c>
      <c r="K41" t="s">
        <v>305</v>
      </c>
      <c r="M41" s="39"/>
    </row>
    <row r="42" spans="1:13" x14ac:dyDescent="0.2">
      <c r="A42" t="s">
        <v>232</v>
      </c>
      <c r="B42" t="s">
        <v>93</v>
      </c>
      <c r="C42" t="s">
        <v>95</v>
      </c>
      <c r="D42" t="s">
        <v>183</v>
      </c>
      <c r="E42" t="s">
        <v>294</v>
      </c>
      <c r="F42" s="40">
        <v>3.1169417052499711E-2</v>
      </c>
      <c r="G42">
        <f>$G$41</f>
        <v>368</v>
      </c>
      <c r="H42">
        <f>$H$41</f>
        <v>35338</v>
      </c>
      <c r="K42" t="s">
        <v>305</v>
      </c>
      <c r="M42" s="39"/>
    </row>
    <row r="43" spans="1:13" x14ac:dyDescent="0.2">
      <c r="A43" t="s">
        <v>233</v>
      </c>
      <c r="B43" t="s">
        <v>93</v>
      </c>
      <c r="C43" t="s">
        <v>95</v>
      </c>
      <c r="D43" t="s">
        <v>52</v>
      </c>
      <c r="E43" t="s">
        <v>293</v>
      </c>
      <c r="F43" s="40">
        <v>17.682771314834778</v>
      </c>
      <c r="G43">
        <v>487</v>
      </c>
      <c r="H43">
        <v>539</v>
      </c>
      <c r="K43" t="s">
        <v>300</v>
      </c>
      <c r="M43" s="39"/>
    </row>
    <row r="44" spans="1:13" x14ac:dyDescent="0.2">
      <c r="A44" t="s">
        <v>234</v>
      </c>
      <c r="B44" t="s">
        <v>93</v>
      </c>
      <c r="C44" t="s">
        <v>95</v>
      </c>
      <c r="D44" t="s">
        <v>52</v>
      </c>
      <c r="E44" t="s">
        <v>294</v>
      </c>
      <c r="F44" s="40">
        <v>1.2631630158731455</v>
      </c>
      <c r="G44">
        <v>487</v>
      </c>
      <c r="H44">
        <v>546</v>
      </c>
      <c r="K44" t="s">
        <v>300</v>
      </c>
      <c r="M44" s="39"/>
    </row>
    <row r="45" spans="1:13" x14ac:dyDescent="0.2">
      <c r="A45" t="s">
        <v>235</v>
      </c>
      <c r="B45" t="s">
        <v>93</v>
      </c>
      <c r="C45" t="s">
        <v>95</v>
      </c>
      <c r="D45" t="s">
        <v>189</v>
      </c>
      <c r="E45" t="s">
        <v>293</v>
      </c>
      <c r="F45" s="40">
        <v>7.8208477051876626</v>
      </c>
      <c r="G45" s="36">
        <f>$G$39</f>
        <v>204</v>
      </c>
      <c r="H45" s="36">
        <f>$H$39</f>
        <v>41106</v>
      </c>
      <c r="K45" t="s">
        <v>314</v>
      </c>
      <c r="M45" s="39"/>
    </row>
    <row r="46" spans="1:13" x14ac:dyDescent="0.2">
      <c r="A46" t="s">
        <v>236</v>
      </c>
      <c r="B46" t="s">
        <v>93</v>
      </c>
      <c r="C46" s="31" t="s">
        <v>95</v>
      </c>
      <c r="D46" t="s">
        <v>189</v>
      </c>
      <c r="E46" t="s">
        <v>294</v>
      </c>
      <c r="F46" s="40">
        <v>0.40119420163344938</v>
      </c>
      <c r="G46" s="36">
        <f>$G$40</f>
        <v>1997</v>
      </c>
      <c r="H46" s="36">
        <f>$H$40</f>
        <v>60940</v>
      </c>
      <c r="K46" t="s">
        <v>314</v>
      </c>
      <c r="M46" s="39"/>
    </row>
    <row r="47" spans="1:13" x14ac:dyDescent="0.2">
      <c r="A47" t="s">
        <v>237</v>
      </c>
      <c r="B47" t="s">
        <v>191</v>
      </c>
      <c r="C47" s="31" t="s">
        <v>146</v>
      </c>
      <c r="D47" t="s">
        <v>164</v>
      </c>
      <c r="E47" t="s">
        <v>293</v>
      </c>
      <c r="F47" s="40">
        <v>8.6583150329400088E-2</v>
      </c>
      <c r="G47">
        <f>0.1*$G$48</f>
        <v>20.5</v>
      </c>
      <c r="H47">
        <f>0.1*$H$48</f>
        <v>22.700000000000003</v>
      </c>
      <c r="K47" t="s">
        <v>313</v>
      </c>
      <c r="M47" s="39"/>
    </row>
    <row r="48" spans="1:13" x14ac:dyDescent="0.2">
      <c r="A48" t="s">
        <v>238</v>
      </c>
      <c r="B48" t="s">
        <v>191</v>
      </c>
      <c r="C48" t="s">
        <v>146</v>
      </c>
      <c r="D48" t="s">
        <v>52</v>
      </c>
      <c r="E48" t="s">
        <v>293</v>
      </c>
      <c r="F48" s="40">
        <v>8.7497348052018739E-2</v>
      </c>
      <c r="G48">
        <v>205</v>
      </c>
      <c r="H48">
        <v>227</v>
      </c>
      <c r="K48" s="37" t="s">
        <v>306</v>
      </c>
      <c r="M48" s="39"/>
    </row>
    <row r="49" spans="1:13" x14ac:dyDescent="0.2">
      <c r="A49" t="s">
        <v>239</v>
      </c>
      <c r="B49" t="s">
        <v>191</v>
      </c>
      <c r="C49" t="s">
        <v>146</v>
      </c>
      <c r="D49" t="s">
        <v>189</v>
      </c>
      <c r="E49" t="s">
        <v>293</v>
      </c>
      <c r="F49" s="40">
        <v>0.93311764070413605</v>
      </c>
      <c r="G49">
        <v>205</v>
      </c>
      <c r="H49">
        <v>227</v>
      </c>
      <c r="K49" t="s">
        <v>301</v>
      </c>
      <c r="M49" s="39"/>
    </row>
    <row r="50" spans="1:13" x14ac:dyDescent="0.2">
      <c r="A50" t="s">
        <v>240</v>
      </c>
      <c r="B50" t="s">
        <v>191</v>
      </c>
      <c r="C50" t="s">
        <v>146</v>
      </c>
      <c r="D50" t="s">
        <v>189</v>
      </c>
      <c r="E50" t="s">
        <v>294</v>
      </c>
      <c r="F50" s="40">
        <v>2.9136742978149947E-2</v>
      </c>
      <c r="G50">
        <v>238</v>
      </c>
      <c r="H50">
        <v>273</v>
      </c>
      <c r="I50" s="31"/>
      <c r="K50" t="s">
        <v>301</v>
      </c>
      <c r="M50" s="39"/>
    </row>
    <row r="51" spans="1:13" x14ac:dyDescent="0.2">
      <c r="A51" t="s">
        <v>241</v>
      </c>
      <c r="B51" t="s">
        <v>191</v>
      </c>
      <c r="C51" t="s">
        <v>125</v>
      </c>
      <c r="D51" t="s">
        <v>189</v>
      </c>
      <c r="E51" t="s">
        <v>293</v>
      </c>
      <c r="F51" s="40">
        <v>4.3943052755398126E-3</v>
      </c>
      <c r="G51" s="35">
        <v>0</v>
      </c>
      <c r="H51" s="35">
        <v>0</v>
      </c>
      <c r="K51" t="s">
        <v>319</v>
      </c>
      <c r="M51" s="39"/>
    </row>
    <row r="52" spans="1:13" x14ac:dyDescent="0.2">
      <c r="A52" t="s">
        <v>242</v>
      </c>
      <c r="B52" t="s">
        <v>191</v>
      </c>
      <c r="C52" t="s">
        <v>125</v>
      </c>
      <c r="D52" t="s">
        <v>189</v>
      </c>
      <c r="E52" t="s">
        <v>294</v>
      </c>
      <c r="F52" s="40">
        <v>6.2556977531331005E-4</v>
      </c>
      <c r="G52" s="35">
        <v>0</v>
      </c>
      <c r="H52" s="35">
        <v>0</v>
      </c>
      <c r="K52" t="s">
        <v>319</v>
      </c>
      <c r="M52" s="39"/>
    </row>
    <row r="53" spans="1:13" x14ac:dyDescent="0.2">
      <c r="A53" t="s">
        <v>243</v>
      </c>
      <c r="B53" t="s">
        <v>191</v>
      </c>
      <c r="C53" t="s">
        <v>128</v>
      </c>
      <c r="D53" t="s">
        <v>164</v>
      </c>
      <c r="E53" t="s">
        <v>293</v>
      </c>
      <c r="F53" s="40">
        <v>0.12359696454299919</v>
      </c>
      <c r="G53" s="35">
        <v>0</v>
      </c>
      <c r="H53" s="35">
        <v>0</v>
      </c>
      <c r="K53" t="s">
        <v>319</v>
      </c>
      <c r="M53" s="39"/>
    </row>
    <row r="54" spans="1:13" x14ac:dyDescent="0.2">
      <c r="A54" t="s">
        <v>244</v>
      </c>
      <c r="B54" t="s">
        <v>191</v>
      </c>
      <c r="C54" t="s">
        <v>128</v>
      </c>
      <c r="D54" t="s">
        <v>130</v>
      </c>
      <c r="E54" t="s">
        <v>293</v>
      </c>
      <c r="F54" s="40">
        <v>5.389298030158197E-3</v>
      </c>
      <c r="G54" s="35">
        <v>0</v>
      </c>
      <c r="H54" s="35">
        <v>0</v>
      </c>
      <c r="K54" t="s">
        <v>319</v>
      </c>
      <c r="M54" s="39"/>
    </row>
    <row r="55" spans="1:13" x14ac:dyDescent="0.2">
      <c r="A55" t="s">
        <v>245</v>
      </c>
      <c r="B55" t="s">
        <v>191</v>
      </c>
      <c r="C55" t="s">
        <v>128</v>
      </c>
      <c r="D55" t="s">
        <v>173</v>
      </c>
      <c r="E55" t="s">
        <v>293</v>
      </c>
      <c r="F55" s="40">
        <v>0.76331505440314096</v>
      </c>
      <c r="G55" s="35">
        <v>0</v>
      </c>
      <c r="H55" s="35">
        <v>0</v>
      </c>
      <c r="K55" t="s">
        <v>319</v>
      </c>
      <c r="M55" s="39"/>
    </row>
    <row r="56" spans="1:13" x14ac:dyDescent="0.2">
      <c r="A56" t="s">
        <v>246</v>
      </c>
      <c r="B56" t="s">
        <v>191</v>
      </c>
      <c r="C56" t="s">
        <v>128</v>
      </c>
      <c r="D56" t="s">
        <v>183</v>
      </c>
      <c r="E56" t="s">
        <v>293</v>
      </c>
      <c r="F56" s="40">
        <v>5.4346588275557287E-2</v>
      </c>
      <c r="G56" s="35">
        <v>0</v>
      </c>
      <c r="H56" s="35">
        <v>0</v>
      </c>
      <c r="K56" t="s">
        <v>319</v>
      </c>
      <c r="M56" s="39"/>
    </row>
    <row r="57" spans="1:13" x14ac:dyDescent="0.2">
      <c r="A57" t="s">
        <v>247</v>
      </c>
      <c r="B57" t="s">
        <v>191</v>
      </c>
      <c r="C57" t="s">
        <v>128</v>
      </c>
      <c r="D57" t="s">
        <v>52</v>
      </c>
      <c r="E57" t="s">
        <v>293</v>
      </c>
      <c r="F57" s="40">
        <v>0.5755284238289351</v>
      </c>
      <c r="G57" s="35">
        <v>0</v>
      </c>
      <c r="H57" s="35">
        <v>0</v>
      </c>
      <c r="K57" t="s">
        <v>319</v>
      </c>
      <c r="M57" s="39"/>
    </row>
    <row r="58" spans="1:13" x14ac:dyDescent="0.2">
      <c r="A58" t="s">
        <v>248</v>
      </c>
      <c r="B58" t="s">
        <v>191</v>
      </c>
      <c r="C58" t="s">
        <v>128</v>
      </c>
      <c r="D58" t="s">
        <v>52</v>
      </c>
      <c r="E58" t="s">
        <v>294</v>
      </c>
      <c r="F58" s="40">
        <v>1.9291956810877472E-2</v>
      </c>
      <c r="G58" s="35">
        <v>0</v>
      </c>
      <c r="H58" s="35">
        <v>0</v>
      </c>
      <c r="K58" t="s">
        <v>319</v>
      </c>
      <c r="M58" s="39"/>
    </row>
    <row r="59" spans="1:13" x14ac:dyDescent="0.2">
      <c r="A59" t="s">
        <v>249</v>
      </c>
      <c r="B59" t="s">
        <v>191</v>
      </c>
      <c r="C59" t="s">
        <v>128</v>
      </c>
      <c r="D59" t="s">
        <v>189</v>
      </c>
      <c r="E59" t="s">
        <v>293</v>
      </c>
      <c r="F59" s="40">
        <v>15.689894343613858</v>
      </c>
      <c r="G59" s="35">
        <v>0</v>
      </c>
      <c r="H59" s="35">
        <v>0</v>
      </c>
      <c r="K59" t="s">
        <v>319</v>
      </c>
      <c r="M59" s="39"/>
    </row>
    <row r="60" spans="1:13" x14ac:dyDescent="0.2">
      <c r="A60" t="s">
        <v>250</v>
      </c>
      <c r="B60" t="s">
        <v>191</v>
      </c>
      <c r="C60" t="s">
        <v>128</v>
      </c>
      <c r="D60" t="s">
        <v>189</v>
      </c>
      <c r="E60" t="s">
        <v>294</v>
      </c>
      <c r="F60" s="40">
        <v>4.5140560426320366</v>
      </c>
      <c r="G60" s="35">
        <v>0</v>
      </c>
      <c r="H60" s="35">
        <v>0</v>
      </c>
      <c r="K60" t="s">
        <v>319</v>
      </c>
      <c r="M60" s="39"/>
    </row>
    <row r="61" spans="1:13" x14ac:dyDescent="0.2">
      <c r="A61" t="s">
        <v>251</v>
      </c>
      <c r="B61" t="s">
        <v>191</v>
      </c>
      <c r="C61" t="s">
        <v>135</v>
      </c>
      <c r="D61" t="s">
        <v>189</v>
      </c>
      <c r="E61" t="s">
        <v>293</v>
      </c>
      <c r="F61" s="40">
        <v>7.6286010340037515E-4</v>
      </c>
      <c r="G61">
        <v>0</v>
      </c>
      <c r="H61">
        <v>0</v>
      </c>
      <c r="K61" t="s">
        <v>318</v>
      </c>
      <c r="M61" s="39"/>
    </row>
    <row r="62" spans="1:13" x14ac:dyDescent="0.2">
      <c r="A62" t="s">
        <v>252</v>
      </c>
      <c r="B62" t="s">
        <v>191</v>
      </c>
      <c r="C62" t="s">
        <v>135</v>
      </c>
      <c r="D62" t="s">
        <v>189</v>
      </c>
      <c r="E62" t="s">
        <v>294</v>
      </c>
      <c r="F62" s="40">
        <v>0</v>
      </c>
      <c r="G62">
        <v>0</v>
      </c>
      <c r="H62">
        <v>0</v>
      </c>
      <c r="K62" t="s">
        <v>318</v>
      </c>
      <c r="M62" s="39"/>
    </row>
    <row r="63" spans="1:13" x14ac:dyDescent="0.2">
      <c r="A63" t="s">
        <v>253</v>
      </c>
      <c r="B63" t="s">
        <v>191</v>
      </c>
      <c r="C63" t="s">
        <v>95</v>
      </c>
      <c r="D63" t="s">
        <v>164</v>
      </c>
      <c r="E63" t="s">
        <v>293</v>
      </c>
      <c r="F63" s="40">
        <v>0.59727591127892099</v>
      </c>
      <c r="G63">
        <f>0.1*$G$71</f>
        <v>83.300000000000011</v>
      </c>
      <c r="H63">
        <f>0.1*$H$71</f>
        <v>123.5</v>
      </c>
      <c r="K63" t="s">
        <v>313</v>
      </c>
      <c r="M63" s="39"/>
    </row>
    <row r="64" spans="1:13" x14ac:dyDescent="0.2">
      <c r="A64" t="s">
        <v>254</v>
      </c>
      <c r="B64" t="s">
        <v>191</v>
      </c>
      <c r="C64" t="s">
        <v>95</v>
      </c>
      <c r="D64" t="s">
        <v>164</v>
      </c>
      <c r="E64" t="s">
        <v>294</v>
      </c>
      <c r="F64" s="40">
        <v>5.0157454348267148E-2</v>
      </c>
      <c r="G64">
        <f>0.1*$G$72</f>
        <v>83.300000000000011</v>
      </c>
      <c r="H64">
        <f>0.1*$H$72</f>
        <v>123.5</v>
      </c>
      <c r="K64" t="s">
        <v>313</v>
      </c>
      <c r="M64" s="39"/>
    </row>
    <row r="65" spans="1:13" x14ac:dyDescent="0.2">
      <c r="A65" t="s">
        <v>255</v>
      </c>
      <c r="B65" t="s">
        <v>191</v>
      </c>
      <c r="C65" t="s">
        <v>95</v>
      </c>
      <c r="D65" t="s">
        <v>130</v>
      </c>
      <c r="E65" t="s">
        <v>293</v>
      </c>
      <c r="F65" s="40">
        <v>2.6226409464451202E-2</v>
      </c>
      <c r="G65">
        <v>92</v>
      </c>
      <c r="H65">
        <v>93</v>
      </c>
      <c r="K65" t="s">
        <v>299</v>
      </c>
      <c r="M65" s="39"/>
    </row>
    <row r="66" spans="1:13" x14ac:dyDescent="0.2">
      <c r="A66" t="s">
        <v>256</v>
      </c>
      <c r="B66" t="s">
        <v>191</v>
      </c>
      <c r="C66" t="s">
        <v>95</v>
      </c>
      <c r="D66" t="s">
        <v>130</v>
      </c>
      <c r="E66" t="s">
        <v>294</v>
      </c>
      <c r="F66" s="40">
        <v>1.9881250193535257E-2</v>
      </c>
      <c r="G66">
        <v>200</v>
      </c>
      <c r="H66">
        <v>325</v>
      </c>
      <c r="K66" t="s">
        <v>299</v>
      </c>
      <c r="M66" s="39"/>
    </row>
    <row r="67" spans="1:13" x14ac:dyDescent="0.2">
      <c r="A67" t="s">
        <v>257</v>
      </c>
      <c r="B67" t="s">
        <v>191</v>
      </c>
      <c r="C67" t="s">
        <v>95</v>
      </c>
      <c r="D67" t="s">
        <v>173</v>
      </c>
      <c r="E67" t="s">
        <v>293</v>
      </c>
      <c r="F67" s="40">
        <v>1.7002616109375868</v>
      </c>
      <c r="G67">
        <v>325</v>
      </c>
      <c r="H67">
        <v>118490</v>
      </c>
      <c r="K67" t="s">
        <v>299</v>
      </c>
      <c r="M67" s="39"/>
    </row>
    <row r="68" spans="1:13" x14ac:dyDescent="0.2">
      <c r="A68" t="s">
        <v>258</v>
      </c>
      <c r="B68" t="s">
        <v>191</v>
      </c>
      <c r="C68" t="s">
        <v>95</v>
      </c>
      <c r="D68" t="s">
        <v>173</v>
      </c>
      <c r="E68" t="s">
        <v>294</v>
      </c>
      <c r="F68" s="40">
        <v>0.26003743191163542</v>
      </c>
      <c r="G68">
        <f>$G$67</f>
        <v>325</v>
      </c>
      <c r="H68">
        <f>$H$67</f>
        <v>118490</v>
      </c>
      <c r="K68" t="s">
        <v>303</v>
      </c>
      <c r="M68" s="39"/>
    </row>
    <row r="69" spans="1:13" x14ac:dyDescent="0.2">
      <c r="A69" t="s">
        <v>259</v>
      </c>
      <c r="B69" t="s">
        <v>191</v>
      </c>
      <c r="C69" t="s">
        <v>95</v>
      </c>
      <c r="D69" t="s">
        <v>183</v>
      </c>
      <c r="E69" t="s">
        <v>293</v>
      </c>
      <c r="F69" s="40">
        <v>0.81257922672715832</v>
      </c>
      <c r="G69">
        <v>317</v>
      </c>
      <c r="H69">
        <v>149449</v>
      </c>
      <c r="K69" t="s">
        <v>304</v>
      </c>
      <c r="M69" s="39"/>
    </row>
    <row r="70" spans="1:13" x14ac:dyDescent="0.2">
      <c r="A70" t="s">
        <v>260</v>
      </c>
      <c r="B70" t="s">
        <v>191</v>
      </c>
      <c r="C70" t="s">
        <v>95</v>
      </c>
      <c r="D70" t="s">
        <v>183</v>
      </c>
      <c r="E70" t="s">
        <v>294</v>
      </c>
      <c r="F70" s="40">
        <v>3.754029137466814E-2</v>
      </c>
      <c r="G70">
        <f>$G$69</f>
        <v>317</v>
      </c>
      <c r="H70">
        <f>$H$69</f>
        <v>149449</v>
      </c>
      <c r="K70" t="s">
        <v>304</v>
      </c>
      <c r="M70" s="39"/>
    </row>
    <row r="71" spans="1:13" x14ac:dyDescent="0.2">
      <c r="A71" t="s">
        <v>261</v>
      </c>
      <c r="B71" t="s">
        <v>191</v>
      </c>
      <c r="C71" t="s">
        <v>95</v>
      </c>
      <c r="D71" t="s">
        <v>52</v>
      </c>
      <c r="E71" t="s">
        <v>293</v>
      </c>
      <c r="F71" s="40">
        <v>5.0906844662916217</v>
      </c>
      <c r="G71">
        <v>833</v>
      </c>
      <c r="H71">
        <v>1235</v>
      </c>
      <c r="K71" t="s">
        <v>299</v>
      </c>
      <c r="M71" s="39"/>
    </row>
    <row r="72" spans="1:13" x14ac:dyDescent="0.2">
      <c r="A72" t="s">
        <v>262</v>
      </c>
      <c r="B72" t="s">
        <v>191</v>
      </c>
      <c r="C72" t="s">
        <v>95</v>
      </c>
      <c r="D72" t="s">
        <v>52</v>
      </c>
      <c r="E72" t="s">
        <v>294</v>
      </c>
      <c r="F72" s="40">
        <v>0.74515513260965116</v>
      </c>
      <c r="G72">
        <f>$G$71</f>
        <v>833</v>
      </c>
      <c r="H72">
        <f>$H$71</f>
        <v>1235</v>
      </c>
      <c r="K72" t="s">
        <v>308</v>
      </c>
      <c r="M72" s="39"/>
    </row>
    <row r="73" spans="1:13" x14ac:dyDescent="0.2">
      <c r="A73" t="s">
        <v>263</v>
      </c>
      <c r="B73" t="s">
        <v>191</v>
      </c>
      <c r="C73" t="s">
        <v>95</v>
      </c>
      <c r="D73" t="s">
        <v>189</v>
      </c>
      <c r="E73" t="s">
        <v>293</v>
      </c>
      <c r="F73" s="40">
        <v>2.7941891739173523</v>
      </c>
      <c r="G73" s="36">
        <f>$G$67</f>
        <v>325</v>
      </c>
      <c r="H73" s="36">
        <f>$H$67</f>
        <v>118490</v>
      </c>
      <c r="K73" t="s">
        <v>315</v>
      </c>
      <c r="M73" s="39"/>
    </row>
    <row r="74" spans="1:13" x14ac:dyDescent="0.2">
      <c r="A74" t="s">
        <v>264</v>
      </c>
      <c r="B74" t="s">
        <v>191</v>
      </c>
      <c r="C74" t="s">
        <v>95</v>
      </c>
      <c r="D74" t="s">
        <v>189</v>
      </c>
      <c r="E74" t="s">
        <v>294</v>
      </c>
      <c r="F74" s="40">
        <v>0.8092901887201871</v>
      </c>
      <c r="G74" s="36">
        <f>$G$68</f>
        <v>325</v>
      </c>
      <c r="H74" s="36">
        <f>$H$68</f>
        <v>118490</v>
      </c>
      <c r="K74" t="s">
        <v>315</v>
      </c>
      <c r="M74" s="39"/>
    </row>
    <row r="75" spans="1:13" x14ac:dyDescent="0.2">
      <c r="A75" t="s">
        <v>265</v>
      </c>
      <c r="B75" t="s">
        <v>16</v>
      </c>
      <c r="C75" t="s">
        <v>121</v>
      </c>
      <c r="D75" t="s">
        <v>189</v>
      </c>
      <c r="E75" t="s">
        <v>293</v>
      </c>
      <c r="F75" s="40">
        <v>3.0857073981814271E-2</v>
      </c>
      <c r="G75" s="36">
        <f t="shared" ref="G75:H77" si="3">I75*1000/3600*264.172</f>
        <v>206.3333766443001</v>
      </c>
      <c r="H75" s="36">
        <f t="shared" si="3"/>
        <v>206.3333766443001</v>
      </c>
      <c r="I75">
        <f>[1]Geothermal!$D$24</f>
        <v>2.8118050206663852</v>
      </c>
      <c r="J75">
        <f>[1]Geothermal!$P$24</f>
        <v>2.8118050206663852</v>
      </c>
      <c r="K75" t="s">
        <v>312</v>
      </c>
      <c r="M75" s="39"/>
    </row>
    <row r="76" spans="1:13" x14ac:dyDescent="0.2">
      <c r="A76" t="s">
        <v>266</v>
      </c>
      <c r="B76" t="s">
        <v>16</v>
      </c>
      <c r="C76" t="s">
        <v>95</v>
      </c>
      <c r="D76" t="s">
        <v>189</v>
      </c>
      <c r="E76" t="s">
        <v>293</v>
      </c>
      <c r="F76" s="40">
        <v>0.12431350990355235</v>
      </c>
      <c r="G76" s="36">
        <f t="shared" si="3"/>
        <v>206.3333766443001</v>
      </c>
      <c r="H76" s="36">
        <f t="shared" si="3"/>
        <v>206.3333766443001</v>
      </c>
      <c r="I76">
        <f>[1]Geothermal!$D$24</f>
        <v>2.8118050206663852</v>
      </c>
      <c r="J76">
        <f>[1]Geothermal!$P$24</f>
        <v>2.8118050206663852</v>
      </c>
      <c r="K76" t="s">
        <v>311</v>
      </c>
      <c r="M76" s="39"/>
    </row>
    <row r="77" spans="1:13" x14ac:dyDescent="0.2">
      <c r="A77" t="s">
        <v>267</v>
      </c>
      <c r="B77" t="s">
        <v>16</v>
      </c>
      <c r="C77" t="s">
        <v>95</v>
      </c>
      <c r="D77" t="s">
        <v>189</v>
      </c>
      <c r="E77" t="s">
        <v>294</v>
      </c>
      <c r="F77" s="40">
        <v>1.6175991764064085E-3</v>
      </c>
      <c r="G77" s="36">
        <f t="shared" si="3"/>
        <v>206.3333766443001</v>
      </c>
      <c r="H77" s="36">
        <f t="shared" si="3"/>
        <v>206.3333766443001</v>
      </c>
      <c r="I77">
        <f>[1]Geothermal!$D$24</f>
        <v>2.8118050206663852</v>
      </c>
      <c r="J77">
        <f>[1]Geothermal!$P$24</f>
        <v>2.8118050206663852</v>
      </c>
      <c r="K77" t="s">
        <v>311</v>
      </c>
      <c r="M77" s="39"/>
    </row>
    <row r="78" spans="1:13" x14ac:dyDescent="0.2">
      <c r="A78" t="s">
        <v>268</v>
      </c>
      <c r="B78" t="s">
        <v>34</v>
      </c>
      <c r="C78" t="s">
        <v>95</v>
      </c>
      <c r="D78" t="s">
        <v>189</v>
      </c>
      <c r="E78" t="s">
        <v>293</v>
      </c>
      <c r="F78" s="40">
        <v>7.8721830056603688</v>
      </c>
      <c r="G78">
        <v>363</v>
      </c>
      <c r="H78">
        <v>37924</v>
      </c>
      <c r="K78" t="s">
        <v>316</v>
      </c>
      <c r="M78" s="39"/>
    </row>
    <row r="79" spans="1:13" x14ac:dyDescent="0.2">
      <c r="A79" t="s">
        <v>269</v>
      </c>
      <c r="B79" t="s">
        <v>44</v>
      </c>
      <c r="C79" t="s">
        <v>128</v>
      </c>
      <c r="D79" t="s">
        <v>189</v>
      </c>
      <c r="E79" t="s">
        <v>293</v>
      </c>
      <c r="F79" s="40">
        <v>2.0807406797515937E-3</v>
      </c>
      <c r="G79" s="35">
        <v>0</v>
      </c>
      <c r="H79" s="35">
        <v>0</v>
      </c>
      <c r="K79" t="s">
        <v>319</v>
      </c>
      <c r="M79" s="39"/>
    </row>
    <row r="80" spans="1:13" x14ac:dyDescent="0.2">
      <c r="A80" t="s">
        <v>270</v>
      </c>
      <c r="B80" t="s">
        <v>44</v>
      </c>
      <c r="C80" t="s">
        <v>128</v>
      </c>
      <c r="D80" t="s">
        <v>189</v>
      </c>
      <c r="E80" t="s">
        <v>294</v>
      </c>
      <c r="F80" s="40">
        <v>0</v>
      </c>
      <c r="G80" s="35">
        <v>0</v>
      </c>
      <c r="H80" s="35">
        <v>0</v>
      </c>
      <c r="K80" t="s">
        <v>319</v>
      </c>
      <c r="M80" s="39"/>
    </row>
    <row r="81" spans="1:13" x14ac:dyDescent="0.2">
      <c r="A81" t="s">
        <v>271</v>
      </c>
      <c r="B81" t="s">
        <v>44</v>
      </c>
      <c r="C81" t="s">
        <v>135</v>
      </c>
      <c r="D81" t="s">
        <v>189</v>
      </c>
      <c r="E81" t="s">
        <v>293</v>
      </c>
      <c r="F81" s="40">
        <v>4.2902274569279336E-3</v>
      </c>
      <c r="G81">
        <v>0</v>
      </c>
      <c r="H81">
        <v>0</v>
      </c>
      <c r="K81" t="s">
        <v>318</v>
      </c>
      <c r="M81" s="39"/>
    </row>
    <row r="82" spans="1:13" x14ac:dyDescent="0.2">
      <c r="A82" t="s">
        <v>272</v>
      </c>
      <c r="B82" t="s">
        <v>44</v>
      </c>
      <c r="C82" t="s">
        <v>135</v>
      </c>
      <c r="D82" t="s">
        <v>189</v>
      </c>
      <c r="E82" t="s">
        <v>294</v>
      </c>
      <c r="F82" s="40">
        <v>0</v>
      </c>
      <c r="G82">
        <v>0</v>
      </c>
      <c r="H82">
        <v>0</v>
      </c>
      <c r="K82" t="s">
        <v>318</v>
      </c>
      <c r="M82" s="39"/>
    </row>
    <row r="83" spans="1:13" x14ac:dyDescent="0.2">
      <c r="A83" t="s">
        <v>273</v>
      </c>
      <c r="B83" t="s">
        <v>44</v>
      </c>
      <c r="C83" t="s">
        <v>95</v>
      </c>
      <c r="D83" t="s">
        <v>173</v>
      </c>
      <c r="E83" t="s">
        <v>293</v>
      </c>
      <c r="F83" s="40">
        <v>6.2139423955252316E-4</v>
      </c>
      <c r="G83" s="36">
        <f>$G$88</f>
        <v>325</v>
      </c>
      <c r="H83" s="36">
        <f>$H$88</f>
        <v>118490</v>
      </c>
      <c r="K83" t="s">
        <v>299</v>
      </c>
      <c r="M83" s="39"/>
    </row>
    <row r="84" spans="1:13" x14ac:dyDescent="0.2">
      <c r="A84" t="s">
        <v>274</v>
      </c>
      <c r="B84" t="s">
        <v>44</v>
      </c>
      <c r="C84" t="s">
        <v>95</v>
      </c>
      <c r="D84" t="s">
        <v>173</v>
      </c>
      <c r="E84" t="s">
        <v>294</v>
      </c>
      <c r="F84" s="40">
        <v>2.9108233241987911E-5</v>
      </c>
      <c r="G84" s="36">
        <f>$G$89</f>
        <v>325</v>
      </c>
      <c r="H84" s="36">
        <f>$H$89</f>
        <v>118490</v>
      </c>
      <c r="K84" t="s">
        <v>299</v>
      </c>
      <c r="M84" s="39"/>
    </row>
    <row r="85" spans="1:13" x14ac:dyDescent="0.2">
      <c r="A85" t="s">
        <v>275</v>
      </c>
      <c r="B85" t="s">
        <v>44</v>
      </c>
      <c r="C85" t="s">
        <v>95</v>
      </c>
      <c r="D85" t="s">
        <v>183</v>
      </c>
      <c r="E85" t="s">
        <v>293</v>
      </c>
      <c r="F85" s="40">
        <v>0</v>
      </c>
      <c r="G85">
        <f>$G$69</f>
        <v>317</v>
      </c>
      <c r="H85">
        <f>$H$69</f>
        <v>149449</v>
      </c>
      <c r="K85" t="s">
        <v>320</v>
      </c>
      <c r="M85" s="39"/>
    </row>
    <row r="86" spans="1:13" x14ac:dyDescent="0.2">
      <c r="A86" t="s">
        <v>276</v>
      </c>
      <c r="B86" t="s">
        <v>44</v>
      </c>
      <c r="C86" t="s">
        <v>95</v>
      </c>
      <c r="D86" t="s">
        <v>52</v>
      </c>
      <c r="E86" t="s">
        <v>293</v>
      </c>
      <c r="F86" s="40">
        <v>0</v>
      </c>
      <c r="G86">
        <f>$G$71</f>
        <v>833</v>
      </c>
      <c r="H86">
        <f>$H$71</f>
        <v>1235</v>
      </c>
      <c r="K86" t="s">
        <v>299</v>
      </c>
      <c r="M86" s="39"/>
    </row>
    <row r="87" spans="1:13" x14ac:dyDescent="0.2">
      <c r="A87" t="s">
        <v>277</v>
      </c>
      <c r="B87" t="s">
        <v>44</v>
      </c>
      <c r="C87" t="s">
        <v>95</v>
      </c>
      <c r="D87" t="s">
        <v>52</v>
      </c>
      <c r="E87" t="s">
        <v>294</v>
      </c>
      <c r="F87" s="40">
        <v>2.2783288529410617E-4</v>
      </c>
      <c r="G87">
        <f>$G$72</f>
        <v>833</v>
      </c>
      <c r="H87">
        <f>$H$72</f>
        <v>1235</v>
      </c>
      <c r="K87" t="s">
        <v>308</v>
      </c>
      <c r="M87" s="39"/>
    </row>
    <row r="88" spans="1:13" x14ac:dyDescent="0.2">
      <c r="A88" t="s">
        <v>278</v>
      </c>
      <c r="B88" t="s">
        <v>44</v>
      </c>
      <c r="C88" t="s">
        <v>95</v>
      </c>
      <c r="D88" t="s">
        <v>189</v>
      </c>
      <c r="E88" t="s">
        <v>293</v>
      </c>
      <c r="F88" s="40">
        <v>7.6029057331746539E-3</v>
      </c>
      <c r="G88" s="36">
        <f>$G$67</f>
        <v>325</v>
      </c>
      <c r="H88" s="36">
        <f>$H$67</f>
        <v>118490</v>
      </c>
      <c r="K88" t="s">
        <v>315</v>
      </c>
      <c r="M88" s="39"/>
    </row>
    <row r="89" spans="1:13" x14ac:dyDescent="0.2">
      <c r="A89" t="s">
        <v>279</v>
      </c>
      <c r="B89" t="s">
        <v>44</v>
      </c>
      <c r="C89" t="s">
        <v>95</v>
      </c>
      <c r="D89" t="s">
        <v>189</v>
      </c>
      <c r="E89" t="s">
        <v>294</v>
      </c>
      <c r="F89" s="40">
        <v>4.5007185817174403E-2</v>
      </c>
      <c r="G89" s="36">
        <f>$G$68</f>
        <v>325</v>
      </c>
      <c r="H89" s="36">
        <f>$H$68</f>
        <v>118490</v>
      </c>
      <c r="K89" t="s">
        <v>315</v>
      </c>
      <c r="M89" s="39"/>
    </row>
    <row r="90" spans="1:13" x14ac:dyDescent="0.2">
      <c r="A90" t="s">
        <v>280</v>
      </c>
      <c r="B90" t="s">
        <v>66</v>
      </c>
      <c r="C90" t="s">
        <v>125</v>
      </c>
      <c r="D90" t="s">
        <v>189</v>
      </c>
      <c r="E90" t="s">
        <v>293</v>
      </c>
      <c r="F90" s="40">
        <v>5.977001503733168E-3</v>
      </c>
      <c r="G90" s="35">
        <v>0</v>
      </c>
      <c r="H90" s="35">
        <v>0</v>
      </c>
      <c r="K90" t="s">
        <v>319</v>
      </c>
      <c r="M90" s="39"/>
    </row>
    <row r="91" spans="1:13" x14ac:dyDescent="0.2">
      <c r="A91" t="s">
        <v>281</v>
      </c>
      <c r="B91" t="s">
        <v>66</v>
      </c>
      <c r="C91" t="s">
        <v>136</v>
      </c>
      <c r="D91" t="s">
        <v>189</v>
      </c>
      <c r="E91" t="s">
        <v>293</v>
      </c>
      <c r="F91" s="40">
        <v>0.15044420881626042</v>
      </c>
      <c r="G91">
        <v>0</v>
      </c>
      <c r="H91">
        <v>0</v>
      </c>
      <c r="K91" t="s">
        <v>319</v>
      </c>
      <c r="M91" s="39"/>
    </row>
    <row r="92" spans="1:13" x14ac:dyDescent="0.2">
      <c r="A92" t="s">
        <v>282</v>
      </c>
      <c r="B92" t="s">
        <v>66</v>
      </c>
      <c r="C92" t="s">
        <v>136</v>
      </c>
      <c r="D92" t="s">
        <v>189</v>
      </c>
      <c r="E92" t="s">
        <v>294</v>
      </c>
      <c r="F92" s="40">
        <v>1.494124466984187E-4</v>
      </c>
      <c r="G92">
        <v>0</v>
      </c>
      <c r="H92">
        <v>0</v>
      </c>
      <c r="K92" t="s">
        <v>319</v>
      </c>
      <c r="M92" s="39"/>
    </row>
    <row r="93" spans="1:13" x14ac:dyDescent="0.2">
      <c r="A93" t="s">
        <v>283</v>
      </c>
      <c r="B93" t="s">
        <v>66</v>
      </c>
      <c r="C93" t="s">
        <v>95</v>
      </c>
      <c r="D93" t="s">
        <v>189</v>
      </c>
      <c r="E93" t="s">
        <v>293</v>
      </c>
      <c r="F93" s="40">
        <v>1.8132034195664507E-2</v>
      </c>
      <c r="G93">
        <v>786</v>
      </c>
      <c r="H93">
        <v>786</v>
      </c>
      <c r="K93" t="s">
        <v>317</v>
      </c>
      <c r="M93" s="39"/>
    </row>
    <row r="94" spans="1:13" x14ac:dyDescent="0.2">
      <c r="A94" t="s">
        <v>284</v>
      </c>
      <c r="B94" t="s">
        <v>70</v>
      </c>
      <c r="C94" t="s">
        <v>125</v>
      </c>
      <c r="D94" t="s">
        <v>189</v>
      </c>
      <c r="E94" t="s">
        <v>293</v>
      </c>
      <c r="F94" s="40">
        <v>-6.0965093406177076E-2</v>
      </c>
      <c r="G94" s="35">
        <v>0</v>
      </c>
      <c r="H94" s="35">
        <v>0</v>
      </c>
      <c r="K94" t="s">
        <v>319</v>
      </c>
      <c r="M94" s="39"/>
    </row>
    <row r="95" spans="1:13" x14ac:dyDescent="0.2">
      <c r="A95" t="s">
        <v>285</v>
      </c>
      <c r="B95" t="s">
        <v>70</v>
      </c>
      <c r="C95" t="s">
        <v>132</v>
      </c>
      <c r="D95" t="s">
        <v>189</v>
      </c>
      <c r="E95" t="s">
        <v>293</v>
      </c>
      <c r="F95" s="40">
        <v>2.5576679786223053</v>
      </c>
      <c r="G95" s="35">
        <v>0</v>
      </c>
      <c r="H95" s="35">
        <v>0</v>
      </c>
      <c r="K95" t="s">
        <v>319</v>
      </c>
      <c r="M95" s="39"/>
    </row>
    <row r="96" spans="1:13" x14ac:dyDescent="0.2">
      <c r="A96" t="s">
        <v>286</v>
      </c>
      <c r="B96" t="s">
        <v>70</v>
      </c>
      <c r="C96" t="s">
        <v>132</v>
      </c>
      <c r="D96" t="s">
        <v>189</v>
      </c>
      <c r="E96" t="s">
        <v>294</v>
      </c>
      <c r="F96" s="40">
        <v>3.6319892963038044E-3</v>
      </c>
      <c r="G96" s="35">
        <v>0</v>
      </c>
      <c r="H96" s="35">
        <v>0</v>
      </c>
      <c r="K96" t="s">
        <v>319</v>
      </c>
      <c r="M96" s="39"/>
    </row>
    <row r="97" spans="1:13" x14ac:dyDescent="0.2">
      <c r="A97" t="s">
        <v>287</v>
      </c>
      <c r="B97" t="s">
        <v>80</v>
      </c>
      <c r="C97" t="s">
        <v>137</v>
      </c>
      <c r="D97" t="s">
        <v>189</v>
      </c>
      <c r="E97" t="s">
        <v>293</v>
      </c>
      <c r="F97" s="40">
        <v>1.7937285145837212</v>
      </c>
      <c r="G97">
        <v>0</v>
      </c>
      <c r="H97">
        <v>0</v>
      </c>
      <c r="K97" t="s">
        <v>319</v>
      </c>
      <c r="M97" s="39"/>
    </row>
    <row r="98" spans="1:13" x14ac:dyDescent="0.2">
      <c r="A98" t="s">
        <v>288</v>
      </c>
      <c r="B98" t="s">
        <v>80</v>
      </c>
      <c r="C98" t="s">
        <v>137</v>
      </c>
      <c r="D98" t="s">
        <v>189</v>
      </c>
      <c r="E98" t="s">
        <v>294</v>
      </c>
      <c r="F98" s="40">
        <v>1.5605293405027048E-4</v>
      </c>
      <c r="G98">
        <v>0</v>
      </c>
      <c r="H98">
        <v>0</v>
      </c>
      <c r="K98" t="s">
        <v>319</v>
      </c>
      <c r="M98" s="39"/>
    </row>
    <row r="99" spans="1:13" x14ac:dyDescent="0.2">
      <c r="A99" t="s">
        <v>289</v>
      </c>
      <c r="B99" t="s">
        <v>189</v>
      </c>
      <c r="C99" t="s">
        <v>125</v>
      </c>
      <c r="D99" t="s">
        <v>189</v>
      </c>
      <c r="E99" t="s">
        <v>293</v>
      </c>
      <c r="F99" s="40">
        <v>3.269781344166967E-4</v>
      </c>
      <c r="G99" s="35">
        <v>0</v>
      </c>
      <c r="H99" s="35">
        <v>0</v>
      </c>
      <c r="K99" t="s">
        <v>319</v>
      </c>
      <c r="M99" s="39"/>
    </row>
    <row r="100" spans="1:13" x14ac:dyDescent="0.2">
      <c r="A100" t="s">
        <v>290</v>
      </c>
      <c r="B100" t="s">
        <v>189</v>
      </c>
      <c r="C100" t="s">
        <v>128</v>
      </c>
      <c r="D100" t="s">
        <v>189</v>
      </c>
      <c r="E100" t="s">
        <v>293</v>
      </c>
      <c r="F100" s="40">
        <v>0</v>
      </c>
      <c r="G100" s="35">
        <v>0</v>
      </c>
      <c r="H100" s="35">
        <v>0</v>
      </c>
      <c r="K100" t="s">
        <v>319</v>
      </c>
      <c r="M100" s="39"/>
    </row>
    <row r="101" spans="1:13" x14ac:dyDescent="0.2">
      <c r="A101" t="s">
        <v>291</v>
      </c>
      <c r="B101" t="s">
        <v>189</v>
      </c>
      <c r="C101" t="s">
        <v>95</v>
      </c>
      <c r="D101" t="s">
        <v>189</v>
      </c>
      <c r="E101" t="s">
        <v>293</v>
      </c>
      <c r="F101" s="40">
        <v>0</v>
      </c>
      <c r="G101" s="36">
        <f>$G$67</f>
        <v>325</v>
      </c>
      <c r="H101" s="36">
        <f>$H$67</f>
        <v>118490</v>
      </c>
      <c r="K101" t="s">
        <v>315</v>
      </c>
      <c r="M101" s="39"/>
    </row>
    <row r="102" spans="1:13" x14ac:dyDescent="0.2">
      <c r="A102" t="s">
        <v>292</v>
      </c>
      <c r="B102" t="s">
        <v>189</v>
      </c>
      <c r="C102" t="s">
        <v>95</v>
      </c>
      <c r="D102" t="s">
        <v>189</v>
      </c>
      <c r="E102" t="s">
        <v>294</v>
      </c>
      <c r="F102" s="40">
        <v>0</v>
      </c>
      <c r="G102" s="36">
        <f>$G$68</f>
        <v>325</v>
      </c>
      <c r="H102" s="36">
        <f>$H$68</f>
        <v>118490</v>
      </c>
      <c r="K102" t="s">
        <v>315</v>
      </c>
      <c r="M102" s="39"/>
    </row>
    <row r="103" spans="1:13" x14ac:dyDescent="0.2">
      <c r="M103" s="36"/>
    </row>
  </sheetData>
  <sortState ref="A2:J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2DCB-B430-764C-A0D5-00D33D043C37}">
  <dimension ref="A1:K96"/>
  <sheetViews>
    <sheetView tabSelected="1" zoomScale="90" zoomScaleNormal="90" workbookViewId="0">
      <selection activeCell="K3" sqref="K3"/>
    </sheetView>
  </sheetViews>
  <sheetFormatPr baseColWidth="10" defaultRowHeight="16" x14ac:dyDescent="0.2"/>
  <cols>
    <col min="1" max="1" width="23" customWidth="1"/>
    <col min="2" max="2" width="25.33203125" bestFit="1" customWidth="1"/>
    <col min="7" max="7" width="16.83203125" bestFit="1" customWidth="1"/>
    <col min="8" max="8" width="12.83203125" customWidth="1"/>
    <col min="9" max="9" width="23.33203125" bestFit="1" customWidth="1"/>
    <col min="12" max="12" width="15.5" customWidth="1"/>
    <col min="13" max="13" width="21.6640625" customWidth="1"/>
    <col min="14" max="14" width="46.1640625" customWidth="1"/>
    <col min="15" max="15" width="14.1640625" bestFit="1" customWidth="1"/>
    <col min="16" max="16" width="14.5" bestFit="1" customWidth="1"/>
    <col min="17" max="17" width="15.1640625" bestFit="1" customWidth="1"/>
    <col min="18" max="18" width="14.83203125" bestFit="1" customWidth="1"/>
    <col min="19" max="19" width="12.33203125" bestFit="1" customWidth="1"/>
  </cols>
  <sheetData>
    <row r="1" spans="1:11" x14ac:dyDescent="0.2">
      <c r="A1" t="s">
        <v>91</v>
      </c>
      <c r="B1" t="s">
        <v>187</v>
      </c>
      <c r="C1" t="s">
        <v>188</v>
      </c>
      <c r="D1" t="s">
        <v>466</v>
      </c>
      <c r="E1" t="s">
        <v>468</v>
      </c>
      <c r="F1" t="s">
        <v>298</v>
      </c>
      <c r="G1" t="s">
        <v>467</v>
      </c>
      <c r="H1" t="s">
        <v>470</v>
      </c>
      <c r="J1" t="s">
        <v>184</v>
      </c>
      <c r="K1" t="s">
        <v>471</v>
      </c>
    </row>
    <row r="2" spans="1:11" x14ac:dyDescent="0.2">
      <c r="A2" t="s">
        <v>414</v>
      </c>
      <c r="B2">
        <f>D2*264.172/$K$9</f>
        <v>297.44387271877838</v>
      </c>
      <c r="C2">
        <f>E2*264.172/$K$9</f>
        <v>11081.916515427933</v>
      </c>
      <c r="D2">
        <v>2778556.1422072342</v>
      </c>
      <c r="E2">
        <v>103521134.65952097</v>
      </c>
      <c r="F2" t="s">
        <v>309</v>
      </c>
      <c r="G2">
        <v>1208967.6599999999</v>
      </c>
      <c r="H2" s="48">
        <f>G2/SUM($G$2:$G$67)</f>
        <v>2.9534229987212787E-4</v>
      </c>
      <c r="J2" t="s">
        <v>457</v>
      </c>
      <c r="K2">
        <f>SUM(G48:G49,G51:G55)</f>
        <v>15112468.139999999</v>
      </c>
    </row>
    <row r="3" spans="1:11" x14ac:dyDescent="0.2">
      <c r="A3" t="s">
        <v>415</v>
      </c>
      <c r="B3">
        <v>0</v>
      </c>
      <c r="C3">
        <v>0</v>
      </c>
      <c r="F3" t="s">
        <v>319</v>
      </c>
      <c r="G3">
        <v>99552.63</v>
      </c>
      <c r="H3" s="48">
        <f t="shared" ref="H3:H66" si="0">G3/SUM($G$2:$G$67)</f>
        <v>2.4320007619160796E-5</v>
      </c>
      <c r="J3" t="s">
        <v>462</v>
      </c>
      <c r="K3">
        <v>1585658892</v>
      </c>
    </row>
    <row r="4" spans="1:11" x14ac:dyDescent="0.2">
      <c r="A4" t="s">
        <v>416</v>
      </c>
      <c r="B4">
        <v>0</v>
      </c>
      <c r="C4">
        <v>0</v>
      </c>
      <c r="F4" t="s">
        <v>319</v>
      </c>
      <c r="G4">
        <v>10113846.039999999</v>
      </c>
      <c r="H4" s="48">
        <f t="shared" si="0"/>
        <v>2.4707414836937932E-3</v>
      </c>
      <c r="J4" t="s">
        <v>458</v>
      </c>
      <c r="K4">
        <v>1137358840</v>
      </c>
    </row>
    <row r="5" spans="1:11" x14ac:dyDescent="0.2">
      <c r="A5" t="s">
        <v>417</v>
      </c>
      <c r="B5">
        <f t="shared" ref="B5:C7" si="1">D5*264.172/$K$9</f>
        <v>297.44387271877838</v>
      </c>
      <c r="C5">
        <f t="shared" si="1"/>
        <v>11081.916515427933</v>
      </c>
      <c r="D5">
        <v>2778556.1422072342</v>
      </c>
      <c r="E5">
        <v>103521134.65952097</v>
      </c>
      <c r="F5" t="s">
        <v>309</v>
      </c>
      <c r="G5">
        <v>103633.11</v>
      </c>
      <c r="H5" s="48">
        <f t="shared" si="0"/>
        <v>2.5316840195957946E-5</v>
      </c>
      <c r="J5" t="s">
        <v>459</v>
      </c>
      <c r="K5">
        <v>797165982</v>
      </c>
    </row>
    <row r="6" spans="1:11" x14ac:dyDescent="0.2">
      <c r="A6" t="s">
        <v>418</v>
      </c>
      <c r="B6">
        <f t="shared" si="1"/>
        <v>297.44387271877838</v>
      </c>
      <c r="C6">
        <f t="shared" si="1"/>
        <v>11081.916515427933</v>
      </c>
      <c r="D6">
        <v>2778556.1422072342</v>
      </c>
      <c r="E6">
        <v>103521134.65952097</v>
      </c>
      <c r="F6" t="s">
        <v>309</v>
      </c>
      <c r="G6">
        <v>73870.63</v>
      </c>
      <c r="H6" s="48">
        <f t="shared" si="0"/>
        <v>1.8046075572611272E-5</v>
      </c>
      <c r="J6" t="s">
        <v>463</v>
      </c>
      <c r="K6">
        <v>0</v>
      </c>
    </row>
    <row r="7" spans="1:11" x14ac:dyDescent="0.2">
      <c r="A7" t="s">
        <v>419</v>
      </c>
      <c r="B7">
        <f t="shared" si="1"/>
        <v>297.44387271877838</v>
      </c>
      <c r="C7">
        <f t="shared" si="1"/>
        <v>11081.916515427933</v>
      </c>
      <c r="D7">
        <v>2778556.1422072342</v>
      </c>
      <c r="E7">
        <v>103521134.65952097</v>
      </c>
      <c r="F7" t="s">
        <v>309</v>
      </c>
      <c r="G7">
        <v>1081277.31</v>
      </c>
      <c r="H7" s="48">
        <f t="shared" si="0"/>
        <v>2.6414844507498887E-4</v>
      </c>
      <c r="J7" t="s">
        <v>81</v>
      </c>
      <c r="K7">
        <v>0</v>
      </c>
    </row>
    <row r="8" spans="1:11" x14ac:dyDescent="0.2">
      <c r="A8" t="s">
        <v>389</v>
      </c>
      <c r="B8">
        <v>0</v>
      </c>
      <c r="C8">
        <v>0</v>
      </c>
      <c r="F8" t="s">
        <v>319</v>
      </c>
      <c r="G8">
        <v>42918.91</v>
      </c>
      <c r="H8" s="48">
        <f t="shared" si="0"/>
        <v>1.0484787978038115E-5</v>
      </c>
      <c r="J8" t="s">
        <v>464</v>
      </c>
      <c r="K8">
        <f>SUM(G9:G13)</f>
        <v>58561546.189999998</v>
      </c>
    </row>
    <row r="9" spans="1:11" x14ac:dyDescent="0.2">
      <c r="A9" t="s">
        <v>390</v>
      </c>
      <c r="B9">
        <f t="shared" ref="B9:C13" si="2">D9*264.172/$K$8</f>
        <v>480.35425817227235</v>
      </c>
      <c r="C9">
        <f t="shared" si="2"/>
        <v>19357.715757081554</v>
      </c>
      <c r="D9">
        <v>106484745.08092724</v>
      </c>
      <c r="E9">
        <v>4291210898.3587284</v>
      </c>
      <c r="F9" t="s">
        <v>310</v>
      </c>
      <c r="G9">
        <v>292373.75</v>
      </c>
      <c r="H9" s="48">
        <f t="shared" si="0"/>
        <v>7.142485163518647E-5</v>
      </c>
      <c r="J9" t="s">
        <v>460</v>
      </c>
      <c r="K9">
        <f>SUM(G2,G5:G7)</f>
        <v>2467748.71</v>
      </c>
    </row>
    <row r="10" spans="1:11" x14ac:dyDescent="0.2">
      <c r="A10" t="s">
        <v>391</v>
      </c>
      <c r="B10">
        <f t="shared" si="2"/>
        <v>480.35425817227235</v>
      </c>
      <c r="C10">
        <f t="shared" si="2"/>
        <v>19357.715757081554</v>
      </c>
      <c r="D10">
        <v>106484745.08092724</v>
      </c>
      <c r="E10">
        <v>4291210898.3587284</v>
      </c>
      <c r="F10" t="s">
        <v>310</v>
      </c>
      <c r="G10">
        <v>2071116.54</v>
      </c>
      <c r="H10" s="48">
        <f t="shared" si="0"/>
        <v>5.059592100476898E-4</v>
      </c>
      <c r="J10" t="s">
        <v>17</v>
      </c>
      <c r="K10">
        <v>15876941</v>
      </c>
    </row>
    <row r="11" spans="1:11" x14ac:dyDescent="0.2">
      <c r="A11" t="s">
        <v>392</v>
      </c>
      <c r="B11">
        <f t="shared" si="2"/>
        <v>480.35425817227235</v>
      </c>
      <c r="C11">
        <f t="shared" si="2"/>
        <v>19357.715757081554</v>
      </c>
      <c r="D11">
        <v>106484745.08092724</v>
      </c>
      <c r="E11">
        <v>4291210898.3587284</v>
      </c>
      <c r="F11" t="s">
        <v>310</v>
      </c>
      <c r="G11">
        <v>255680.58</v>
      </c>
      <c r="H11" s="48">
        <f t="shared" si="0"/>
        <v>6.2460968170016714E-5</v>
      </c>
      <c r="J11" t="s">
        <v>465</v>
      </c>
      <c r="K11">
        <v>0</v>
      </c>
    </row>
    <row r="12" spans="1:11" x14ac:dyDescent="0.2">
      <c r="A12" t="s">
        <v>393</v>
      </c>
      <c r="B12">
        <f t="shared" si="2"/>
        <v>480.35425817227235</v>
      </c>
      <c r="C12">
        <f t="shared" si="2"/>
        <v>19357.715757081554</v>
      </c>
      <c r="D12">
        <v>106484745.08092724</v>
      </c>
      <c r="E12">
        <v>4291210898.3587284</v>
      </c>
      <c r="F12" t="s">
        <v>310</v>
      </c>
      <c r="G12">
        <v>5999067.8899999997</v>
      </c>
      <c r="H12" s="48">
        <f t="shared" si="0"/>
        <v>1.4655301099796446E-3</v>
      </c>
      <c r="J12" t="s">
        <v>461</v>
      </c>
      <c r="K12">
        <f>SUM(G58,G62:G63)</f>
        <v>1836116.0899999999</v>
      </c>
    </row>
    <row r="13" spans="1:11" x14ac:dyDescent="0.2">
      <c r="A13" t="s">
        <v>394</v>
      </c>
      <c r="B13">
        <f t="shared" si="2"/>
        <v>480.35425817227235</v>
      </c>
      <c r="C13">
        <f t="shared" si="2"/>
        <v>19357.715757081554</v>
      </c>
      <c r="D13">
        <v>106484745.08092724</v>
      </c>
      <c r="E13">
        <v>4291210898.3587284</v>
      </c>
      <c r="F13" t="s">
        <v>310</v>
      </c>
      <c r="G13">
        <v>49943307.43</v>
      </c>
      <c r="H13" s="48">
        <f t="shared" si="0"/>
        <v>1.2200798886214156E-2</v>
      </c>
    </row>
    <row r="14" spans="1:11" x14ac:dyDescent="0.2">
      <c r="A14" t="s">
        <v>420</v>
      </c>
      <c r="B14">
        <v>158</v>
      </c>
      <c r="C14">
        <v>6037</v>
      </c>
      <c r="F14" t="s">
        <v>352</v>
      </c>
      <c r="G14">
        <v>177271.35</v>
      </c>
      <c r="H14" s="48">
        <f t="shared" si="0"/>
        <v>4.3306144525352272E-5</v>
      </c>
    </row>
    <row r="15" spans="1:11" x14ac:dyDescent="0.2">
      <c r="A15" t="s">
        <v>421</v>
      </c>
      <c r="B15">
        <v>217</v>
      </c>
      <c r="C15">
        <v>265</v>
      </c>
      <c r="F15" t="s">
        <v>352</v>
      </c>
      <c r="G15">
        <v>345779.01</v>
      </c>
      <c r="H15" s="48">
        <f t="shared" si="0"/>
        <v>8.4471381195513141E-5</v>
      </c>
    </row>
    <row r="16" spans="1:11" x14ac:dyDescent="0.2">
      <c r="A16" t="s">
        <v>422</v>
      </c>
      <c r="B16">
        <v>204</v>
      </c>
      <c r="C16">
        <v>41106</v>
      </c>
      <c r="F16" t="s">
        <v>345</v>
      </c>
      <c r="G16">
        <v>30097.45</v>
      </c>
      <c r="H16" s="48">
        <f t="shared" si="0"/>
        <v>7.3525954393903109E-6</v>
      </c>
    </row>
    <row r="17" spans="1:8" x14ac:dyDescent="0.2">
      <c r="A17" t="s">
        <v>423</v>
      </c>
      <c r="B17">
        <v>48.7</v>
      </c>
      <c r="C17">
        <v>53.900000000000006</v>
      </c>
      <c r="F17" t="s">
        <v>345</v>
      </c>
      <c r="G17">
        <v>10200653.199999999</v>
      </c>
      <c r="H17" s="48">
        <f t="shared" si="0"/>
        <v>2.4919478625970697E-3</v>
      </c>
    </row>
    <row r="18" spans="1:8" x14ac:dyDescent="0.2">
      <c r="A18" t="s">
        <v>424</v>
      </c>
      <c r="B18">
        <v>204</v>
      </c>
      <c r="C18">
        <v>41106</v>
      </c>
      <c r="F18" t="s">
        <v>345</v>
      </c>
      <c r="G18">
        <v>427127361.75</v>
      </c>
      <c r="H18" s="48">
        <f t="shared" si="0"/>
        <v>0.10434421162064779</v>
      </c>
    </row>
    <row r="19" spans="1:8" x14ac:dyDescent="0.2">
      <c r="A19" t="s">
        <v>425</v>
      </c>
      <c r="B19">
        <v>368</v>
      </c>
      <c r="C19">
        <v>35338</v>
      </c>
      <c r="F19" t="s">
        <v>345</v>
      </c>
      <c r="G19">
        <v>203870030.31</v>
      </c>
      <c r="H19" s="48">
        <f t="shared" si="0"/>
        <v>4.9804015127051314E-2</v>
      </c>
    </row>
    <row r="20" spans="1:8" x14ac:dyDescent="0.2">
      <c r="A20" t="s">
        <v>426</v>
      </c>
      <c r="B20">
        <v>487</v>
      </c>
      <c r="C20">
        <v>539</v>
      </c>
      <c r="F20" t="s">
        <v>345</v>
      </c>
      <c r="G20">
        <v>682770601.41999996</v>
      </c>
      <c r="H20" s="48">
        <f t="shared" si="0"/>
        <v>0.16679605781056109</v>
      </c>
    </row>
    <row r="21" spans="1:8" x14ac:dyDescent="0.2">
      <c r="A21" t="s">
        <v>427</v>
      </c>
      <c r="B21">
        <v>204</v>
      </c>
      <c r="C21">
        <v>41106</v>
      </c>
      <c r="F21" t="s">
        <v>345</v>
      </c>
      <c r="G21">
        <v>260935140.28999999</v>
      </c>
      <c r="H21" s="48">
        <f t="shared" si="0"/>
        <v>6.3744620307465416E-2</v>
      </c>
    </row>
    <row r="22" spans="1:8" x14ac:dyDescent="0.2">
      <c r="A22" t="s">
        <v>428</v>
      </c>
      <c r="B22">
        <v>0</v>
      </c>
      <c r="C22">
        <v>0</v>
      </c>
      <c r="F22" t="s">
        <v>319</v>
      </c>
      <c r="G22">
        <v>33111</v>
      </c>
      <c r="H22" s="48">
        <f t="shared" si="0"/>
        <v>8.0887845180788599E-6</v>
      </c>
    </row>
    <row r="23" spans="1:8" x14ac:dyDescent="0.2">
      <c r="A23" t="s">
        <v>395</v>
      </c>
      <c r="B23">
        <f>D23*264.172/$G$23</f>
        <v>1344.0124486374957</v>
      </c>
      <c r="C23">
        <f>E23*264.172/$G$23</f>
        <v>1344.0124486374957</v>
      </c>
      <c r="D23">
        <v>15777936.488587599</v>
      </c>
      <c r="E23">
        <v>15777936.488587599</v>
      </c>
      <c r="F23" t="s">
        <v>312</v>
      </c>
      <c r="G23">
        <v>3101228</v>
      </c>
      <c r="H23" s="48">
        <f t="shared" si="0"/>
        <v>7.5760819768151569E-4</v>
      </c>
    </row>
    <row r="24" spans="1:8" x14ac:dyDescent="0.2">
      <c r="A24" t="s">
        <v>396</v>
      </c>
      <c r="B24">
        <f>D24*264.172/$G24</f>
        <v>51.039032848869269</v>
      </c>
      <c r="C24">
        <f>E24*264.172/$G24</f>
        <v>51.039032848869269</v>
      </c>
      <c r="D24">
        <v>2459246.4724371573</v>
      </c>
      <c r="E24">
        <v>2459246.4724371573</v>
      </c>
      <c r="F24" t="s">
        <v>311</v>
      </c>
      <c r="G24">
        <v>12728769</v>
      </c>
      <c r="H24" s="48">
        <f t="shared" si="0"/>
        <v>3.1095487789979804E-3</v>
      </c>
    </row>
    <row r="25" spans="1:8" x14ac:dyDescent="0.2">
      <c r="A25" t="s">
        <v>429</v>
      </c>
      <c r="B25">
        <v>21.700000000000003</v>
      </c>
      <c r="C25">
        <v>26.700000000000003</v>
      </c>
      <c r="F25" t="s">
        <v>343</v>
      </c>
      <c r="G25">
        <v>75974685.140000001</v>
      </c>
      <c r="H25" s="48">
        <f t="shared" si="0"/>
        <v>1.8560081451069074E-2</v>
      </c>
    </row>
    <row r="26" spans="1:8" x14ac:dyDescent="0.2">
      <c r="A26" t="s">
        <v>430</v>
      </c>
      <c r="B26">
        <v>92</v>
      </c>
      <c r="C26">
        <v>93</v>
      </c>
      <c r="F26" t="s">
        <v>352</v>
      </c>
      <c r="G26">
        <v>7469145.4000000004</v>
      </c>
      <c r="H26" s="48">
        <f t="shared" si="0"/>
        <v>1.8246597105131207E-3</v>
      </c>
    </row>
    <row r="27" spans="1:8" x14ac:dyDescent="0.2">
      <c r="A27" t="s">
        <v>431</v>
      </c>
      <c r="B27">
        <v>188</v>
      </c>
      <c r="C27">
        <v>28007</v>
      </c>
      <c r="F27" t="s">
        <v>352</v>
      </c>
      <c r="G27">
        <v>58104150.299999997</v>
      </c>
      <c r="H27" s="48">
        <f t="shared" si="0"/>
        <v>1.4194435425772919E-2</v>
      </c>
    </row>
    <row r="28" spans="1:8" x14ac:dyDescent="0.2">
      <c r="A28" t="s">
        <v>432</v>
      </c>
      <c r="B28">
        <v>158</v>
      </c>
      <c r="C28">
        <v>6037</v>
      </c>
      <c r="F28" t="s">
        <v>352</v>
      </c>
      <c r="G28">
        <v>49001762.25</v>
      </c>
      <c r="H28" s="48">
        <f t="shared" si="0"/>
        <v>1.1970786018132376E-2</v>
      </c>
    </row>
    <row r="29" spans="1:8" x14ac:dyDescent="0.2">
      <c r="A29" t="s">
        <v>433</v>
      </c>
      <c r="B29">
        <v>217</v>
      </c>
      <c r="C29">
        <v>267</v>
      </c>
      <c r="F29" t="s">
        <v>352</v>
      </c>
      <c r="G29">
        <v>517463775.55000001</v>
      </c>
      <c r="H29" s="48">
        <f t="shared" si="0"/>
        <v>0.12641276241537477</v>
      </c>
    </row>
    <row r="30" spans="1:8" x14ac:dyDescent="0.2">
      <c r="A30" t="s">
        <v>434</v>
      </c>
      <c r="B30">
        <v>217</v>
      </c>
      <c r="C30">
        <v>267</v>
      </c>
      <c r="F30" t="s">
        <v>352</v>
      </c>
      <c r="G30">
        <v>210600438.59999999</v>
      </c>
      <c r="H30" s="48">
        <f t="shared" si="0"/>
        <v>5.1448206555171926E-2</v>
      </c>
    </row>
    <row r="31" spans="1:8" x14ac:dyDescent="0.2">
      <c r="A31" t="s">
        <v>435</v>
      </c>
      <c r="B31">
        <v>20.5</v>
      </c>
      <c r="C31">
        <v>22.700000000000003</v>
      </c>
      <c r="F31" t="s">
        <v>355</v>
      </c>
      <c r="G31">
        <v>18225921</v>
      </c>
      <c r="H31" s="48">
        <f t="shared" si="0"/>
        <v>4.4524643656950373E-3</v>
      </c>
    </row>
    <row r="32" spans="1:8" x14ac:dyDescent="0.2">
      <c r="A32" t="s">
        <v>436</v>
      </c>
      <c r="B32">
        <v>205</v>
      </c>
      <c r="C32">
        <v>227</v>
      </c>
      <c r="F32" t="s">
        <v>352</v>
      </c>
      <c r="G32">
        <v>18299814.699999999</v>
      </c>
      <c r="H32" s="48">
        <f t="shared" si="0"/>
        <v>4.4705160771064583E-3</v>
      </c>
    </row>
    <row r="33" spans="1:8" x14ac:dyDescent="0.2">
      <c r="A33" t="s">
        <v>437</v>
      </c>
      <c r="B33">
        <v>205</v>
      </c>
      <c r="C33">
        <v>227</v>
      </c>
      <c r="F33" t="s">
        <v>352</v>
      </c>
      <c r="G33">
        <v>231902.29</v>
      </c>
      <c r="H33" s="48">
        <f t="shared" si="0"/>
        <v>5.6652099092719462E-5</v>
      </c>
    </row>
    <row r="34" spans="1:8" x14ac:dyDescent="0.2">
      <c r="A34" t="s">
        <v>438</v>
      </c>
      <c r="B34">
        <v>0</v>
      </c>
      <c r="C34">
        <v>0</v>
      </c>
      <c r="F34" t="s">
        <v>319</v>
      </c>
      <c r="G34">
        <v>508330.92</v>
      </c>
      <c r="H34" s="48">
        <f t="shared" si="0"/>
        <v>1.2418167001168143E-4</v>
      </c>
    </row>
    <row r="35" spans="1:8" x14ac:dyDescent="0.2">
      <c r="A35" t="s">
        <v>439</v>
      </c>
      <c r="B35">
        <v>0</v>
      </c>
      <c r="C35">
        <v>0</v>
      </c>
      <c r="F35" t="s">
        <v>319</v>
      </c>
      <c r="G35">
        <v>1202083.8799999999</v>
      </c>
      <c r="H35" s="48">
        <f t="shared" si="0"/>
        <v>2.9366064081351109E-4</v>
      </c>
    </row>
    <row r="36" spans="1:8" x14ac:dyDescent="0.2">
      <c r="A36" t="s">
        <v>440</v>
      </c>
      <c r="B36">
        <v>0</v>
      </c>
      <c r="C36">
        <v>0</v>
      </c>
      <c r="F36" t="s">
        <v>319</v>
      </c>
      <c r="G36">
        <v>91509840.400000006</v>
      </c>
      <c r="H36" s="48">
        <f t="shared" si="0"/>
        <v>2.2355210663507218E-2</v>
      </c>
    </row>
    <row r="37" spans="1:8" x14ac:dyDescent="0.2">
      <c r="A37" t="s">
        <v>441</v>
      </c>
      <c r="B37">
        <v>0</v>
      </c>
      <c r="C37">
        <v>0</v>
      </c>
      <c r="F37" t="s">
        <v>319</v>
      </c>
      <c r="G37">
        <v>77250</v>
      </c>
      <c r="H37" s="48">
        <f t="shared" si="0"/>
        <v>1.8871631905457159E-5</v>
      </c>
    </row>
    <row r="38" spans="1:8" x14ac:dyDescent="0.2">
      <c r="A38" t="s">
        <v>442</v>
      </c>
      <c r="B38">
        <v>83.300000000000011</v>
      </c>
      <c r="C38">
        <v>123.5</v>
      </c>
      <c r="F38" t="s">
        <v>352</v>
      </c>
      <c r="G38">
        <v>71087.600000000006</v>
      </c>
      <c r="H38" s="48">
        <f t="shared" si="0"/>
        <v>1.7366200909286426E-5</v>
      </c>
    </row>
    <row r="39" spans="1:8" x14ac:dyDescent="0.2">
      <c r="A39" t="s">
        <v>443</v>
      </c>
      <c r="B39">
        <v>325</v>
      </c>
      <c r="C39">
        <v>118490</v>
      </c>
      <c r="F39" t="s">
        <v>352</v>
      </c>
      <c r="G39">
        <v>36039524.789999999</v>
      </c>
      <c r="H39" s="48">
        <f t="shared" si="0"/>
        <v>8.8042025357214001E-3</v>
      </c>
    </row>
    <row r="40" spans="1:8" x14ac:dyDescent="0.2">
      <c r="A40" t="s">
        <v>444</v>
      </c>
      <c r="B40">
        <v>317</v>
      </c>
      <c r="C40">
        <v>149449</v>
      </c>
      <c r="F40" t="s">
        <v>352</v>
      </c>
      <c r="G40">
        <v>6863980.8099999996</v>
      </c>
      <c r="H40" s="48">
        <f t="shared" si="0"/>
        <v>1.6768222556950375E-3</v>
      </c>
    </row>
    <row r="41" spans="1:8" x14ac:dyDescent="0.2">
      <c r="A41" t="s">
        <v>445</v>
      </c>
      <c r="B41">
        <v>833</v>
      </c>
      <c r="C41">
        <v>1235</v>
      </c>
      <c r="F41" t="s">
        <v>352</v>
      </c>
      <c r="G41">
        <v>13505238.92</v>
      </c>
      <c r="H41" s="48">
        <f t="shared" si="0"/>
        <v>3.299234921598625E-3</v>
      </c>
    </row>
    <row r="42" spans="1:8" x14ac:dyDescent="0.2">
      <c r="A42" t="s">
        <v>446</v>
      </c>
      <c r="B42">
        <v>325</v>
      </c>
      <c r="C42">
        <v>118490</v>
      </c>
      <c r="F42" t="s">
        <v>352</v>
      </c>
      <c r="G42">
        <v>23824429.469999999</v>
      </c>
      <c r="H42" s="48">
        <f t="shared" si="0"/>
        <v>5.8201406254416279E-3</v>
      </c>
    </row>
    <row r="43" spans="1:8" x14ac:dyDescent="0.2">
      <c r="A43" t="s">
        <v>397</v>
      </c>
      <c r="B43">
        <v>363</v>
      </c>
      <c r="C43">
        <v>37924</v>
      </c>
      <c r="F43" t="s">
        <v>413</v>
      </c>
      <c r="G43">
        <v>305618442.5</v>
      </c>
      <c r="H43" s="48">
        <f t="shared" si="0"/>
        <v>7.4660436898111637E-2</v>
      </c>
    </row>
    <row r="44" spans="1:8" x14ac:dyDescent="0.2">
      <c r="A44" t="s">
        <v>398</v>
      </c>
      <c r="B44">
        <v>509</v>
      </c>
      <c r="C44">
        <v>31589</v>
      </c>
      <c r="F44" t="s">
        <v>413</v>
      </c>
      <c r="G44">
        <v>62846121</v>
      </c>
      <c r="H44" s="48">
        <f t="shared" si="0"/>
        <v>1.5352865530068881E-2</v>
      </c>
    </row>
    <row r="45" spans="1:8" x14ac:dyDescent="0.2">
      <c r="A45" t="s">
        <v>399</v>
      </c>
      <c r="B45">
        <v>672</v>
      </c>
      <c r="C45">
        <v>1304</v>
      </c>
      <c r="F45" t="s">
        <v>413</v>
      </c>
      <c r="G45">
        <v>169645166.5</v>
      </c>
      <c r="H45" s="48">
        <f t="shared" si="0"/>
        <v>4.1443121511041965E-2</v>
      </c>
    </row>
    <row r="46" spans="1:8" x14ac:dyDescent="0.2">
      <c r="A46" t="s">
        <v>400</v>
      </c>
      <c r="B46">
        <v>672</v>
      </c>
      <c r="C46">
        <v>1304</v>
      </c>
      <c r="F46" t="s">
        <v>413</v>
      </c>
      <c r="G46">
        <v>2076234</v>
      </c>
      <c r="H46" s="48">
        <f t="shared" si="0"/>
        <v>5.0720936954815456E-4</v>
      </c>
    </row>
    <row r="47" spans="1:8" x14ac:dyDescent="0.2">
      <c r="A47" t="s">
        <v>401</v>
      </c>
      <c r="B47">
        <v>363</v>
      </c>
      <c r="C47">
        <v>37924</v>
      </c>
      <c r="F47" t="s">
        <v>413</v>
      </c>
      <c r="G47">
        <v>256980018</v>
      </c>
      <c r="H47" s="48">
        <f t="shared" si="0"/>
        <v>6.2778411737912682E-2</v>
      </c>
    </row>
    <row r="48" spans="1:8" x14ac:dyDescent="0.2">
      <c r="A48" t="s">
        <v>447</v>
      </c>
      <c r="B48">
        <f>D48*264.172/$K$2</f>
        <v>623.48908359496556</v>
      </c>
      <c r="C48">
        <f>E48*264.172/$K$2</f>
        <v>45651.790547797536</v>
      </c>
      <c r="D48">
        <v>35667894.066996925</v>
      </c>
      <c r="E48">
        <v>2611598618.2772713</v>
      </c>
      <c r="F48" t="s">
        <v>456</v>
      </c>
      <c r="G48">
        <v>99018.559999999998</v>
      </c>
      <c r="H48" s="48">
        <f t="shared" si="0"/>
        <v>2.4189538072859856E-5</v>
      </c>
    </row>
    <row r="49" spans="1:8" x14ac:dyDescent="0.2">
      <c r="A49" t="s">
        <v>448</v>
      </c>
      <c r="B49">
        <f>D49*264.172/$K$2</f>
        <v>623.48908359496556</v>
      </c>
      <c r="C49">
        <f>E49*264.172/$K$2</f>
        <v>45651.790547797536</v>
      </c>
      <c r="D49">
        <v>35667894.066996925</v>
      </c>
      <c r="E49">
        <v>2611598618.2772713</v>
      </c>
      <c r="F49" t="s">
        <v>456</v>
      </c>
      <c r="G49">
        <v>4610210.1399999997</v>
      </c>
      <c r="H49" s="48">
        <f t="shared" si="0"/>
        <v>1.1262419258108235E-3</v>
      </c>
    </row>
    <row r="50" spans="1:8" x14ac:dyDescent="0.2">
      <c r="A50" t="s">
        <v>449</v>
      </c>
      <c r="B50">
        <v>0</v>
      </c>
      <c r="C50">
        <v>0</v>
      </c>
      <c r="F50" t="s">
        <v>319</v>
      </c>
      <c r="G50">
        <v>3130585.55</v>
      </c>
      <c r="H50" s="48">
        <f t="shared" si="0"/>
        <v>7.6478004075266205E-4</v>
      </c>
    </row>
    <row r="51" spans="1:8" x14ac:dyDescent="0.2">
      <c r="A51" t="s">
        <v>450</v>
      </c>
      <c r="B51">
        <f t="shared" ref="B51:C55" si="3">D51*264.172/$K$2</f>
        <v>623.48908359496556</v>
      </c>
      <c r="C51">
        <f t="shared" si="3"/>
        <v>45651.790547797536</v>
      </c>
      <c r="D51">
        <v>35667894.066996925</v>
      </c>
      <c r="E51">
        <v>2611598618.2772713</v>
      </c>
      <c r="F51" t="s">
        <v>456</v>
      </c>
      <c r="G51">
        <v>11085.41</v>
      </c>
      <c r="H51" s="48">
        <f t="shared" si="0"/>
        <v>2.7080877286870398E-6</v>
      </c>
    </row>
    <row r="52" spans="1:8" x14ac:dyDescent="0.2">
      <c r="A52" t="s">
        <v>451</v>
      </c>
      <c r="B52">
        <f t="shared" si="3"/>
        <v>623.48908359496556</v>
      </c>
      <c r="C52">
        <f t="shared" si="3"/>
        <v>45651.790547797536</v>
      </c>
      <c r="D52">
        <v>35667894.066996925</v>
      </c>
      <c r="E52">
        <v>2611598618.2772713</v>
      </c>
      <c r="F52" t="s">
        <v>456</v>
      </c>
      <c r="G52">
        <v>7527897.3200000003</v>
      </c>
      <c r="H52" s="48">
        <f t="shared" si="0"/>
        <v>1.8390123915225558E-3</v>
      </c>
    </row>
    <row r="53" spans="1:8" x14ac:dyDescent="0.2">
      <c r="A53" t="s">
        <v>452</v>
      </c>
      <c r="B53">
        <f t="shared" si="3"/>
        <v>623.48908359496556</v>
      </c>
      <c r="C53">
        <f t="shared" si="3"/>
        <v>45651.790547797536</v>
      </c>
      <c r="D53">
        <v>35667894.066996925</v>
      </c>
      <c r="E53">
        <v>2611598618.2772713</v>
      </c>
      <c r="F53" t="s">
        <v>456</v>
      </c>
      <c r="G53">
        <v>247899.67</v>
      </c>
      <c r="H53" s="48">
        <f t="shared" si="0"/>
        <v>6.0560146559537872E-5</v>
      </c>
    </row>
    <row r="54" spans="1:8" x14ac:dyDescent="0.2">
      <c r="A54" t="s">
        <v>453</v>
      </c>
      <c r="B54">
        <f t="shared" si="3"/>
        <v>623.48908359496556</v>
      </c>
      <c r="C54">
        <f t="shared" si="3"/>
        <v>45651.790547797536</v>
      </c>
      <c r="D54">
        <v>35667894.066996925</v>
      </c>
      <c r="E54">
        <v>2611598618.2772713</v>
      </c>
      <c r="F54" t="s">
        <v>456</v>
      </c>
      <c r="G54">
        <v>1350678.68</v>
      </c>
      <c r="H54" s="48">
        <f t="shared" si="0"/>
        <v>3.2996130578004861E-4</v>
      </c>
    </row>
    <row r="55" spans="1:8" x14ac:dyDescent="0.2">
      <c r="A55" t="s">
        <v>454</v>
      </c>
      <c r="B55">
        <f t="shared" si="3"/>
        <v>623.48908359496556</v>
      </c>
      <c r="C55">
        <f t="shared" si="3"/>
        <v>45651.790547797536</v>
      </c>
      <c r="D55">
        <v>35667894.066996925</v>
      </c>
      <c r="E55">
        <v>2611598618.2772713</v>
      </c>
      <c r="F55" t="s">
        <v>456</v>
      </c>
      <c r="G55">
        <v>1265678.3600000001</v>
      </c>
      <c r="H55" s="48">
        <f t="shared" si="0"/>
        <v>3.0919632518605427E-4</v>
      </c>
    </row>
    <row r="56" spans="1:8" x14ac:dyDescent="0.2">
      <c r="A56" t="s">
        <v>402</v>
      </c>
      <c r="B56">
        <v>0</v>
      </c>
      <c r="C56">
        <v>0</v>
      </c>
      <c r="F56" t="s">
        <v>319</v>
      </c>
      <c r="G56">
        <v>210703.35</v>
      </c>
      <c r="H56" s="48">
        <f t="shared" si="0"/>
        <v>5.1473347086688756E-5</v>
      </c>
    </row>
    <row r="57" spans="1:8" x14ac:dyDescent="0.2">
      <c r="A57" t="s">
        <v>403</v>
      </c>
      <c r="B57">
        <v>0</v>
      </c>
      <c r="C57">
        <v>0</v>
      </c>
      <c r="F57" t="s">
        <v>319</v>
      </c>
      <c r="G57">
        <v>434444.07</v>
      </c>
      <c r="H57" s="48">
        <f t="shared" si="0"/>
        <v>1.0613163200710243E-4</v>
      </c>
    </row>
    <row r="58" spans="1:8" x14ac:dyDescent="0.2">
      <c r="A58" t="s">
        <v>404</v>
      </c>
      <c r="B58">
        <f>D58*264.172/$K$12</f>
        <v>1158.8951599710404</v>
      </c>
      <c r="C58">
        <f>E58*264.172/$K$12</f>
        <v>1951.6221941658355</v>
      </c>
      <c r="D58">
        <v>8054850.8163088858</v>
      </c>
      <c r="E58">
        <v>13564665.870376095</v>
      </c>
      <c r="F58" t="s">
        <v>469</v>
      </c>
      <c r="G58">
        <v>124476</v>
      </c>
      <c r="H58" s="48">
        <f t="shared" si="0"/>
        <v>3.0408611690144792E-5</v>
      </c>
    </row>
    <row r="59" spans="1:8" x14ac:dyDescent="0.2">
      <c r="A59" t="s">
        <v>405</v>
      </c>
      <c r="B59">
        <v>0</v>
      </c>
      <c r="C59">
        <v>0</v>
      </c>
      <c r="F59" t="s">
        <v>319</v>
      </c>
      <c r="G59">
        <v>603567</v>
      </c>
      <c r="H59" s="48">
        <f t="shared" si="0"/>
        <v>1.4744717481269981E-4</v>
      </c>
    </row>
    <row r="60" spans="1:8" x14ac:dyDescent="0.2">
      <c r="A60" t="s">
        <v>406</v>
      </c>
      <c r="B60">
        <v>0</v>
      </c>
      <c r="C60">
        <v>0</v>
      </c>
      <c r="F60" t="s">
        <v>319</v>
      </c>
      <c r="G60">
        <v>1686</v>
      </c>
      <c r="H60" s="48">
        <f t="shared" si="0"/>
        <v>4.1187794682978341E-7</v>
      </c>
    </row>
    <row r="61" spans="1:8" x14ac:dyDescent="0.2">
      <c r="A61" t="s">
        <v>407</v>
      </c>
      <c r="B61">
        <v>0</v>
      </c>
      <c r="C61">
        <v>0</v>
      </c>
      <c r="F61" t="s">
        <v>319</v>
      </c>
      <c r="G61">
        <v>15249662.1</v>
      </c>
      <c r="H61" s="48">
        <f t="shared" si="0"/>
        <v>3.7253852405670007E-3</v>
      </c>
    </row>
    <row r="62" spans="1:8" x14ac:dyDescent="0.2">
      <c r="A62" t="s">
        <v>408</v>
      </c>
      <c r="B62">
        <f>D62*264.172/$K$12</f>
        <v>1158.8951599710404</v>
      </c>
      <c r="C62">
        <f>E62*264.172/$K$12</f>
        <v>1951.6221941658355</v>
      </c>
      <c r="D62">
        <v>8054850.8163088858</v>
      </c>
      <c r="E62">
        <v>13564665.870376095</v>
      </c>
      <c r="F62" t="s">
        <v>469</v>
      </c>
      <c r="G62">
        <v>995198</v>
      </c>
      <c r="H62" s="48">
        <f t="shared" si="0"/>
        <v>2.4311987480967189E-4</v>
      </c>
    </row>
    <row r="63" spans="1:8" x14ac:dyDescent="0.2">
      <c r="A63" t="s">
        <v>409</v>
      </c>
      <c r="B63">
        <f>D63*264.172/$K$12</f>
        <v>1158.8951599710404</v>
      </c>
      <c r="C63">
        <f>E63*264.172/$K$12</f>
        <v>1951.6221941658355</v>
      </c>
      <c r="D63">
        <v>8054850.8163088858</v>
      </c>
      <c r="E63">
        <v>13564665.870376095</v>
      </c>
      <c r="F63" t="s">
        <v>469</v>
      </c>
      <c r="G63">
        <v>716442.09</v>
      </c>
      <c r="H63" s="48">
        <f t="shared" si="0"/>
        <v>1.7502176574830301E-4</v>
      </c>
    </row>
    <row r="64" spans="1:8" x14ac:dyDescent="0.2">
      <c r="A64" t="s">
        <v>410</v>
      </c>
      <c r="B64">
        <v>0</v>
      </c>
      <c r="C64">
        <v>0</v>
      </c>
      <c r="F64" t="s">
        <v>319</v>
      </c>
      <c r="G64">
        <v>-6173548</v>
      </c>
      <c r="H64" s="48">
        <f t="shared" si="0"/>
        <v>-1.5081543741963914E-3</v>
      </c>
    </row>
    <row r="65" spans="1:8" x14ac:dyDescent="0.2">
      <c r="A65" t="s">
        <v>411</v>
      </c>
      <c r="B65">
        <v>0</v>
      </c>
      <c r="C65">
        <v>0</v>
      </c>
      <c r="F65" t="s">
        <v>319</v>
      </c>
      <c r="G65">
        <v>259366621.86000001</v>
      </c>
      <c r="H65" s="48">
        <f t="shared" si="0"/>
        <v>6.3361442282250074E-2</v>
      </c>
    </row>
    <row r="66" spans="1:8" x14ac:dyDescent="0.2">
      <c r="A66" t="s">
        <v>412</v>
      </c>
      <c r="B66">
        <v>0</v>
      </c>
      <c r="C66">
        <v>0</v>
      </c>
      <c r="F66" t="s">
        <v>319</v>
      </c>
      <c r="G66">
        <v>181655281.78999999</v>
      </c>
      <c r="H66" s="48">
        <f t="shared" si="0"/>
        <v>4.4377108241074104E-2</v>
      </c>
    </row>
    <row r="67" spans="1:8" x14ac:dyDescent="0.2">
      <c r="A67" t="s">
        <v>455</v>
      </c>
      <c r="B67">
        <v>0</v>
      </c>
      <c r="C67">
        <v>0</v>
      </c>
      <c r="F67" t="s">
        <v>319</v>
      </c>
      <c r="G67">
        <v>23273087.579999998</v>
      </c>
      <c r="H67" s="48">
        <f t="shared" ref="H67" si="4">G67/SUM($G$2:$G$67)</f>
        <v>5.685451677841122E-3</v>
      </c>
    </row>
    <row r="68" spans="1:8" x14ac:dyDescent="0.2">
      <c r="G68" s="46"/>
    </row>
    <row r="69" spans="1:8" x14ac:dyDescent="0.2">
      <c r="G69" s="46"/>
    </row>
    <row r="70" spans="1:8" x14ac:dyDescent="0.2">
      <c r="G70" s="46"/>
    </row>
    <row r="71" spans="1:8" x14ac:dyDescent="0.2">
      <c r="G71" s="46"/>
    </row>
    <row r="72" spans="1:8" x14ac:dyDescent="0.2">
      <c r="G72" s="46"/>
    </row>
    <row r="73" spans="1:8" x14ac:dyDescent="0.2">
      <c r="G73" s="46"/>
    </row>
    <row r="74" spans="1:8" x14ac:dyDescent="0.2">
      <c r="G74" s="46"/>
    </row>
    <row r="75" spans="1:8" x14ac:dyDescent="0.2">
      <c r="G75" s="46"/>
    </row>
    <row r="76" spans="1:8" x14ac:dyDescent="0.2">
      <c r="G76" s="46"/>
    </row>
    <row r="77" spans="1:8" x14ac:dyDescent="0.2">
      <c r="G77" s="46"/>
    </row>
    <row r="78" spans="1:8" x14ac:dyDescent="0.2">
      <c r="G78" s="46"/>
    </row>
    <row r="79" spans="1:8" x14ac:dyDescent="0.2">
      <c r="G79" s="46"/>
    </row>
    <row r="80" spans="1:8" x14ac:dyDescent="0.2">
      <c r="G80" s="46"/>
    </row>
    <row r="81" spans="7:7" x14ac:dyDescent="0.2">
      <c r="G81" s="46"/>
    </row>
    <row r="82" spans="7:7" x14ac:dyDescent="0.2">
      <c r="G82" s="46"/>
    </row>
    <row r="83" spans="7:7" x14ac:dyDescent="0.2">
      <c r="G83" s="46"/>
    </row>
    <row r="84" spans="7:7" x14ac:dyDescent="0.2">
      <c r="G84" s="46"/>
    </row>
    <row r="85" spans="7:7" x14ac:dyDescent="0.2">
      <c r="G85" s="46"/>
    </row>
    <row r="86" spans="7:7" x14ac:dyDescent="0.2">
      <c r="G86" s="46"/>
    </row>
    <row r="87" spans="7:7" x14ac:dyDescent="0.2">
      <c r="G87" s="46"/>
    </row>
    <row r="88" spans="7:7" x14ac:dyDescent="0.2">
      <c r="G88" s="46"/>
    </row>
    <row r="89" spans="7:7" x14ac:dyDescent="0.2">
      <c r="G89" s="46"/>
    </row>
    <row r="90" spans="7:7" x14ac:dyDescent="0.2">
      <c r="G90" s="46"/>
    </row>
    <row r="91" spans="7:7" x14ac:dyDescent="0.2">
      <c r="G91" s="46"/>
    </row>
    <row r="92" spans="7:7" x14ac:dyDescent="0.2">
      <c r="G92" s="46"/>
    </row>
    <row r="93" spans="7:7" x14ac:dyDescent="0.2">
      <c r="G93" s="46"/>
    </row>
    <row r="94" spans="7:7" x14ac:dyDescent="0.2">
      <c r="G94" s="46"/>
    </row>
    <row r="95" spans="7:7" x14ac:dyDescent="0.2">
      <c r="G95" s="46"/>
    </row>
    <row r="96" spans="7:7" x14ac:dyDescent="0.2">
      <c r="G96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9"/>
  <sheetViews>
    <sheetView topLeftCell="A34" workbookViewId="0">
      <selection activeCell="A47" sqref="A47"/>
    </sheetView>
  </sheetViews>
  <sheetFormatPr baseColWidth="10" defaultRowHeight="16" x14ac:dyDescent="0.2"/>
  <cols>
    <col min="1" max="1" width="23" customWidth="1"/>
    <col min="7" max="7" width="25" bestFit="1" customWidth="1"/>
    <col min="8" max="8" width="23.33203125" bestFit="1" customWidth="1"/>
    <col min="11" max="11" width="45" customWidth="1"/>
  </cols>
  <sheetData>
    <row r="1" spans="1:13" x14ac:dyDescent="0.2">
      <c r="A1" t="s">
        <v>91</v>
      </c>
      <c r="B1" t="s">
        <v>184</v>
      </c>
      <c r="C1" t="s">
        <v>185</v>
      </c>
      <c r="D1" t="s">
        <v>186</v>
      </c>
      <c r="E1" t="s">
        <v>295</v>
      </c>
      <c r="F1" t="s">
        <v>321</v>
      </c>
      <c r="G1" t="s">
        <v>187</v>
      </c>
      <c r="H1" t="s">
        <v>188</v>
      </c>
      <c r="I1" t="s">
        <v>296</v>
      </c>
      <c r="J1" t="s">
        <v>297</v>
      </c>
      <c r="K1" t="s">
        <v>298</v>
      </c>
    </row>
    <row r="2" spans="1:13" x14ac:dyDescent="0.2">
      <c r="A2" t="str">
        <f>B2&amp;"_"&amp;C2&amp;"_"&amp;D2&amp;"_"&amp;E2</f>
        <v>BM_GT_NA_N</v>
      </c>
      <c r="B2" t="s">
        <v>92</v>
      </c>
      <c r="C2" t="s">
        <v>128</v>
      </c>
      <c r="D2" t="s">
        <v>189</v>
      </c>
      <c r="E2" t="s">
        <v>293</v>
      </c>
      <c r="F2" s="46">
        <v>4.2383331378780953E-6</v>
      </c>
      <c r="G2" s="35">
        <v>0</v>
      </c>
      <c r="H2" s="35">
        <v>0</v>
      </c>
      <c r="K2" t="s">
        <v>319</v>
      </c>
      <c r="L2" s="39" t="s">
        <v>192</v>
      </c>
      <c r="M2" s="39"/>
    </row>
    <row r="3" spans="1:13" x14ac:dyDescent="0.2">
      <c r="A3" s="47" t="str">
        <f t="shared" ref="A3:A66" si="0">B3&amp;"_"&amp;C3&amp;"_"&amp;D3&amp;"_"&amp;E3</f>
        <v>BM_ST_DC_N</v>
      </c>
      <c r="B3" t="s">
        <v>92</v>
      </c>
      <c r="C3" t="s">
        <v>95</v>
      </c>
      <c r="D3" t="s">
        <v>164</v>
      </c>
      <c r="E3" t="s">
        <v>293</v>
      </c>
      <c r="F3" s="46">
        <v>1.2334534177441261E-5</v>
      </c>
      <c r="G3" s="36">
        <f>0.1*$G$9</f>
        <v>3.5517253626189822</v>
      </c>
      <c r="H3" s="38">
        <f>0.1*$H$9</f>
        <v>18.806931780547146</v>
      </c>
      <c r="K3" t="s">
        <v>313</v>
      </c>
    </row>
    <row r="4" spans="1:13" x14ac:dyDescent="0.2">
      <c r="A4" t="str">
        <f t="shared" si="0"/>
        <v>BM_ST_DC_Y</v>
      </c>
      <c r="B4" t="s">
        <v>92</v>
      </c>
      <c r="C4" t="s">
        <v>95</v>
      </c>
      <c r="D4" t="s">
        <v>164</v>
      </c>
      <c r="E4" t="s">
        <v>294</v>
      </c>
      <c r="F4" s="46">
        <v>4.5410518214182178E-5</v>
      </c>
      <c r="G4" s="36">
        <f>0.1*$G$9</f>
        <v>3.5517253626189822</v>
      </c>
      <c r="H4" s="38">
        <f>0.1*$H$9</f>
        <v>18.806931780547146</v>
      </c>
      <c r="K4" t="s">
        <v>313</v>
      </c>
      <c r="L4" t="s">
        <v>194</v>
      </c>
    </row>
    <row r="5" spans="1:13" x14ac:dyDescent="0.2">
      <c r="A5" t="str">
        <f t="shared" si="0"/>
        <v>BM_ST_ON_N</v>
      </c>
      <c r="B5" t="s">
        <v>92</v>
      </c>
      <c r="C5" t="s">
        <v>95</v>
      </c>
      <c r="D5" t="s">
        <v>173</v>
      </c>
      <c r="E5" t="s">
        <v>293</v>
      </c>
      <c r="F5" s="46">
        <v>7.4511374112792617E-5</v>
      </c>
      <c r="G5" s="36">
        <f t="shared" ref="G5:H10" si="1">I5*1000/3600*264.172</f>
        <v>35.51725362618982</v>
      </c>
      <c r="H5" s="36">
        <f t="shared" si="1"/>
        <v>188.06931780547146</v>
      </c>
      <c r="I5">
        <f>'[1]Solid Biomass and RDF'!$D$22</f>
        <v>0.48401084541239542</v>
      </c>
      <c r="J5">
        <f>[1]Biogas!$P$15</f>
        <v>2.5629118305486474</v>
      </c>
      <c r="K5" t="s">
        <v>310</v>
      </c>
      <c r="L5" t="s">
        <v>195</v>
      </c>
    </row>
    <row r="6" spans="1:13" x14ac:dyDescent="0.2">
      <c r="A6" t="str">
        <f t="shared" si="0"/>
        <v>BM_ST_ON_Y</v>
      </c>
      <c r="B6" t="s">
        <v>92</v>
      </c>
      <c r="C6" t="s">
        <v>95</v>
      </c>
      <c r="D6" t="s">
        <v>173</v>
      </c>
      <c r="E6" t="s">
        <v>294</v>
      </c>
      <c r="F6" s="46">
        <v>1.2265654577198152E-3</v>
      </c>
      <c r="G6" s="36">
        <f t="shared" si="1"/>
        <v>35.51725362618982</v>
      </c>
      <c r="H6" s="36">
        <f t="shared" si="1"/>
        <v>188.06931780547146</v>
      </c>
      <c r="I6">
        <f>'[1]Solid Biomass and RDF'!$D$22</f>
        <v>0.48401084541239542</v>
      </c>
      <c r="J6">
        <f>[1]Biogas!$P$15</f>
        <v>2.5629118305486474</v>
      </c>
      <c r="K6" t="s">
        <v>310</v>
      </c>
      <c r="L6" t="s">
        <v>196</v>
      </c>
    </row>
    <row r="7" spans="1:13" x14ac:dyDescent="0.2">
      <c r="A7" t="str">
        <f t="shared" si="0"/>
        <v>BM_ST_PN_N</v>
      </c>
      <c r="B7" t="s">
        <v>92</v>
      </c>
      <c r="C7" t="s">
        <v>95</v>
      </c>
      <c r="D7" t="s">
        <v>183</v>
      </c>
      <c r="E7" t="s">
        <v>293</v>
      </c>
      <c r="F7" s="46">
        <v>1.0560886939984082E-5</v>
      </c>
      <c r="G7" s="36">
        <f t="shared" si="1"/>
        <v>35.51725362618982</v>
      </c>
      <c r="H7" s="36">
        <f t="shared" si="1"/>
        <v>188.06931780547146</v>
      </c>
      <c r="I7">
        <f>'[1]Solid Biomass and RDF'!$D$22</f>
        <v>0.48401084541239542</v>
      </c>
      <c r="J7">
        <f>[1]Biogas!$P$15</f>
        <v>2.5629118305486474</v>
      </c>
      <c r="K7" t="s">
        <v>310</v>
      </c>
      <c r="L7" t="s">
        <v>197</v>
      </c>
    </row>
    <row r="8" spans="1:13" x14ac:dyDescent="0.2">
      <c r="A8" t="str">
        <f t="shared" si="0"/>
        <v>BM_ST_PN_Y</v>
      </c>
      <c r="B8" t="s">
        <v>92</v>
      </c>
      <c r="C8" t="s">
        <v>95</v>
      </c>
      <c r="D8" t="s">
        <v>183</v>
      </c>
      <c r="E8" t="s">
        <v>294</v>
      </c>
      <c r="F8" s="46">
        <v>5.0218729070034365E-5</v>
      </c>
      <c r="G8" s="36">
        <f t="shared" si="1"/>
        <v>35.51725362618982</v>
      </c>
      <c r="H8" s="36">
        <f t="shared" si="1"/>
        <v>188.06931780547146</v>
      </c>
      <c r="I8">
        <f>'[1]Solid Biomass and RDF'!$D$22</f>
        <v>0.48401084541239542</v>
      </c>
      <c r="J8">
        <f>[1]Biogas!$P$15</f>
        <v>2.5629118305486474</v>
      </c>
      <c r="K8" t="s">
        <v>310</v>
      </c>
    </row>
    <row r="9" spans="1:13" x14ac:dyDescent="0.2">
      <c r="A9" t="str">
        <f t="shared" si="0"/>
        <v>BM_ST_RC_N</v>
      </c>
      <c r="B9" t="s">
        <v>92</v>
      </c>
      <c r="C9" t="s">
        <v>95</v>
      </c>
      <c r="D9" t="s">
        <v>52</v>
      </c>
      <c r="E9" t="s">
        <v>293</v>
      </c>
      <c r="F9" s="46">
        <v>3.1933076433280527E-4</v>
      </c>
      <c r="G9" s="36">
        <f t="shared" si="1"/>
        <v>35.51725362618982</v>
      </c>
      <c r="H9" s="36">
        <f t="shared" si="1"/>
        <v>188.06931780547146</v>
      </c>
      <c r="I9">
        <f>'[1]Solid Biomass and RDF'!$D$22</f>
        <v>0.48401084541239542</v>
      </c>
      <c r="J9">
        <f>[1]Biogas!$P$15</f>
        <v>2.5629118305486474</v>
      </c>
      <c r="K9" t="s">
        <v>310</v>
      </c>
      <c r="L9" t="s">
        <v>199</v>
      </c>
    </row>
    <row r="10" spans="1:13" x14ac:dyDescent="0.2">
      <c r="A10" t="str">
        <f t="shared" si="0"/>
        <v>BM_ST_RC_Y</v>
      </c>
      <c r="B10" t="s">
        <v>92</v>
      </c>
      <c r="C10" t="s">
        <v>95</v>
      </c>
      <c r="D10" t="s">
        <v>52</v>
      </c>
      <c r="E10" t="s">
        <v>294</v>
      </c>
      <c r="F10" s="46">
        <v>2.5461741707128276E-3</v>
      </c>
      <c r="G10" s="36">
        <f t="shared" si="1"/>
        <v>35.51725362618982</v>
      </c>
      <c r="H10" s="36">
        <f t="shared" si="1"/>
        <v>188.06931780547146</v>
      </c>
      <c r="I10">
        <f>'[1]Solid Biomass and RDF'!$D$22</f>
        <v>0.48401084541239542</v>
      </c>
      <c r="J10">
        <f>[1]Biogas!$P$15</f>
        <v>2.5629118305486474</v>
      </c>
      <c r="K10" t="s">
        <v>310</v>
      </c>
      <c r="L10" t="s">
        <v>200</v>
      </c>
    </row>
    <row r="11" spans="1:13" x14ac:dyDescent="0.2">
      <c r="A11" t="str">
        <f t="shared" si="0"/>
        <v>BM_ST_NA_N</v>
      </c>
      <c r="B11" t="s">
        <v>92</v>
      </c>
      <c r="C11" t="s">
        <v>95</v>
      </c>
      <c r="D11" t="s">
        <v>189</v>
      </c>
      <c r="E11" t="s">
        <v>293</v>
      </c>
      <c r="F11" s="46">
        <v>5.0713743797114845E-3</v>
      </c>
      <c r="G11" s="36">
        <f t="shared" ref="G11:H12" si="2">I11*1000/3600*264.172</f>
        <v>35.51725362618982</v>
      </c>
      <c r="H11" s="36">
        <f t="shared" si="2"/>
        <v>188.06931780547146</v>
      </c>
      <c r="I11">
        <f>'[1]Solid Biomass and RDF'!$D$22</f>
        <v>0.48401084541239542</v>
      </c>
      <c r="J11">
        <f>[1]Biogas!$P$15</f>
        <v>2.5629118305486474</v>
      </c>
      <c r="K11" t="s">
        <v>310</v>
      </c>
      <c r="L11" t="s">
        <v>201</v>
      </c>
    </row>
    <row r="12" spans="1:13" x14ac:dyDescent="0.2">
      <c r="A12" t="str">
        <f t="shared" si="0"/>
        <v>BM_ST_NA_Y</v>
      </c>
      <c r="B12" t="s">
        <v>92</v>
      </c>
      <c r="C12" t="s">
        <v>95</v>
      </c>
      <c r="D12" t="s">
        <v>189</v>
      </c>
      <c r="E12" t="s">
        <v>294</v>
      </c>
      <c r="F12" s="46">
        <v>9.2795180084995123E-3</v>
      </c>
      <c r="G12" s="36">
        <f t="shared" si="2"/>
        <v>35.51725362618982</v>
      </c>
      <c r="H12" s="36">
        <f t="shared" si="2"/>
        <v>188.06931780547146</v>
      </c>
      <c r="I12">
        <f>'[1]Solid Biomass and RDF'!$D$22</f>
        <v>0.48401084541239542</v>
      </c>
      <c r="J12">
        <f>[1]Biogas!$P$15</f>
        <v>2.5629118305486474</v>
      </c>
      <c r="K12" t="s">
        <v>310</v>
      </c>
      <c r="L12" t="s">
        <v>202</v>
      </c>
    </row>
    <row r="13" spans="1:13" x14ac:dyDescent="0.2">
      <c r="A13" t="str">
        <f t="shared" si="0"/>
        <v>BMG_CC_DC_N</v>
      </c>
      <c r="B13" t="s">
        <v>190</v>
      </c>
      <c r="C13" t="s">
        <v>146</v>
      </c>
      <c r="D13" t="s">
        <v>164</v>
      </c>
      <c r="E13" t="s">
        <v>293</v>
      </c>
      <c r="F13" s="46">
        <v>0</v>
      </c>
      <c r="G13" s="36">
        <f>0.1*$G$15</f>
        <v>18.3</v>
      </c>
      <c r="H13" s="36">
        <f>0.1*$H$15</f>
        <v>26.5</v>
      </c>
      <c r="K13" t="s">
        <v>343</v>
      </c>
    </row>
    <row r="14" spans="1:13" x14ac:dyDescent="0.2">
      <c r="A14" t="str">
        <f t="shared" si="0"/>
        <v>BMG_CC_ON_Y</v>
      </c>
      <c r="B14" t="s">
        <v>190</v>
      </c>
      <c r="C14" t="s">
        <v>146</v>
      </c>
      <c r="D14" t="s">
        <v>173</v>
      </c>
      <c r="E14" t="s">
        <v>294</v>
      </c>
      <c r="F14" s="46">
        <v>0</v>
      </c>
      <c r="G14">
        <v>188</v>
      </c>
      <c r="H14">
        <v>28007</v>
      </c>
      <c r="K14" t="s">
        <v>344</v>
      </c>
    </row>
    <row r="15" spans="1:13" x14ac:dyDescent="0.2">
      <c r="A15" t="str">
        <f t="shared" si="0"/>
        <v>BMG_CC_RC_N</v>
      </c>
      <c r="B15" t="s">
        <v>190</v>
      </c>
      <c r="C15" t="s">
        <v>146</v>
      </c>
      <c r="D15" t="s">
        <v>52</v>
      </c>
      <c r="E15" t="s">
        <v>293</v>
      </c>
      <c r="F15" s="46">
        <v>0</v>
      </c>
      <c r="G15">
        <v>183</v>
      </c>
      <c r="H15">
        <v>265</v>
      </c>
      <c r="K15" t="s">
        <v>341</v>
      </c>
    </row>
    <row r="16" spans="1:13" x14ac:dyDescent="0.2">
      <c r="A16" t="str">
        <f t="shared" si="0"/>
        <v>BMG_CC_RC_Y</v>
      </c>
      <c r="B16" t="s">
        <v>190</v>
      </c>
      <c r="C16" t="s">
        <v>146</v>
      </c>
      <c r="D16" t="s">
        <v>52</v>
      </c>
      <c r="E16" t="s">
        <v>294</v>
      </c>
      <c r="F16" s="46">
        <v>0</v>
      </c>
      <c r="G16">
        <v>205</v>
      </c>
      <c r="H16">
        <v>207</v>
      </c>
      <c r="K16" t="s">
        <v>341</v>
      </c>
    </row>
    <row r="17" spans="1:12" x14ac:dyDescent="0.2">
      <c r="A17" t="str">
        <f t="shared" si="0"/>
        <v>BMG_CC_NA_N</v>
      </c>
      <c r="B17" t="s">
        <v>190</v>
      </c>
      <c r="C17" t="s">
        <v>146</v>
      </c>
      <c r="D17" t="s">
        <v>189</v>
      </c>
      <c r="E17" t="s">
        <v>293</v>
      </c>
      <c r="F17" s="46">
        <v>2.961832685665189E-4</v>
      </c>
      <c r="G17">
        <v>183</v>
      </c>
      <c r="H17">
        <v>265</v>
      </c>
      <c r="K17" t="s">
        <v>342</v>
      </c>
      <c r="L17" t="s">
        <v>365</v>
      </c>
    </row>
    <row r="18" spans="1:12" x14ac:dyDescent="0.2">
      <c r="A18" t="str">
        <f t="shared" si="0"/>
        <v>BMG_CC_NA_Y</v>
      </c>
      <c r="B18" t="s">
        <v>190</v>
      </c>
      <c r="C18" t="s">
        <v>146</v>
      </c>
      <c r="D18" t="s">
        <v>189</v>
      </c>
      <c r="E18" t="s">
        <v>294</v>
      </c>
      <c r="F18" s="46">
        <v>5.6885839864261127E-5</v>
      </c>
      <c r="G18">
        <v>205</v>
      </c>
      <c r="H18">
        <v>207</v>
      </c>
      <c r="K18" t="s">
        <v>342</v>
      </c>
      <c r="L18" t="s">
        <v>203</v>
      </c>
    </row>
    <row r="19" spans="1:12" x14ac:dyDescent="0.2">
      <c r="A19" t="str">
        <f t="shared" si="0"/>
        <v>BMG_ES_NA_N</v>
      </c>
      <c r="B19" t="s">
        <v>190</v>
      </c>
      <c r="C19" t="s">
        <v>125</v>
      </c>
      <c r="D19" t="s">
        <v>189</v>
      </c>
      <c r="E19" t="s">
        <v>293</v>
      </c>
      <c r="F19" s="46">
        <v>8.9464034239488834E-6</v>
      </c>
      <c r="G19" s="35">
        <v>0</v>
      </c>
      <c r="H19" s="35">
        <v>0</v>
      </c>
      <c r="K19" t="s">
        <v>319</v>
      </c>
      <c r="L19" t="s">
        <v>204</v>
      </c>
    </row>
    <row r="20" spans="1:12" x14ac:dyDescent="0.2">
      <c r="A20" t="str">
        <f t="shared" si="0"/>
        <v>BMG_ES_NA_Y</v>
      </c>
      <c r="B20" t="s">
        <v>190</v>
      </c>
      <c r="C20" t="s">
        <v>125</v>
      </c>
      <c r="D20" t="s">
        <v>189</v>
      </c>
      <c r="E20" t="s">
        <v>294</v>
      </c>
      <c r="F20" s="46">
        <v>8.8463003799711975E-7</v>
      </c>
      <c r="G20" s="35">
        <v>0</v>
      </c>
      <c r="H20" s="35">
        <v>0</v>
      </c>
      <c r="K20" t="s">
        <v>319</v>
      </c>
      <c r="L20" t="s">
        <v>206</v>
      </c>
    </row>
    <row r="21" spans="1:12" x14ac:dyDescent="0.2">
      <c r="A21" t="str">
        <f t="shared" si="0"/>
        <v>BMG_GT_NA_N</v>
      </c>
      <c r="B21" t="s">
        <v>190</v>
      </c>
      <c r="C21" t="s">
        <v>128</v>
      </c>
      <c r="D21" t="s">
        <v>189</v>
      </c>
      <c r="E21" t="s">
        <v>293</v>
      </c>
      <c r="F21" s="46">
        <v>9.0541627194059193E-4</v>
      </c>
      <c r="G21" s="35">
        <v>0</v>
      </c>
      <c r="H21" s="35">
        <v>0</v>
      </c>
      <c r="K21" t="s">
        <v>319</v>
      </c>
      <c r="L21" t="s">
        <v>207</v>
      </c>
    </row>
    <row r="22" spans="1:12" x14ac:dyDescent="0.2">
      <c r="A22" t="str">
        <f t="shared" si="0"/>
        <v>BMG_GT_NA_Y</v>
      </c>
      <c r="B22" t="s">
        <v>190</v>
      </c>
      <c r="C22" t="s">
        <v>128</v>
      </c>
      <c r="D22" t="s">
        <v>189</v>
      </c>
      <c r="E22" t="s">
        <v>294</v>
      </c>
      <c r="F22" s="46">
        <v>9.3347411787532037E-5</v>
      </c>
      <c r="G22" s="35">
        <v>0</v>
      </c>
      <c r="H22" s="35">
        <v>0</v>
      </c>
      <c r="K22" t="s">
        <v>319</v>
      </c>
      <c r="L22" t="s">
        <v>210</v>
      </c>
    </row>
    <row r="23" spans="1:12" x14ac:dyDescent="0.2">
      <c r="A23" t="str">
        <f t="shared" si="0"/>
        <v>BMG_OT_NA_Y</v>
      </c>
      <c r="B23" t="s">
        <v>190</v>
      </c>
      <c r="C23" t="s">
        <v>135</v>
      </c>
      <c r="D23" t="s">
        <v>189</v>
      </c>
      <c r="E23" t="s">
        <v>294</v>
      </c>
      <c r="F23" s="46">
        <v>0</v>
      </c>
      <c r="G23" s="36">
        <f t="shared" ref="G23:H28" si="3">I23*1000/3600*264.172</f>
        <v>5.0478693057974189</v>
      </c>
      <c r="H23" s="36">
        <f t="shared" si="3"/>
        <v>188.06931780547146</v>
      </c>
      <c r="I23">
        <f>[1]Biogas!$D$15</f>
        <v>6.8789763869262083E-2</v>
      </c>
      <c r="J23">
        <f>[1]Biogas!$P$15</f>
        <v>2.5629118305486474</v>
      </c>
      <c r="K23" t="s">
        <v>309</v>
      </c>
    </row>
    <row r="24" spans="1:12" x14ac:dyDescent="0.2">
      <c r="A24" t="str">
        <f t="shared" si="0"/>
        <v>BMG_ST_ON_N</v>
      </c>
      <c r="B24" t="s">
        <v>190</v>
      </c>
      <c r="C24" t="s">
        <v>95</v>
      </c>
      <c r="D24" t="s">
        <v>173</v>
      </c>
      <c r="E24" t="s">
        <v>293</v>
      </c>
      <c r="F24" s="46">
        <v>3.0701963440662938E-5</v>
      </c>
      <c r="G24" s="36">
        <f t="shared" si="3"/>
        <v>5.0478693057974189</v>
      </c>
      <c r="H24" s="36">
        <f t="shared" si="3"/>
        <v>188.06931780547146</v>
      </c>
      <c r="I24">
        <f>[1]Biogas!$D$15</f>
        <v>6.8789763869262083E-2</v>
      </c>
      <c r="J24">
        <f>[1]Biogas!$P$15</f>
        <v>2.5629118305486474</v>
      </c>
      <c r="K24" t="s">
        <v>309</v>
      </c>
      <c r="L24" t="s">
        <v>212</v>
      </c>
    </row>
    <row r="25" spans="1:12" x14ac:dyDescent="0.2">
      <c r="A25" t="str">
        <f t="shared" si="0"/>
        <v>BMG_ST_ON_Y</v>
      </c>
      <c r="B25" t="s">
        <v>190</v>
      </c>
      <c r="C25" t="s">
        <v>95</v>
      </c>
      <c r="D25" t="s">
        <v>173</v>
      </c>
      <c r="E25" t="s">
        <v>294</v>
      </c>
      <c r="F25" s="46">
        <v>0</v>
      </c>
      <c r="G25" s="36">
        <f t="shared" si="3"/>
        <v>5.0478693057974189</v>
      </c>
      <c r="H25" s="36">
        <f t="shared" si="3"/>
        <v>188.06931780547146</v>
      </c>
      <c r="I25">
        <f>[1]Biogas!$D$15</f>
        <v>6.8789763869262083E-2</v>
      </c>
      <c r="J25">
        <f>[1]Biogas!$P$15</f>
        <v>2.5629118305486474</v>
      </c>
      <c r="K25" t="s">
        <v>309</v>
      </c>
      <c r="L25" t="s">
        <v>214</v>
      </c>
    </row>
    <row r="26" spans="1:12" x14ac:dyDescent="0.2">
      <c r="A26" t="str">
        <f t="shared" si="0"/>
        <v>BMG_ST_RC_N</v>
      </c>
      <c r="B26" t="s">
        <v>190</v>
      </c>
      <c r="C26" t="s">
        <v>95</v>
      </c>
      <c r="D26" t="s">
        <v>52</v>
      </c>
      <c r="E26" t="s">
        <v>293</v>
      </c>
      <c r="F26" s="46">
        <v>1.4589765854332948E-5</v>
      </c>
      <c r="G26" s="36">
        <f t="shared" si="3"/>
        <v>5.0478693057974189</v>
      </c>
      <c r="H26" s="36">
        <f t="shared" si="3"/>
        <v>188.06931780547146</v>
      </c>
      <c r="I26">
        <f>[1]Biogas!$D$15</f>
        <v>6.8789763869262083E-2</v>
      </c>
      <c r="J26">
        <f>[1]Biogas!$P$15</f>
        <v>2.5629118305486474</v>
      </c>
      <c r="K26" t="s">
        <v>309</v>
      </c>
      <c r="L26" t="s">
        <v>215</v>
      </c>
    </row>
    <row r="27" spans="1:12" x14ac:dyDescent="0.2">
      <c r="A27" t="str">
        <f t="shared" si="0"/>
        <v>BMG_ST_NA_N</v>
      </c>
      <c r="B27" t="s">
        <v>190</v>
      </c>
      <c r="C27" t="s">
        <v>95</v>
      </c>
      <c r="D27" t="s">
        <v>189</v>
      </c>
      <c r="E27" t="s">
        <v>293</v>
      </c>
      <c r="F27" s="46">
        <v>1.8566977662090855E-4</v>
      </c>
      <c r="G27" s="36">
        <f t="shared" si="3"/>
        <v>5.0478693057974189</v>
      </c>
      <c r="H27" s="36">
        <f t="shared" si="3"/>
        <v>188.06931780547146</v>
      </c>
      <c r="I27">
        <f>[1]Biogas!$D$15</f>
        <v>6.8789763869262083E-2</v>
      </c>
      <c r="J27">
        <f>[1]Biogas!$P$15</f>
        <v>2.5629118305486474</v>
      </c>
      <c r="K27" t="s">
        <v>309</v>
      </c>
    </row>
    <row r="28" spans="1:12" x14ac:dyDescent="0.2">
      <c r="A28" t="str">
        <f t="shared" si="0"/>
        <v>BMG_ST_NA_Y</v>
      </c>
      <c r="B28" t="s">
        <v>190</v>
      </c>
      <c r="C28" t="s">
        <v>95</v>
      </c>
      <c r="D28" t="s">
        <v>189</v>
      </c>
      <c r="E28" t="s">
        <v>294</v>
      </c>
      <c r="F28" s="46">
        <v>3.7622886920975478E-5</v>
      </c>
      <c r="G28" s="36">
        <f t="shared" si="3"/>
        <v>5.0478693057974189</v>
      </c>
      <c r="H28" s="36">
        <f t="shared" si="3"/>
        <v>188.06931780547146</v>
      </c>
      <c r="I28">
        <f>[1]Biogas!$D$15</f>
        <v>6.8789763869262083E-2</v>
      </c>
      <c r="J28">
        <f>[1]Biogas!$P$15</f>
        <v>2.5629118305486474</v>
      </c>
      <c r="K28" t="s">
        <v>309</v>
      </c>
    </row>
    <row r="29" spans="1:12" x14ac:dyDescent="0.2">
      <c r="A29" t="str">
        <f t="shared" si="0"/>
        <v>FSL_CC_DC_N</v>
      </c>
      <c r="B29" t="s">
        <v>93</v>
      </c>
      <c r="C29" t="s">
        <v>146</v>
      </c>
      <c r="D29" t="s">
        <v>164</v>
      </c>
      <c r="E29" t="s">
        <v>293</v>
      </c>
      <c r="F29" s="46">
        <v>1.3866209107406411E-5</v>
      </c>
      <c r="G29" s="40">
        <f>0.1*$G$36</f>
        <v>21.700000000000003</v>
      </c>
      <c r="H29" s="40">
        <f>0.1*$H$36</f>
        <v>26.5</v>
      </c>
      <c r="I29" s="36"/>
      <c r="K29" t="s">
        <v>343</v>
      </c>
      <c r="L29" t="s">
        <v>366</v>
      </c>
    </row>
    <row r="30" spans="1:12" x14ac:dyDescent="0.2">
      <c r="A30" t="str">
        <f t="shared" si="0"/>
        <v>FSL_CC_DC_Y</v>
      </c>
      <c r="B30" t="s">
        <v>93</v>
      </c>
      <c r="C30" t="s">
        <v>146</v>
      </c>
      <c r="D30" t="s">
        <v>164</v>
      </c>
      <c r="E30" t="s">
        <v>294</v>
      </c>
      <c r="F30" s="46">
        <v>6.7932527958992091E-6</v>
      </c>
      <c r="G30" s="40">
        <f>0.1*$G$37</f>
        <v>18.3</v>
      </c>
      <c r="H30" s="40">
        <f>0.1*$H$37</f>
        <v>20.700000000000003</v>
      </c>
      <c r="K30" t="s">
        <v>341</v>
      </c>
      <c r="L30" t="s">
        <v>367</v>
      </c>
    </row>
    <row r="31" spans="1:12" x14ac:dyDescent="0.2">
      <c r="A31" t="str">
        <f t="shared" si="0"/>
        <v>FSL_CC_HB_N</v>
      </c>
      <c r="B31" t="s">
        <v>93</v>
      </c>
      <c r="C31" t="s">
        <v>146</v>
      </c>
      <c r="D31" t="s">
        <v>130</v>
      </c>
      <c r="E31" t="s">
        <v>293</v>
      </c>
      <c r="F31" s="46">
        <v>0</v>
      </c>
      <c r="G31">
        <v>92</v>
      </c>
      <c r="H31">
        <v>93</v>
      </c>
      <c r="K31" t="s">
        <v>341</v>
      </c>
    </row>
    <row r="32" spans="1:12" x14ac:dyDescent="0.2">
      <c r="A32" t="str">
        <f t="shared" si="0"/>
        <v>FSL_CC_HB_Y</v>
      </c>
      <c r="B32" t="s">
        <v>93</v>
      </c>
      <c r="C32" t="s">
        <v>146</v>
      </c>
      <c r="D32" t="s">
        <v>130</v>
      </c>
      <c r="E32" t="s">
        <v>294</v>
      </c>
      <c r="F32" s="46">
        <v>1.0875965438243097E-8</v>
      </c>
      <c r="G32">
        <v>200</v>
      </c>
      <c r="H32">
        <v>325</v>
      </c>
      <c r="K32" t="s">
        <v>341</v>
      </c>
      <c r="L32" t="s">
        <v>368</v>
      </c>
    </row>
    <row r="33" spans="1:12" x14ac:dyDescent="0.2">
      <c r="A33" t="str">
        <f t="shared" si="0"/>
        <v>FSL_CC_ON_N</v>
      </c>
      <c r="B33" t="s">
        <v>93</v>
      </c>
      <c r="C33" t="s">
        <v>146</v>
      </c>
      <c r="D33" t="s">
        <v>173</v>
      </c>
      <c r="E33" t="s">
        <v>293</v>
      </c>
      <c r="F33" s="46">
        <v>4.041254529406166E-5</v>
      </c>
      <c r="G33">
        <v>188</v>
      </c>
      <c r="H33">
        <v>28007</v>
      </c>
      <c r="K33" t="s">
        <v>341</v>
      </c>
      <c r="L33" t="s">
        <v>369</v>
      </c>
    </row>
    <row r="34" spans="1:12" x14ac:dyDescent="0.2">
      <c r="A34" t="str">
        <f t="shared" si="0"/>
        <v>FSL_CC_ON_Y</v>
      </c>
      <c r="B34" t="s">
        <v>93</v>
      </c>
      <c r="C34" t="s">
        <v>146</v>
      </c>
      <c r="D34" t="s">
        <v>173</v>
      </c>
      <c r="E34" t="s">
        <v>294</v>
      </c>
      <c r="F34" s="46">
        <v>0</v>
      </c>
      <c r="G34">
        <v>188</v>
      </c>
      <c r="H34">
        <v>28007</v>
      </c>
      <c r="K34" t="s">
        <v>344</v>
      </c>
    </row>
    <row r="35" spans="1:12" x14ac:dyDescent="0.2">
      <c r="A35" t="str">
        <f t="shared" si="0"/>
        <v>FSL_CC_PN_N</v>
      </c>
      <c r="B35" t="s">
        <v>93</v>
      </c>
      <c r="C35" t="s">
        <v>146</v>
      </c>
      <c r="D35" t="s">
        <v>183</v>
      </c>
      <c r="E35" t="s">
        <v>293</v>
      </c>
      <c r="F35" s="46">
        <v>1.0526343450141732E-4</v>
      </c>
      <c r="G35">
        <v>158</v>
      </c>
      <c r="H35">
        <v>6037</v>
      </c>
      <c r="K35" t="s">
        <v>347</v>
      </c>
      <c r="L35" t="s">
        <v>370</v>
      </c>
    </row>
    <row r="36" spans="1:12" x14ac:dyDescent="0.2">
      <c r="A36" t="str">
        <f t="shared" si="0"/>
        <v>FSL_CC_RC_N</v>
      </c>
      <c r="B36" t="s">
        <v>93</v>
      </c>
      <c r="C36" t="s">
        <v>146</v>
      </c>
      <c r="D36" t="s">
        <v>52</v>
      </c>
      <c r="E36" t="s">
        <v>293</v>
      </c>
      <c r="F36" s="46">
        <v>1.6979132529088743E-4</v>
      </c>
      <c r="G36">
        <v>217</v>
      </c>
      <c r="H36">
        <v>265</v>
      </c>
      <c r="K36" t="s">
        <v>341</v>
      </c>
      <c r="L36" t="s">
        <v>216</v>
      </c>
    </row>
    <row r="37" spans="1:12" x14ac:dyDescent="0.2">
      <c r="A37" t="str">
        <f t="shared" si="0"/>
        <v>FSL_CC_RC_Y</v>
      </c>
      <c r="B37" t="s">
        <v>93</v>
      </c>
      <c r="C37" t="s">
        <v>146</v>
      </c>
      <c r="D37" t="s">
        <v>52</v>
      </c>
      <c r="E37" t="s">
        <v>294</v>
      </c>
      <c r="F37" s="46">
        <v>2.0474621644451081E-7</v>
      </c>
      <c r="G37">
        <v>183</v>
      </c>
      <c r="H37">
        <v>207</v>
      </c>
      <c r="K37" t="s">
        <v>341</v>
      </c>
      <c r="L37" t="s">
        <v>371</v>
      </c>
    </row>
    <row r="38" spans="1:12" x14ac:dyDescent="0.2">
      <c r="A38" t="str">
        <f t="shared" si="0"/>
        <v>FSL_CC_NA_N</v>
      </c>
      <c r="B38" t="s">
        <v>93</v>
      </c>
      <c r="C38" t="s">
        <v>146</v>
      </c>
      <c r="D38" t="s">
        <v>189</v>
      </c>
      <c r="E38" t="s">
        <v>293</v>
      </c>
      <c r="F38" s="46">
        <v>7.2407835559819831E-4</v>
      </c>
      <c r="G38">
        <v>217</v>
      </c>
      <c r="H38">
        <v>265</v>
      </c>
      <c r="K38" t="s">
        <v>342</v>
      </c>
      <c r="L38" t="s">
        <v>217</v>
      </c>
    </row>
    <row r="39" spans="1:12" x14ac:dyDescent="0.2">
      <c r="A39" t="str">
        <f t="shared" si="0"/>
        <v>FSL_CC_NA_Y</v>
      </c>
      <c r="B39" t="s">
        <v>93</v>
      </c>
      <c r="C39" t="s">
        <v>146</v>
      </c>
      <c r="D39" t="s">
        <v>189</v>
      </c>
      <c r="E39" t="s">
        <v>294</v>
      </c>
      <c r="F39" s="46">
        <v>3.255149180331984E-4</v>
      </c>
      <c r="G39">
        <v>183</v>
      </c>
      <c r="H39">
        <v>207</v>
      </c>
      <c r="K39" t="s">
        <v>342</v>
      </c>
      <c r="L39" t="s">
        <v>372</v>
      </c>
    </row>
    <row r="40" spans="1:12" x14ac:dyDescent="0.2">
      <c r="A40" t="str">
        <f t="shared" si="0"/>
        <v>FSL_CS_RC_N</v>
      </c>
      <c r="B40" t="s">
        <v>93</v>
      </c>
      <c r="C40" t="s">
        <v>124</v>
      </c>
      <c r="D40" t="s">
        <v>52</v>
      </c>
      <c r="E40" t="s">
        <v>293</v>
      </c>
      <c r="F40" s="46">
        <v>0</v>
      </c>
      <c r="G40">
        <v>205</v>
      </c>
      <c r="H40">
        <v>227</v>
      </c>
      <c r="K40" t="s">
        <v>346</v>
      </c>
    </row>
    <row r="41" spans="1:12" x14ac:dyDescent="0.2">
      <c r="A41" t="str">
        <f t="shared" si="0"/>
        <v>FSL_CS_NA_N</v>
      </c>
      <c r="B41" t="s">
        <v>93</v>
      </c>
      <c r="C41" t="s">
        <v>124</v>
      </c>
      <c r="D41" t="s">
        <v>189</v>
      </c>
      <c r="E41" t="s">
        <v>293</v>
      </c>
      <c r="F41" s="46">
        <v>0</v>
      </c>
      <c r="G41">
        <v>238</v>
      </c>
      <c r="H41">
        <v>273</v>
      </c>
      <c r="K41" t="s">
        <v>346</v>
      </c>
    </row>
    <row r="42" spans="1:12" x14ac:dyDescent="0.2">
      <c r="A42" t="str">
        <f t="shared" si="0"/>
        <v>FSL_GT_NA_N</v>
      </c>
      <c r="B42" t="s">
        <v>93</v>
      </c>
      <c r="C42" t="s">
        <v>128</v>
      </c>
      <c r="D42" t="s">
        <v>189</v>
      </c>
      <c r="E42" t="s">
        <v>293</v>
      </c>
      <c r="F42" s="46">
        <v>2.6381499156224E-4</v>
      </c>
      <c r="G42" s="35">
        <v>0</v>
      </c>
      <c r="H42" s="35">
        <v>0</v>
      </c>
      <c r="K42" t="s">
        <v>319</v>
      </c>
      <c r="L42" t="s">
        <v>223</v>
      </c>
    </row>
    <row r="43" spans="1:12" x14ac:dyDescent="0.2">
      <c r="A43" t="str">
        <f t="shared" si="0"/>
        <v>FSL_GT_NA_Y</v>
      </c>
      <c r="B43" t="s">
        <v>93</v>
      </c>
      <c r="C43" t="s">
        <v>128</v>
      </c>
      <c r="D43" t="s">
        <v>189</v>
      </c>
      <c r="E43" t="s">
        <v>294</v>
      </c>
      <c r="F43" s="46">
        <v>4.5336434377476257E-5</v>
      </c>
      <c r="G43" s="35">
        <v>0</v>
      </c>
      <c r="H43" s="35">
        <v>0</v>
      </c>
      <c r="K43" t="s">
        <v>319</v>
      </c>
      <c r="L43" t="s">
        <v>224</v>
      </c>
    </row>
    <row r="44" spans="1:12" x14ac:dyDescent="0.2">
      <c r="A44" t="str">
        <f t="shared" si="0"/>
        <v>FSL_OT_NA_Y</v>
      </c>
      <c r="B44" t="s">
        <v>93</v>
      </c>
      <c r="C44" t="s">
        <v>135</v>
      </c>
      <c r="D44" t="s">
        <v>189</v>
      </c>
      <c r="E44" t="s">
        <v>294</v>
      </c>
      <c r="F44" s="46">
        <v>2.9721868449275403E-6</v>
      </c>
      <c r="G44">
        <v>1997</v>
      </c>
      <c r="H44">
        <v>60940</v>
      </c>
      <c r="K44" t="s">
        <v>348</v>
      </c>
      <c r="L44" t="s">
        <v>225</v>
      </c>
    </row>
    <row r="45" spans="1:12" x14ac:dyDescent="0.2">
      <c r="A45" t="str">
        <f t="shared" si="0"/>
        <v>FSL_ST_DC_N</v>
      </c>
      <c r="B45" t="s">
        <v>93</v>
      </c>
      <c r="C45" t="s">
        <v>95</v>
      </c>
      <c r="D45" t="s">
        <v>164</v>
      </c>
      <c r="E45" t="s">
        <v>293</v>
      </c>
      <c r="F45" s="46">
        <v>1.3512498781742229E-3</v>
      </c>
      <c r="G45">
        <f>0.1*$G$51</f>
        <v>48.7</v>
      </c>
      <c r="H45">
        <f>0.1*$H$51</f>
        <v>53.900000000000006</v>
      </c>
      <c r="K45" t="s">
        <v>349</v>
      </c>
      <c r="L45" t="s">
        <v>226</v>
      </c>
    </row>
    <row r="46" spans="1:12" x14ac:dyDescent="0.2">
      <c r="A46" t="str">
        <f t="shared" si="0"/>
        <v>FSL_ST_DC_Y</v>
      </c>
      <c r="B46" t="s">
        <v>93</v>
      </c>
      <c r="C46" t="s">
        <v>95</v>
      </c>
      <c r="D46" t="s">
        <v>164</v>
      </c>
      <c r="E46" t="s">
        <v>294</v>
      </c>
      <c r="F46" s="46">
        <v>0</v>
      </c>
      <c r="G46">
        <f>0.1*$G$52</f>
        <v>48.7</v>
      </c>
      <c r="H46">
        <f>0.1*$H$52</f>
        <v>54.6</v>
      </c>
      <c r="K46" t="s">
        <v>349</v>
      </c>
    </row>
    <row r="47" spans="1:12" x14ac:dyDescent="0.2">
      <c r="A47" t="str">
        <f t="shared" si="0"/>
        <v>FSL_ST_ON_N</v>
      </c>
      <c r="B47" t="s">
        <v>93</v>
      </c>
      <c r="C47" t="s">
        <v>95</v>
      </c>
      <c r="D47" t="s">
        <v>173</v>
      </c>
      <c r="E47" t="s">
        <v>293</v>
      </c>
      <c r="F47" s="46">
        <v>0.15337309490003645</v>
      </c>
      <c r="G47">
        <v>204</v>
      </c>
      <c r="H47">
        <v>41106</v>
      </c>
      <c r="K47" t="s">
        <v>345</v>
      </c>
      <c r="L47" t="s">
        <v>229</v>
      </c>
    </row>
    <row r="48" spans="1:12" x14ac:dyDescent="0.2">
      <c r="A48" t="str">
        <f t="shared" si="0"/>
        <v>FSL_ST_ON_Y</v>
      </c>
      <c r="B48" t="s">
        <v>93</v>
      </c>
      <c r="C48" t="s">
        <v>95</v>
      </c>
      <c r="D48" t="s">
        <v>173</v>
      </c>
      <c r="E48" t="s">
        <v>294</v>
      </c>
      <c r="F48" s="46">
        <v>1.1339191859490947E-2</v>
      </c>
      <c r="G48">
        <v>1997</v>
      </c>
      <c r="H48">
        <v>60940</v>
      </c>
      <c r="K48" t="s">
        <v>345</v>
      </c>
      <c r="L48" t="s">
        <v>230</v>
      </c>
    </row>
    <row r="49" spans="1:12" x14ac:dyDescent="0.2">
      <c r="A49" t="str">
        <f t="shared" si="0"/>
        <v>FSL_ST_PN_N</v>
      </c>
      <c r="B49" t="s">
        <v>93</v>
      </c>
      <c r="C49" t="s">
        <v>95</v>
      </c>
      <c r="D49" t="s">
        <v>183</v>
      </c>
      <c r="E49" t="s">
        <v>293</v>
      </c>
      <c r="F49" s="46">
        <v>5.6430335858409703E-2</v>
      </c>
      <c r="G49">
        <v>368</v>
      </c>
      <c r="H49">
        <v>35338</v>
      </c>
      <c r="K49" t="s">
        <v>350</v>
      </c>
      <c r="L49" t="s">
        <v>231</v>
      </c>
    </row>
    <row r="50" spans="1:12" x14ac:dyDescent="0.2">
      <c r="A50" t="str">
        <f t="shared" si="0"/>
        <v>FSL_ST_PN_Y</v>
      </c>
      <c r="B50" t="s">
        <v>93</v>
      </c>
      <c r="C50" t="s">
        <v>95</v>
      </c>
      <c r="D50" t="s">
        <v>183</v>
      </c>
      <c r="E50" t="s">
        <v>294</v>
      </c>
      <c r="F50" s="46">
        <v>3.1169416452434668E-4</v>
      </c>
      <c r="G50">
        <v>368</v>
      </c>
      <c r="H50">
        <v>35338</v>
      </c>
      <c r="K50" t="s">
        <v>351</v>
      </c>
      <c r="L50" t="s">
        <v>232</v>
      </c>
    </row>
    <row r="51" spans="1:12" x14ac:dyDescent="0.2">
      <c r="A51" t="str">
        <f t="shared" si="0"/>
        <v>FSL_ST_RC_N</v>
      </c>
      <c r="B51" t="s">
        <v>93</v>
      </c>
      <c r="C51" t="s">
        <v>95</v>
      </c>
      <c r="D51" t="s">
        <v>52</v>
      </c>
      <c r="E51" t="s">
        <v>293</v>
      </c>
      <c r="F51" s="46">
        <v>0.17667928531519833</v>
      </c>
      <c r="G51">
        <v>487</v>
      </c>
      <c r="H51">
        <v>539</v>
      </c>
      <c r="K51" t="s">
        <v>345</v>
      </c>
      <c r="L51" t="s">
        <v>233</v>
      </c>
    </row>
    <row r="52" spans="1:12" x14ac:dyDescent="0.2">
      <c r="A52" t="str">
        <f t="shared" si="0"/>
        <v>FSL_ST_RC_Y</v>
      </c>
      <c r="B52" t="s">
        <v>93</v>
      </c>
      <c r="C52" t="s">
        <v>95</v>
      </c>
      <c r="D52" t="s">
        <v>52</v>
      </c>
      <c r="E52" t="s">
        <v>294</v>
      </c>
      <c r="F52" s="46">
        <v>1.2631432411320698E-2</v>
      </c>
      <c r="G52">
        <v>487</v>
      </c>
      <c r="H52">
        <v>546</v>
      </c>
      <c r="K52" t="s">
        <v>345</v>
      </c>
      <c r="L52" t="s">
        <v>234</v>
      </c>
    </row>
    <row r="53" spans="1:12" x14ac:dyDescent="0.2">
      <c r="A53" t="str">
        <f t="shared" si="0"/>
        <v>FSL_ST_NA_N</v>
      </c>
      <c r="B53" t="s">
        <v>93</v>
      </c>
      <c r="C53" t="s">
        <v>95</v>
      </c>
      <c r="D53" t="s">
        <v>189</v>
      </c>
      <c r="E53" t="s">
        <v>293</v>
      </c>
      <c r="F53" s="46">
        <v>7.8078616514945839E-2</v>
      </c>
      <c r="G53">
        <v>204</v>
      </c>
      <c r="H53">
        <v>41106</v>
      </c>
      <c r="K53" t="s">
        <v>348</v>
      </c>
      <c r="L53" t="s">
        <v>235</v>
      </c>
    </row>
    <row r="54" spans="1:12" x14ac:dyDescent="0.2">
      <c r="A54" t="str">
        <f t="shared" si="0"/>
        <v>FSL_ST_NA_Y</v>
      </c>
      <c r="B54" t="s">
        <v>93</v>
      </c>
      <c r="C54" t="s">
        <v>95</v>
      </c>
      <c r="D54" t="s">
        <v>189</v>
      </c>
      <c r="E54" t="s">
        <v>294</v>
      </c>
      <c r="F54" s="46">
        <v>3.9476513496406705E-3</v>
      </c>
      <c r="G54">
        <v>1997</v>
      </c>
      <c r="H54">
        <v>60940</v>
      </c>
      <c r="K54" t="s">
        <v>348</v>
      </c>
      <c r="L54" t="s">
        <v>236</v>
      </c>
    </row>
    <row r="55" spans="1:12" x14ac:dyDescent="0.2">
      <c r="A55" t="str">
        <f t="shared" si="0"/>
        <v>FSLG_CC_DC_N</v>
      </c>
      <c r="B55" t="s">
        <v>191</v>
      </c>
      <c r="C55" t="s">
        <v>146</v>
      </c>
      <c r="D55" t="s">
        <v>164</v>
      </c>
      <c r="E55" t="s">
        <v>293</v>
      </c>
      <c r="F55" s="46">
        <v>7.2086209796333412E-3</v>
      </c>
      <c r="G55">
        <f>$G$63*0.1</f>
        <v>21.700000000000003</v>
      </c>
      <c r="H55">
        <f>$H$63*0.1</f>
        <v>26.700000000000003</v>
      </c>
      <c r="K55" t="s">
        <v>343</v>
      </c>
      <c r="L55" t="s">
        <v>237</v>
      </c>
    </row>
    <row r="56" spans="1:12" x14ac:dyDescent="0.2">
      <c r="A56" t="str">
        <f t="shared" si="0"/>
        <v>FSLG_CC_DC_Y</v>
      </c>
      <c r="B56" t="s">
        <v>191</v>
      </c>
      <c r="C56" t="s">
        <v>146</v>
      </c>
      <c r="D56" t="s">
        <v>164</v>
      </c>
      <c r="E56" t="s">
        <v>294</v>
      </c>
      <c r="F56" s="46">
        <v>4.8774765768651193E-4</v>
      </c>
      <c r="G56">
        <f>$G$64*0.1</f>
        <v>18.3</v>
      </c>
      <c r="H56">
        <f>$H$64*0.1</f>
        <v>20.700000000000003</v>
      </c>
      <c r="K56" t="s">
        <v>343</v>
      </c>
      <c r="L56" t="s">
        <v>373</v>
      </c>
    </row>
    <row r="57" spans="1:12" x14ac:dyDescent="0.2">
      <c r="A57" t="str">
        <f t="shared" si="0"/>
        <v>FSLG_CC_HB_N</v>
      </c>
      <c r="B57" t="s">
        <v>191</v>
      </c>
      <c r="C57" t="s">
        <v>146</v>
      </c>
      <c r="D57" t="s">
        <v>130</v>
      </c>
      <c r="E57" t="s">
        <v>293</v>
      </c>
      <c r="F57" s="46">
        <v>3.1615706885952492E-4</v>
      </c>
      <c r="G57">
        <v>92</v>
      </c>
      <c r="H57">
        <v>93</v>
      </c>
      <c r="K57" t="s">
        <v>341</v>
      </c>
      <c r="L57" t="s">
        <v>374</v>
      </c>
    </row>
    <row r="58" spans="1:12" x14ac:dyDescent="0.2">
      <c r="A58" t="str">
        <f t="shared" si="0"/>
        <v>FSLG_CC_HB_Y</v>
      </c>
      <c r="B58" t="s">
        <v>191</v>
      </c>
      <c r="C58" t="s">
        <v>146</v>
      </c>
      <c r="D58" t="s">
        <v>130</v>
      </c>
      <c r="E58" t="s">
        <v>294</v>
      </c>
      <c r="F58" s="46">
        <v>1.9881249810786895E-4</v>
      </c>
      <c r="G58">
        <v>200</v>
      </c>
      <c r="H58">
        <v>325</v>
      </c>
      <c r="K58" t="s">
        <v>341</v>
      </c>
      <c r="L58" t="s">
        <v>375</v>
      </c>
    </row>
    <row r="59" spans="1:12" x14ac:dyDescent="0.2">
      <c r="A59" t="str">
        <f t="shared" si="0"/>
        <v>FSLG_CC_ON_N</v>
      </c>
      <c r="B59" t="s">
        <v>191</v>
      </c>
      <c r="C59" t="s">
        <v>146</v>
      </c>
      <c r="D59" t="s">
        <v>173</v>
      </c>
      <c r="E59" t="s">
        <v>293</v>
      </c>
      <c r="F59" s="46">
        <v>1.3778813485592576E-2</v>
      </c>
      <c r="G59">
        <v>188</v>
      </c>
      <c r="H59">
        <v>28007</v>
      </c>
      <c r="K59" t="s">
        <v>341</v>
      </c>
      <c r="L59" t="s">
        <v>376</v>
      </c>
    </row>
    <row r="60" spans="1:12" x14ac:dyDescent="0.2">
      <c r="A60" t="str">
        <f t="shared" si="0"/>
        <v>FSLG_CC_ON_Y</v>
      </c>
      <c r="B60" t="s">
        <v>191</v>
      </c>
      <c r="C60" t="s">
        <v>146</v>
      </c>
      <c r="D60" t="s">
        <v>173</v>
      </c>
      <c r="E60" t="s">
        <v>294</v>
      </c>
      <c r="F60" s="46">
        <v>4.4419570365351315E-4</v>
      </c>
      <c r="G60">
        <v>188</v>
      </c>
      <c r="H60">
        <v>28007</v>
      </c>
      <c r="K60" t="s">
        <v>344</v>
      </c>
      <c r="L60" t="s">
        <v>377</v>
      </c>
    </row>
    <row r="61" spans="1:12" x14ac:dyDescent="0.2">
      <c r="A61" t="str">
        <f t="shared" si="0"/>
        <v>FSLG_CC_PN_N</v>
      </c>
      <c r="B61" t="s">
        <v>191</v>
      </c>
      <c r="C61" t="s">
        <v>146</v>
      </c>
      <c r="D61" t="s">
        <v>183</v>
      </c>
      <c r="E61" t="s">
        <v>293</v>
      </c>
      <c r="F61" s="46">
        <v>6.7074994217585513E-3</v>
      </c>
      <c r="G61">
        <v>158</v>
      </c>
      <c r="H61">
        <v>6037</v>
      </c>
      <c r="K61" t="s">
        <v>347</v>
      </c>
      <c r="L61" t="s">
        <v>378</v>
      </c>
    </row>
    <row r="62" spans="1:12" x14ac:dyDescent="0.2">
      <c r="A62" t="str">
        <f t="shared" si="0"/>
        <v>FSLG_CC_PN_Y</v>
      </c>
      <c r="B62" t="s">
        <v>191</v>
      </c>
      <c r="C62" t="s">
        <v>146</v>
      </c>
      <c r="D62" t="s">
        <v>183</v>
      </c>
      <c r="E62" t="s">
        <v>294</v>
      </c>
      <c r="F62" s="46">
        <v>3.7540290651952779E-4</v>
      </c>
      <c r="G62">
        <v>158</v>
      </c>
      <c r="H62">
        <v>6037</v>
      </c>
      <c r="K62" t="s">
        <v>354</v>
      </c>
    </row>
    <row r="63" spans="1:12" x14ac:dyDescent="0.2">
      <c r="A63" t="str">
        <f t="shared" si="0"/>
        <v>FSLG_CC_RC_N</v>
      </c>
      <c r="B63" t="s">
        <v>191</v>
      </c>
      <c r="C63" t="s">
        <v>146</v>
      </c>
      <c r="D63" t="s">
        <v>52</v>
      </c>
      <c r="E63" t="s">
        <v>293</v>
      </c>
      <c r="F63" s="46">
        <v>5.3318241954493736E-2</v>
      </c>
      <c r="G63">
        <v>217</v>
      </c>
      <c r="H63">
        <v>267</v>
      </c>
      <c r="K63" t="s">
        <v>341</v>
      </c>
      <c r="L63" t="s">
        <v>238</v>
      </c>
    </row>
    <row r="64" spans="1:12" x14ac:dyDescent="0.2">
      <c r="A64" t="str">
        <f t="shared" si="0"/>
        <v>FSLG_CC_RC_Y</v>
      </c>
      <c r="B64" t="s">
        <v>191</v>
      </c>
      <c r="C64" t="s">
        <v>146</v>
      </c>
      <c r="D64" t="s">
        <v>52</v>
      </c>
      <c r="E64" t="s">
        <v>294</v>
      </c>
      <c r="F64" s="46">
        <v>6.8547151247813709E-3</v>
      </c>
      <c r="G64">
        <v>183</v>
      </c>
      <c r="H64">
        <v>207</v>
      </c>
      <c r="K64" t="s">
        <v>341</v>
      </c>
      <c r="L64" t="s">
        <v>379</v>
      </c>
    </row>
    <row r="65" spans="1:12" x14ac:dyDescent="0.2">
      <c r="A65" t="str">
        <f t="shared" si="0"/>
        <v>FSLG_CC_NA_N</v>
      </c>
      <c r="B65" t="s">
        <v>191</v>
      </c>
      <c r="C65" t="s">
        <v>146</v>
      </c>
      <c r="D65" t="s">
        <v>189</v>
      </c>
      <c r="E65" t="s">
        <v>293</v>
      </c>
      <c r="F65" s="46">
        <v>0.17583288093715721</v>
      </c>
      <c r="G65">
        <v>217</v>
      </c>
      <c r="H65">
        <v>267</v>
      </c>
      <c r="K65" t="s">
        <v>342</v>
      </c>
      <c r="L65" t="s">
        <v>239</v>
      </c>
    </row>
    <row r="66" spans="1:12" x14ac:dyDescent="0.2">
      <c r="A66" t="str">
        <f t="shared" si="0"/>
        <v>FSLG_CC_NA_Y</v>
      </c>
      <c r="B66" t="s">
        <v>191</v>
      </c>
      <c r="C66" t="s">
        <v>146</v>
      </c>
      <c r="D66" t="s">
        <v>189</v>
      </c>
      <c r="E66" t="s">
        <v>294</v>
      </c>
      <c r="F66" s="46">
        <v>4.3021210790695409E-2</v>
      </c>
      <c r="G66">
        <v>183</v>
      </c>
      <c r="H66">
        <v>207</v>
      </c>
      <c r="K66" t="s">
        <v>342</v>
      </c>
      <c r="L66" t="s">
        <v>240</v>
      </c>
    </row>
    <row r="67" spans="1:12" x14ac:dyDescent="0.2">
      <c r="A67" t="str">
        <f t="shared" ref="A67:A119" si="4">B67&amp;"_"&amp;C67&amp;"_"&amp;D67&amp;"_"&amp;E67</f>
        <v>FSLG_CS_DC_N</v>
      </c>
      <c r="B67" t="s">
        <v>191</v>
      </c>
      <c r="C67" t="s">
        <v>124</v>
      </c>
      <c r="D67" t="s">
        <v>164</v>
      </c>
      <c r="E67" t="s">
        <v>293</v>
      </c>
      <c r="F67" s="46">
        <v>8.6583148662525112E-4</v>
      </c>
      <c r="G67">
        <f>0.1*$G$68</f>
        <v>20.5</v>
      </c>
      <c r="H67">
        <f>0.1*$H$68</f>
        <v>22.700000000000003</v>
      </c>
      <c r="K67" t="s">
        <v>355</v>
      </c>
      <c r="L67" t="s">
        <v>380</v>
      </c>
    </row>
    <row r="68" spans="1:12" x14ac:dyDescent="0.2">
      <c r="A68" t="str">
        <f t="shared" si="4"/>
        <v>FSLG_CS_RC_N</v>
      </c>
      <c r="B68" t="s">
        <v>191</v>
      </c>
      <c r="C68" t="s">
        <v>124</v>
      </c>
      <c r="D68" t="s">
        <v>52</v>
      </c>
      <c r="E68" t="s">
        <v>293</v>
      </c>
      <c r="F68" s="46">
        <v>8.7497346367543867E-4</v>
      </c>
      <c r="G68">
        <v>205</v>
      </c>
      <c r="H68">
        <v>227</v>
      </c>
      <c r="K68" t="s">
        <v>352</v>
      </c>
      <c r="L68" t="s">
        <v>381</v>
      </c>
    </row>
    <row r="69" spans="1:12" x14ac:dyDescent="0.2">
      <c r="A69" t="str">
        <f t="shared" si="4"/>
        <v>FSLG_CS_NA_N</v>
      </c>
      <c r="B69" t="s">
        <v>191</v>
      </c>
      <c r="C69" t="s">
        <v>124</v>
      </c>
      <c r="D69" t="s">
        <v>189</v>
      </c>
      <c r="E69" t="s">
        <v>293</v>
      </c>
      <c r="F69" s="46">
        <v>9.3311762274001196E-3</v>
      </c>
      <c r="G69">
        <v>205</v>
      </c>
      <c r="H69">
        <v>227</v>
      </c>
      <c r="K69" t="s">
        <v>353</v>
      </c>
      <c r="L69" t="s">
        <v>382</v>
      </c>
    </row>
    <row r="70" spans="1:12" x14ac:dyDescent="0.2">
      <c r="A70" t="str">
        <f t="shared" si="4"/>
        <v>FSLG_CS_NA_Y</v>
      </c>
      <c r="B70" t="s">
        <v>191</v>
      </c>
      <c r="C70" t="s">
        <v>124</v>
      </c>
      <c r="D70" t="s">
        <v>189</v>
      </c>
      <c r="E70" t="s">
        <v>294</v>
      </c>
      <c r="F70" s="46">
        <v>2.9136742417217384E-4</v>
      </c>
      <c r="G70">
        <v>238</v>
      </c>
      <c r="H70">
        <v>273</v>
      </c>
      <c r="K70" t="s">
        <v>353</v>
      </c>
      <c r="L70" t="s">
        <v>383</v>
      </c>
    </row>
    <row r="71" spans="1:12" x14ac:dyDescent="0.2">
      <c r="A71" t="str">
        <f t="shared" si="4"/>
        <v>FSLG_ES_NA_N</v>
      </c>
      <c r="B71" t="s">
        <v>191</v>
      </c>
      <c r="C71" t="s">
        <v>125</v>
      </c>
      <c r="D71" t="s">
        <v>189</v>
      </c>
      <c r="E71" t="s">
        <v>293</v>
      </c>
      <c r="F71" s="46">
        <v>4.3943051909418559E-5</v>
      </c>
      <c r="G71" s="35">
        <v>0</v>
      </c>
      <c r="H71" s="35">
        <v>0</v>
      </c>
      <c r="K71" t="s">
        <v>319</v>
      </c>
      <c r="L71" t="s">
        <v>241</v>
      </c>
    </row>
    <row r="72" spans="1:12" x14ac:dyDescent="0.2">
      <c r="A72" t="str">
        <f t="shared" si="4"/>
        <v>FSLG_ES_NA_Y</v>
      </c>
      <c r="B72" t="s">
        <v>191</v>
      </c>
      <c r="C72" t="s">
        <v>125</v>
      </c>
      <c r="D72" t="s">
        <v>189</v>
      </c>
      <c r="E72" t="s">
        <v>294</v>
      </c>
      <c r="F72" s="46">
        <v>6.2556976327001278E-6</v>
      </c>
      <c r="G72" s="35">
        <v>0</v>
      </c>
      <c r="H72" s="35">
        <v>0</v>
      </c>
      <c r="K72" t="s">
        <v>319</v>
      </c>
      <c r="L72" t="s">
        <v>242</v>
      </c>
    </row>
    <row r="73" spans="1:12" x14ac:dyDescent="0.2">
      <c r="A73" t="str">
        <f t="shared" si="4"/>
        <v>FSLG_GT_NA_N</v>
      </c>
      <c r="B73" t="s">
        <v>191</v>
      </c>
      <c r="C73" t="s">
        <v>128</v>
      </c>
      <c r="D73" t="s">
        <v>189</v>
      </c>
      <c r="E73" t="s">
        <v>293</v>
      </c>
      <c r="F73" s="46">
        <v>3.892623708574767E-3</v>
      </c>
      <c r="G73" s="35">
        <v>0</v>
      </c>
      <c r="H73" s="35">
        <v>0</v>
      </c>
      <c r="K73" t="s">
        <v>319</v>
      </c>
      <c r="L73" t="s">
        <v>249</v>
      </c>
    </row>
    <row r="74" spans="1:12" x14ac:dyDescent="0.2">
      <c r="A74" t="str">
        <f t="shared" si="4"/>
        <v>FSLG_GT_NA_Y</v>
      </c>
      <c r="B74" t="s">
        <v>191</v>
      </c>
      <c r="C74" t="s">
        <v>128</v>
      </c>
      <c r="D74" t="s">
        <v>189</v>
      </c>
      <c r="E74" t="s">
        <v>294</v>
      </c>
      <c r="F74" s="46">
        <v>5.5714294147438002E-3</v>
      </c>
      <c r="G74" s="35">
        <v>0</v>
      </c>
      <c r="H74" s="35">
        <v>0</v>
      </c>
      <c r="K74" t="s">
        <v>319</v>
      </c>
      <c r="L74" t="s">
        <v>250</v>
      </c>
    </row>
    <row r="75" spans="1:12" x14ac:dyDescent="0.2">
      <c r="A75" t="str">
        <f t="shared" si="4"/>
        <v>FSLG_OT_NA_N</v>
      </c>
      <c r="B75" t="s">
        <v>191</v>
      </c>
      <c r="C75" t="s">
        <v>135</v>
      </c>
      <c r="D75" t="s">
        <v>189</v>
      </c>
      <c r="E75" t="s">
        <v>293</v>
      </c>
      <c r="F75" s="46">
        <v>7.6286008871400226E-6</v>
      </c>
      <c r="G75" s="35">
        <v>0</v>
      </c>
      <c r="H75" s="35">
        <v>0</v>
      </c>
      <c r="K75" t="s">
        <v>318</v>
      </c>
      <c r="L75" t="s">
        <v>251</v>
      </c>
    </row>
    <row r="76" spans="1:12" x14ac:dyDescent="0.2">
      <c r="A76" t="str">
        <f t="shared" si="4"/>
        <v>FSLG_OT_NA_Y</v>
      </c>
      <c r="B76" t="s">
        <v>191</v>
      </c>
      <c r="C76" t="s">
        <v>135</v>
      </c>
      <c r="D76" t="s">
        <v>189</v>
      </c>
      <c r="E76" t="s">
        <v>294</v>
      </c>
      <c r="F76" s="46">
        <v>0</v>
      </c>
      <c r="G76" s="35">
        <v>0</v>
      </c>
      <c r="H76" s="35">
        <v>0</v>
      </c>
      <c r="K76" t="s">
        <v>318</v>
      </c>
    </row>
    <row r="77" spans="1:12" x14ac:dyDescent="0.2">
      <c r="A77" t="str">
        <f t="shared" si="4"/>
        <v>FSLG_ST_DC_N</v>
      </c>
      <c r="B77" t="s">
        <v>191</v>
      </c>
      <c r="C77" t="s">
        <v>95</v>
      </c>
      <c r="D77" t="s">
        <v>164</v>
      </c>
      <c r="E77" t="s">
        <v>293</v>
      </c>
      <c r="F77" s="46">
        <v>1.0661278340137694E-7</v>
      </c>
      <c r="G77">
        <f>0.1*$G$82</f>
        <v>83.300000000000011</v>
      </c>
      <c r="H77">
        <f>0.1*$H$82</f>
        <v>123.5</v>
      </c>
      <c r="K77" t="s">
        <v>356</v>
      </c>
      <c r="L77" t="s">
        <v>253</v>
      </c>
    </row>
    <row r="78" spans="1:12" x14ac:dyDescent="0.2">
      <c r="A78" t="str">
        <f t="shared" si="4"/>
        <v>FSLG_ST_DC_Y</v>
      </c>
      <c r="B78" t="s">
        <v>191</v>
      </c>
      <c r="C78" t="s">
        <v>95</v>
      </c>
      <c r="D78" t="s">
        <v>164</v>
      </c>
      <c r="E78" t="s">
        <v>294</v>
      </c>
      <c r="F78" s="46">
        <v>1.3826876139984433E-5</v>
      </c>
      <c r="G78">
        <f>0.1*$G$83</f>
        <v>83.300000000000011</v>
      </c>
      <c r="H78">
        <f>0.1*$H$83</f>
        <v>123.5</v>
      </c>
      <c r="K78" t="s">
        <v>356</v>
      </c>
      <c r="L78" t="s">
        <v>254</v>
      </c>
    </row>
    <row r="79" spans="1:12" x14ac:dyDescent="0.2">
      <c r="A79" t="str">
        <f t="shared" si="4"/>
        <v>FSLG_ST_ON_N</v>
      </c>
      <c r="B79" t="s">
        <v>191</v>
      </c>
      <c r="C79" t="s">
        <v>95</v>
      </c>
      <c r="D79" t="s">
        <v>173</v>
      </c>
      <c r="E79" t="s">
        <v>293</v>
      </c>
      <c r="F79" s="46">
        <v>1.085695565609715E-2</v>
      </c>
      <c r="G79" s="35">
        <v>325</v>
      </c>
      <c r="H79" s="35">
        <v>118490</v>
      </c>
      <c r="K79" t="s">
        <v>357</v>
      </c>
      <c r="L79" t="s">
        <v>257</v>
      </c>
    </row>
    <row r="80" spans="1:12" x14ac:dyDescent="0.2">
      <c r="A80" t="str">
        <f t="shared" si="4"/>
        <v>FSLG_ST_ON_Y</v>
      </c>
      <c r="B80" t="s">
        <v>191</v>
      </c>
      <c r="C80" t="s">
        <v>95</v>
      </c>
      <c r="D80" t="s">
        <v>173</v>
      </c>
      <c r="E80" t="s">
        <v>294</v>
      </c>
      <c r="F80" s="46">
        <v>2.1561783678969199E-3</v>
      </c>
      <c r="G80" s="35">
        <v>325</v>
      </c>
      <c r="H80" s="35">
        <v>118490</v>
      </c>
      <c r="K80" t="s">
        <v>359</v>
      </c>
      <c r="L80" t="s">
        <v>258</v>
      </c>
    </row>
    <row r="81" spans="1:12" x14ac:dyDescent="0.2">
      <c r="A81" t="str">
        <f t="shared" si="4"/>
        <v>FSLG_ST_PN_N</v>
      </c>
      <c r="B81" t="s">
        <v>191</v>
      </c>
      <c r="C81" t="s">
        <v>95</v>
      </c>
      <c r="D81" t="s">
        <v>183</v>
      </c>
      <c r="E81" t="s">
        <v>293</v>
      </c>
      <c r="F81" s="46">
        <v>1.9617591538831232E-3</v>
      </c>
      <c r="G81" s="35">
        <v>317</v>
      </c>
      <c r="H81" s="35">
        <v>149449</v>
      </c>
      <c r="K81" t="s">
        <v>360</v>
      </c>
      <c r="L81" t="s">
        <v>259</v>
      </c>
    </row>
    <row r="82" spans="1:12" x14ac:dyDescent="0.2">
      <c r="A82" t="str">
        <f t="shared" si="4"/>
        <v>FSLG_ST_RC_N</v>
      </c>
      <c r="B82" t="s">
        <v>191</v>
      </c>
      <c r="C82" t="s">
        <v>95</v>
      </c>
      <c r="D82" t="s">
        <v>52</v>
      </c>
      <c r="E82" t="s">
        <v>293</v>
      </c>
      <c r="F82" s="46">
        <v>3.3438848683469669E-3</v>
      </c>
      <c r="G82" s="35">
        <v>833</v>
      </c>
      <c r="H82" s="35">
        <v>1235</v>
      </c>
      <c r="K82" t="s">
        <v>361</v>
      </c>
      <c r="L82" t="s">
        <v>261</v>
      </c>
    </row>
    <row r="83" spans="1:12" x14ac:dyDescent="0.2">
      <c r="A83" t="str">
        <f t="shared" si="4"/>
        <v>FSLG_ST_RC_Y</v>
      </c>
      <c r="B83" t="s">
        <v>191</v>
      </c>
      <c r="C83" t="s">
        <v>95</v>
      </c>
      <c r="D83" t="s">
        <v>52</v>
      </c>
      <c r="E83" t="s">
        <v>294</v>
      </c>
      <c r="F83" s="46">
        <v>7.8975621476735447E-4</v>
      </c>
      <c r="G83" s="35">
        <v>833</v>
      </c>
      <c r="H83" s="35">
        <v>1235</v>
      </c>
      <c r="K83" t="s">
        <v>362</v>
      </c>
      <c r="L83" t="s">
        <v>262</v>
      </c>
    </row>
    <row r="84" spans="1:12" x14ac:dyDescent="0.2">
      <c r="A84" t="str">
        <f t="shared" si="4"/>
        <v>FSLG_ST_NA_N</v>
      </c>
      <c r="B84" t="s">
        <v>191</v>
      </c>
      <c r="C84" t="s">
        <v>95</v>
      </c>
      <c r="D84" t="s">
        <v>189</v>
      </c>
      <c r="E84" t="s">
        <v>293</v>
      </c>
      <c r="F84" s="46">
        <v>5.1152963579195526E-3</v>
      </c>
      <c r="G84" s="35">
        <v>325</v>
      </c>
      <c r="H84" s="35">
        <v>118490</v>
      </c>
      <c r="K84" t="s">
        <v>358</v>
      </c>
      <c r="L84" t="s">
        <v>263</v>
      </c>
    </row>
    <row r="85" spans="1:12" x14ac:dyDescent="0.2">
      <c r="A85" t="str">
        <f t="shared" si="4"/>
        <v>FSLG_ST_NA_Y</v>
      </c>
      <c r="B85" t="s">
        <v>191</v>
      </c>
      <c r="C85" t="s">
        <v>95</v>
      </c>
      <c r="D85" t="s">
        <v>189</v>
      </c>
      <c r="E85" t="s">
        <v>294</v>
      </c>
      <c r="F85" s="46">
        <v>4.6408171331624518E-3</v>
      </c>
      <c r="G85" s="35">
        <v>325</v>
      </c>
      <c r="H85" s="35">
        <v>118490</v>
      </c>
      <c r="K85" t="s">
        <v>358</v>
      </c>
      <c r="L85" t="s">
        <v>264</v>
      </c>
    </row>
    <row r="86" spans="1:12" x14ac:dyDescent="0.2">
      <c r="A86" t="str">
        <f t="shared" si="4"/>
        <v>GEO_BT_NA_N</v>
      </c>
      <c r="B86" t="s">
        <v>16</v>
      </c>
      <c r="C86" t="s">
        <v>121</v>
      </c>
      <c r="D86" t="s">
        <v>189</v>
      </c>
      <c r="E86" t="s">
        <v>293</v>
      </c>
      <c r="F86" s="46">
        <v>3.0857073387762369E-4</v>
      </c>
      <c r="G86" s="36">
        <f t="shared" ref="G86:H88" si="5">I86*1000/3600*264.172</f>
        <v>206.3333766443001</v>
      </c>
      <c r="H86" s="36">
        <f t="shared" si="5"/>
        <v>206.3333766443001</v>
      </c>
      <c r="I86">
        <f>[1]Geothermal!$D$24</f>
        <v>2.8118050206663852</v>
      </c>
      <c r="J86">
        <f>[1]Geothermal!$P$24</f>
        <v>2.8118050206663852</v>
      </c>
      <c r="K86" t="s">
        <v>312</v>
      </c>
      <c r="L86" t="s">
        <v>265</v>
      </c>
    </row>
    <row r="87" spans="1:12" x14ac:dyDescent="0.2">
      <c r="A87" t="str">
        <f t="shared" si="4"/>
        <v>GEO_ST_NA_N</v>
      </c>
      <c r="B87" t="s">
        <v>16</v>
      </c>
      <c r="C87" t="s">
        <v>95</v>
      </c>
      <c r="D87" t="s">
        <v>189</v>
      </c>
      <c r="E87" t="s">
        <v>293</v>
      </c>
      <c r="F87" s="46">
        <v>1.2431350751030284E-3</v>
      </c>
      <c r="G87" s="36">
        <f t="shared" si="5"/>
        <v>206.3333766443001</v>
      </c>
      <c r="H87" s="36">
        <f t="shared" si="5"/>
        <v>206.3333766443001</v>
      </c>
      <c r="I87">
        <f>[1]Geothermal!$D$24</f>
        <v>2.8118050206663852</v>
      </c>
      <c r="J87">
        <f>[1]Geothermal!$P$24</f>
        <v>2.8118050206663852</v>
      </c>
      <c r="K87" t="s">
        <v>311</v>
      </c>
      <c r="L87" t="s">
        <v>266</v>
      </c>
    </row>
    <row r="88" spans="1:12" x14ac:dyDescent="0.2">
      <c r="A88" t="str">
        <f t="shared" si="4"/>
        <v>GEO_ST_NA_Y</v>
      </c>
      <c r="B88" t="s">
        <v>16</v>
      </c>
      <c r="C88" t="s">
        <v>95</v>
      </c>
      <c r="D88" t="s">
        <v>189</v>
      </c>
      <c r="E88" t="s">
        <v>294</v>
      </c>
      <c r="F88" s="46">
        <v>1.617599145264834E-5</v>
      </c>
      <c r="G88" s="36">
        <f t="shared" si="5"/>
        <v>206.3333766443001</v>
      </c>
      <c r="H88" s="36">
        <f t="shared" si="5"/>
        <v>206.3333766443001</v>
      </c>
      <c r="I88">
        <f>[1]Geothermal!$D$24</f>
        <v>2.8118050206663852</v>
      </c>
      <c r="J88">
        <f>[1]Geothermal!$P$24</f>
        <v>2.8118050206663852</v>
      </c>
      <c r="K88" t="s">
        <v>311</v>
      </c>
      <c r="L88" t="s">
        <v>267</v>
      </c>
    </row>
    <row r="89" spans="1:12" x14ac:dyDescent="0.2">
      <c r="A89" t="str">
        <f t="shared" si="4"/>
        <v>NUC_ST_NA_N</v>
      </c>
      <c r="B89" t="s">
        <v>34</v>
      </c>
      <c r="C89" t="s">
        <v>95</v>
      </c>
      <c r="D89" t="s">
        <v>189</v>
      </c>
      <c r="E89" t="s">
        <v>293</v>
      </c>
      <c r="F89" s="46">
        <v>7.8721828541072666E-2</v>
      </c>
      <c r="G89">
        <v>363</v>
      </c>
      <c r="H89">
        <v>37924</v>
      </c>
      <c r="K89" t="s">
        <v>316</v>
      </c>
      <c r="L89" t="s">
        <v>268</v>
      </c>
    </row>
    <row r="90" spans="1:12" x14ac:dyDescent="0.2">
      <c r="A90" t="str">
        <f t="shared" si="4"/>
        <v>OTH_CC_ON_N</v>
      </c>
      <c r="B90" t="s">
        <v>44</v>
      </c>
      <c r="C90" t="s">
        <v>146</v>
      </c>
      <c r="D90" t="s">
        <v>173</v>
      </c>
      <c r="E90" t="s">
        <v>293</v>
      </c>
      <c r="F90" s="46">
        <v>5.7457012222463437E-6</v>
      </c>
      <c r="G90">
        <v>188</v>
      </c>
      <c r="H90">
        <v>28007</v>
      </c>
      <c r="K90" t="s">
        <v>341</v>
      </c>
      <c r="L90" t="s">
        <v>384</v>
      </c>
    </row>
    <row r="91" spans="1:12" x14ac:dyDescent="0.2">
      <c r="A91" t="str">
        <f t="shared" si="4"/>
        <v>OTH_CC_ON_Y</v>
      </c>
      <c r="B91" t="s">
        <v>44</v>
      </c>
      <c r="C91" t="s">
        <v>146</v>
      </c>
      <c r="D91" t="s">
        <v>173</v>
      </c>
      <c r="E91" t="s">
        <v>294</v>
      </c>
      <c r="F91" s="46">
        <v>4.0579416618062818E-8</v>
      </c>
      <c r="G91">
        <v>188</v>
      </c>
      <c r="H91">
        <v>28007</v>
      </c>
      <c r="K91" t="s">
        <v>344</v>
      </c>
      <c r="L91" t="s">
        <v>385</v>
      </c>
    </row>
    <row r="92" spans="1:12" x14ac:dyDescent="0.2">
      <c r="A92" t="str">
        <f t="shared" si="4"/>
        <v>OTH_CC_RC_N</v>
      </c>
      <c r="B92" t="s">
        <v>44</v>
      </c>
      <c r="C92" t="s">
        <v>146</v>
      </c>
      <c r="D92" t="s">
        <v>52</v>
      </c>
      <c r="E92" t="s">
        <v>293</v>
      </c>
      <c r="F92" s="46">
        <v>0</v>
      </c>
      <c r="G92">
        <v>217</v>
      </c>
      <c r="H92">
        <v>267</v>
      </c>
      <c r="K92" t="s">
        <v>341</v>
      </c>
    </row>
    <row r="93" spans="1:12" x14ac:dyDescent="0.2">
      <c r="A93" t="str">
        <f t="shared" si="4"/>
        <v>OTH_CC_RC_Y</v>
      </c>
      <c r="B93" t="s">
        <v>44</v>
      </c>
      <c r="C93" t="s">
        <v>146</v>
      </c>
      <c r="D93" t="s">
        <v>52</v>
      </c>
      <c r="E93" t="s">
        <v>294</v>
      </c>
      <c r="F93" s="46">
        <v>7.5855627403615975E-7</v>
      </c>
      <c r="G93">
        <v>183</v>
      </c>
      <c r="H93">
        <v>207</v>
      </c>
      <c r="K93" t="s">
        <v>341</v>
      </c>
      <c r="L93" t="s">
        <v>386</v>
      </c>
    </row>
    <row r="94" spans="1:12" x14ac:dyDescent="0.2">
      <c r="A94" t="str">
        <f t="shared" si="4"/>
        <v>OTH_CC_NA_N</v>
      </c>
      <c r="B94" t="s">
        <v>44</v>
      </c>
      <c r="C94" t="s">
        <v>146</v>
      </c>
      <c r="D94" t="s">
        <v>189</v>
      </c>
      <c r="E94" t="s">
        <v>293</v>
      </c>
      <c r="F94" s="46">
        <v>0</v>
      </c>
      <c r="G94">
        <v>217</v>
      </c>
      <c r="H94">
        <v>267</v>
      </c>
      <c r="K94" t="s">
        <v>342</v>
      </c>
    </row>
    <row r="95" spans="1:12" x14ac:dyDescent="0.2">
      <c r="A95" t="str">
        <f t="shared" si="4"/>
        <v>OTH_CC_NA_Y</v>
      </c>
      <c r="B95" t="s">
        <v>44</v>
      </c>
      <c r="C95" t="s">
        <v>146</v>
      </c>
      <c r="D95" t="s">
        <v>189</v>
      </c>
      <c r="E95" t="s">
        <v>294</v>
      </c>
      <c r="F95" s="46">
        <v>3.2290568964950891E-6</v>
      </c>
      <c r="G95">
        <v>183</v>
      </c>
      <c r="H95">
        <v>207</v>
      </c>
      <c r="K95" t="s">
        <v>342</v>
      </c>
      <c r="L95" t="s">
        <v>387</v>
      </c>
    </row>
    <row r="96" spans="1:12" x14ac:dyDescent="0.2">
      <c r="A96" t="str">
        <f t="shared" si="4"/>
        <v>OTH_GT_NA_N</v>
      </c>
      <c r="B96" t="s">
        <v>44</v>
      </c>
      <c r="C96" t="s">
        <v>128</v>
      </c>
      <c r="D96" t="s">
        <v>189</v>
      </c>
      <c r="E96" t="s">
        <v>293</v>
      </c>
      <c r="F96" s="46">
        <v>2.0807406396937464E-5</v>
      </c>
      <c r="G96" s="35">
        <v>0</v>
      </c>
      <c r="H96" s="35">
        <v>0</v>
      </c>
      <c r="K96" t="s">
        <v>319</v>
      </c>
      <c r="L96" t="s">
        <v>269</v>
      </c>
    </row>
    <row r="97" spans="1:12" x14ac:dyDescent="0.2">
      <c r="A97" t="str">
        <f t="shared" si="4"/>
        <v>OTH_GT_NA_Y</v>
      </c>
      <c r="B97" t="s">
        <v>44</v>
      </c>
      <c r="C97" t="s">
        <v>128</v>
      </c>
      <c r="D97" t="s">
        <v>189</v>
      </c>
      <c r="E97" t="s">
        <v>294</v>
      </c>
      <c r="F97" s="46">
        <v>0</v>
      </c>
      <c r="G97" s="35">
        <v>0</v>
      </c>
      <c r="H97" s="35">
        <v>0</v>
      </c>
      <c r="K97" t="s">
        <v>319</v>
      </c>
    </row>
    <row r="98" spans="1:12" x14ac:dyDescent="0.2">
      <c r="A98" t="str">
        <f t="shared" si="4"/>
        <v>OTH_OT_NA_N</v>
      </c>
      <c r="B98" t="s">
        <v>44</v>
      </c>
      <c r="C98" t="s">
        <v>135</v>
      </c>
      <c r="D98" t="s">
        <v>189</v>
      </c>
      <c r="E98" t="s">
        <v>293</v>
      </c>
      <c r="F98" s="46">
        <v>4.2902273743336555E-5</v>
      </c>
      <c r="G98">
        <v>0</v>
      </c>
      <c r="H98">
        <v>0</v>
      </c>
      <c r="K98" t="s">
        <v>318</v>
      </c>
      <c r="L98" t="s">
        <v>271</v>
      </c>
    </row>
    <row r="99" spans="1:12" x14ac:dyDescent="0.2">
      <c r="A99" t="str">
        <f t="shared" si="4"/>
        <v>OTH_OT_NA_Y</v>
      </c>
      <c r="B99" t="s">
        <v>44</v>
      </c>
      <c r="C99" t="s">
        <v>135</v>
      </c>
      <c r="D99" t="s">
        <v>189</v>
      </c>
      <c r="E99" t="s">
        <v>294</v>
      </c>
      <c r="F99" s="46">
        <v>0</v>
      </c>
      <c r="G99">
        <v>0</v>
      </c>
      <c r="H99">
        <v>0</v>
      </c>
      <c r="K99" t="s">
        <v>318</v>
      </c>
    </row>
    <row r="100" spans="1:12" x14ac:dyDescent="0.2">
      <c r="A100" t="str">
        <f t="shared" si="4"/>
        <v>OTH_ST_ON_N</v>
      </c>
      <c r="B100" t="s">
        <v>44</v>
      </c>
      <c r="C100" t="s">
        <v>95</v>
      </c>
      <c r="D100" t="s">
        <v>173</v>
      </c>
      <c r="E100" t="s">
        <v>293</v>
      </c>
      <c r="F100" s="46">
        <v>4.6824174491458387E-7</v>
      </c>
      <c r="G100" s="35">
        <v>325</v>
      </c>
      <c r="H100" s="35">
        <v>118490</v>
      </c>
      <c r="K100" t="s">
        <v>299</v>
      </c>
      <c r="L100" t="s">
        <v>273</v>
      </c>
    </row>
    <row r="101" spans="1:12" x14ac:dyDescent="0.2">
      <c r="A101" t="str">
        <f t="shared" si="4"/>
        <v>OTH_ST_ON_Y</v>
      </c>
      <c r="B101" t="s">
        <v>44</v>
      </c>
      <c r="C101" t="s">
        <v>95</v>
      </c>
      <c r="D101" t="s">
        <v>173</v>
      </c>
      <c r="E101" t="s">
        <v>294</v>
      </c>
      <c r="F101" s="46">
        <v>2.5050291019797933E-7</v>
      </c>
      <c r="G101" s="35">
        <v>325</v>
      </c>
      <c r="H101" s="35">
        <v>118490</v>
      </c>
      <c r="K101" t="s">
        <v>308</v>
      </c>
      <c r="L101" t="s">
        <v>274</v>
      </c>
    </row>
    <row r="102" spans="1:12" x14ac:dyDescent="0.2">
      <c r="A102" t="str">
        <f t="shared" si="4"/>
        <v>OTH_ST_PN_N</v>
      </c>
      <c r="B102" t="s">
        <v>44</v>
      </c>
      <c r="C102" t="s">
        <v>95</v>
      </c>
      <c r="D102" t="s">
        <v>183</v>
      </c>
      <c r="E102" t="s">
        <v>293</v>
      </c>
      <c r="F102" s="46">
        <v>0</v>
      </c>
      <c r="G102" s="35">
        <v>317</v>
      </c>
      <c r="H102" s="35">
        <v>149449</v>
      </c>
      <c r="K102" t="s">
        <v>363</v>
      </c>
    </row>
    <row r="103" spans="1:12" x14ac:dyDescent="0.2">
      <c r="A103" t="str">
        <f t="shared" si="4"/>
        <v>OTH_ST_RC_Y</v>
      </c>
      <c r="B103" t="s">
        <v>44</v>
      </c>
      <c r="C103" t="s">
        <v>95</v>
      </c>
      <c r="D103" t="s">
        <v>52</v>
      </c>
      <c r="E103" t="s">
        <v>294</v>
      </c>
      <c r="F103" s="46">
        <v>1.5197723375389115E-6</v>
      </c>
      <c r="G103" s="35">
        <v>833</v>
      </c>
      <c r="H103" s="35">
        <v>1235</v>
      </c>
      <c r="K103" t="s">
        <v>362</v>
      </c>
      <c r="L103" t="s">
        <v>277</v>
      </c>
    </row>
    <row r="104" spans="1:12" x14ac:dyDescent="0.2">
      <c r="A104" t="str">
        <f t="shared" si="4"/>
        <v>OTH_ST_NA_N</v>
      </c>
      <c r="B104" t="s">
        <v>44</v>
      </c>
      <c r="C104" t="s">
        <v>95</v>
      </c>
      <c r="D104" t="s">
        <v>189</v>
      </c>
      <c r="E104" t="s">
        <v>293</v>
      </c>
      <c r="F104" s="46">
        <v>7.6029055868056045E-5</v>
      </c>
      <c r="G104" s="35">
        <v>325</v>
      </c>
      <c r="H104" s="35">
        <v>118490</v>
      </c>
      <c r="K104" t="s">
        <v>364</v>
      </c>
      <c r="L104" t="s">
        <v>278</v>
      </c>
    </row>
    <row r="105" spans="1:12" x14ac:dyDescent="0.2">
      <c r="A105" t="str">
        <f t="shared" si="4"/>
        <v>OTH_ST_NA_Y</v>
      </c>
      <c r="B105" t="s">
        <v>44</v>
      </c>
      <c r="C105" t="s">
        <v>95</v>
      </c>
      <c r="D105" t="s">
        <v>189</v>
      </c>
      <c r="E105" t="s">
        <v>294</v>
      </c>
      <c r="F105" s="46">
        <v>4.4684285284937953E-4</v>
      </c>
      <c r="G105" s="35">
        <v>325</v>
      </c>
      <c r="H105" s="35">
        <v>118490</v>
      </c>
      <c r="K105" t="s">
        <v>364</v>
      </c>
      <c r="L105" t="s">
        <v>279</v>
      </c>
    </row>
    <row r="106" spans="1:12" x14ac:dyDescent="0.2">
      <c r="A106" t="str">
        <f t="shared" si="4"/>
        <v>SUN_CC_NA_N</v>
      </c>
      <c r="B106" t="s">
        <v>66</v>
      </c>
      <c r="C106" t="s">
        <v>146</v>
      </c>
      <c r="D106" t="s">
        <v>189</v>
      </c>
      <c r="E106" t="s">
        <v>293</v>
      </c>
      <c r="F106" s="46">
        <v>1.2292268272202479E-5</v>
      </c>
      <c r="G106" s="35">
        <v>786</v>
      </c>
      <c r="H106" s="35">
        <v>786</v>
      </c>
      <c r="K106" t="s">
        <v>317</v>
      </c>
      <c r="L106" t="s">
        <v>388</v>
      </c>
    </row>
    <row r="107" spans="1:12" x14ac:dyDescent="0.2">
      <c r="A107" t="str">
        <f t="shared" si="4"/>
        <v>SUN_ES_NA_N</v>
      </c>
      <c r="B107" t="s">
        <v>66</v>
      </c>
      <c r="C107" t="s">
        <v>125</v>
      </c>
      <c r="D107" t="s">
        <v>189</v>
      </c>
      <c r="E107" t="s">
        <v>293</v>
      </c>
      <c r="F107" s="46">
        <v>5.9770013886655801E-5</v>
      </c>
      <c r="G107" s="35">
        <v>0</v>
      </c>
      <c r="H107" s="35">
        <v>0</v>
      </c>
      <c r="K107" t="s">
        <v>319</v>
      </c>
      <c r="L107" t="s">
        <v>280</v>
      </c>
    </row>
    <row r="108" spans="1:12" x14ac:dyDescent="0.2">
      <c r="A108" t="str">
        <f t="shared" si="4"/>
        <v>SUN_PV_NA_N</v>
      </c>
      <c r="B108" t="s">
        <v>66</v>
      </c>
      <c r="C108" t="s">
        <v>136</v>
      </c>
      <c r="D108" t="s">
        <v>189</v>
      </c>
      <c r="E108" t="s">
        <v>293</v>
      </c>
      <c r="F108" s="46">
        <v>1.504442059199499E-3</v>
      </c>
      <c r="G108" s="35">
        <v>0</v>
      </c>
      <c r="H108" s="35">
        <v>0</v>
      </c>
      <c r="K108" t="s">
        <v>319</v>
      </c>
      <c r="L108" t="s">
        <v>281</v>
      </c>
    </row>
    <row r="109" spans="1:12" x14ac:dyDescent="0.2">
      <c r="A109" t="str">
        <f t="shared" si="4"/>
        <v>SUN_PV_NA_Y</v>
      </c>
      <c r="B109" t="s">
        <v>66</v>
      </c>
      <c r="C109" t="s">
        <v>136</v>
      </c>
      <c r="D109" t="s">
        <v>189</v>
      </c>
      <c r="E109" t="s">
        <v>294</v>
      </c>
      <c r="F109" s="46">
        <v>1.4941244382197139E-6</v>
      </c>
      <c r="G109" s="35">
        <v>0</v>
      </c>
      <c r="H109" s="35">
        <v>0</v>
      </c>
      <c r="K109" t="s">
        <v>319</v>
      </c>
      <c r="L109" t="s">
        <v>282</v>
      </c>
    </row>
    <row r="110" spans="1:12" x14ac:dyDescent="0.2">
      <c r="A110" t="str">
        <f t="shared" si="4"/>
        <v>SUN_ST_NA_N</v>
      </c>
      <c r="B110" t="s">
        <v>66</v>
      </c>
      <c r="C110" t="s">
        <v>95</v>
      </c>
      <c r="D110" t="s">
        <v>189</v>
      </c>
      <c r="E110" t="s">
        <v>293</v>
      </c>
      <c r="F110" s="46">
        <v>1.6902807019371325E-4</v>
      </c>
      <c r="G110" s="35">
        <v>786</v>
      </c>
      <c r="H110" s="35">
        <v>786</v>
      </c>
      <c r="K110" t="s">
        <v>317</v>
      </c>
      <c r="L110" t="s">
        <v>283</v>
      </c>
    </row>
    <row r="111" spans="1:12" x14ac:dyDescent="0.2">
      <c r="A111" t="str">
        <f t="shared" si="4"/>
        <v>WAT_ES_NA_N</v>
      </c>
      <c r="B111" t="s">
        <v>70</v>
      </c>
      <c r="C111" t="s">
        <v>125</v>
      </c>
      <c r="D111" t="s">
        <v>189</v>
      </c>
      <c r="E111" t="s">
        <v>293</v>
      </c>
      <c r="F111" s="46">
        <v>-6.0965092232493875E-4</v>
      </c>
      <c r="G111" s="35">
        <v>0</v>
      </c>
      <c r="H111" s="35">
        <v>0</v>
      </c>
      <c r="K111" t="s">
        <v>319</v>
      </c>
      <c r="L111" t="s">
        <v>284</v>
      </c>
    </row>
    <row r="112" spans="1:12" x14ac:dyDescent="0.2">
      <c r="A112" t="str">
        <f t="shared" si="4"/>
        <v>WAT_HY_NA_N</v>
      </c>
      <c r="B112" t="s">
        <v>70</v>
      </c>
      <c r="C112" t="s">
        <v>132</v>
      </c>
      <c r="D112" t="s">
        <v>189</v>
      </c>
      <c r="E112" t="s">
        <v>293</v>
      </c>
      <c r="F112" s="46">
        <v>2.5576679293827849E-2</v>
      </c>
      <c r="G112" s="35">
        <v>0</v>
      </c>
      <c r="H112" s="35">
        <v>0</v>
      </c>
      <c r="K112" t="s">
        <v>319</v>
      </c>
      <c r="L112" t="s">
        <v>285</v>
      </c>
    </row>
    <row r="113" spans="1:12" x14ac:dyDescent="0.2">
      <c r="A113" t="str">
        <f t="shared" si="4"/>
        <v>WAT_HY_NA_Y</v>
      </c>
      <c r="B113" t="s">
        <v>70</v>
      </c>
      <c r="C113" t="s">
        <v>132</v>
      </c>
      <c r="D113" t="s">
        <v>189</v>
      </c>
      <c r="E113" t="s">
        <v>294</v>
      </c>
      <c r="F113" s="46">
        <v>3.6319892263817453E-5</v>
      </c>
      <c r="G113" s="35">
        <v>0</v>
      </c>
      <c r="H113" s="35">
        <v>0</v>
      </c>
      <c r="K113" t="s">
        <v>319</v>
      </c>
      <c r="L113" t="s">
        <v>286</v>
      </c>
    </row>
    <row r="114" spans="1:12" x14ac:dyDescent="0.2">
      <c r="A114" t="str">
        <f t="shared" si="4"/>
        <v>WND_WT_NA_N</v>
      </c>
      <c r="B114" t="s">
        <v>80</v>
      </c>
      <c r="C114" t="s">
        <v>137</v>
      </c>
      <c r="D114" t="s">
        <v>189</v>
      </c>
      <c r="E114" t="s">
        <v>293</v>
      </c>
      <c r="F114" s="46">
        <v>1.7937284800513532E-2</v>
      </c>
      <c r="G114" s="35">
        <v>0</v>
      </c>
      <c r="H114" s="35">
        <v>0</v>
      </c>
      <c r="K114" t="s">
        <v>319</v>
      </c>
      <c r="L114" t="s">
        <v>287</v>
      </c>
    </row>
    <row r="115" spans="1:12" x14ac:dyDescent="0.2">
      <c r="A115" t="str">
        <f t="shared" si="4"/>
        <v>WND_WT_NA_Y</v>
      </c>
      <c r="B115" t="s">
        <v>80</v>
      </c>
      <c r="C115" t="s">
        <v>137</v>
      </c>
      <c r="D115" t="s">
        <v>189</v>
      </c>
      <c r="E115" t="s">
        <v>294</v>
      </c>
      <c r="F115" s="46">
        <v>1.5605293104598232E-6</v>
      </c>
      <c r="G115" s="35">
        <v>0</v>
      </c>
      <c r="H115" s="35">
        <v>0</v>
      </c>
      <c r="K115" t="s">
        <v>319</v>
      </c>
      <c r="L115" t="s">
        <v>288</v>
      </c>
    </row>
    <row r="116" spans="1:12" x14ac:dyDescent="0.2">
      <c r="A116" t="str">
        <f t="shared" si="4"/>
        <v>NA_ES_NA_N</v>
      </c>
      <c r="B116" t="s">
        <v>189</v>
      </c>
      <c r="C116" t="s">
        <v>125</v>
      </c>
      <c r="D116" t="s">
        <v>189</v>
      </c>
      <c r="E116" t="s">
        <v>293</v>
      </c>
      <c r="F116" s="46">
        <v>3.2697812812180362E-6</v>
      </c>
      <c r="G116" s="35">
        <v>0</v>
      </c>
      <c r="H116" s="35">
        <v>0</v>
      </c>
      <c r="K116" t="s">
        <v>319</v>
      </c>
      <c r="L116" t="s">
        <v>289</v>
      </c>
    </row>
    <row r="117" spans="1:12" x14ac:dyDescent="0.2">
      <c r="A117" t="str">
        <f t="shared" si="4"/>
        <v>NA_GT_NA_N</v>
      </c>
      <c r="B117" t="s">
        <v>189</v>
      </c>
      <c r="C117" t="s">
        <v>128</v>
      </c>
      <c r="D117" t="s">
        <v>189</v>
      </c>
      <c r="E117" t="s">
        <v>293</v>
      </c>
      <c r="F117" s="46">
        <v>0</v>
      </c>
      <c r="G117" s="35">
        <v>0</v>
      </c>
      <c r="H117" s="35">
        <v>0</v>
      </c>
      <c r="K117" t="s">
        <v>319</v>
      </c>
      <c r="L117" s="39"/>
    </row>
    <row r="118" spans="1:12" x14ac:dyDescent="0.2">
      <c r="A118" t="str">
        <f t="shared" si="4"/>
        <v>NA_ST_NA_N</v>
      </c>
      <c r="B118" t="s">
        <v>189</v>
      </c>
      <c r="C118" t="s">
        <v>95</v>
      </c>
      <c r="D118" t="s">
        <v>189</v>
      </c>
      <c r="E118" t="s">
        <v>293</v>
      </c>
      <c r="F118" s="46">
        <v>0</v>
      </c>
      <c r="G118">
        <v>0</v>
      </c>
      <c r="H118">
        <v>0</v>
      </c>
      <c r="K118" t="s">
        <v>318</v>
      </c>
      <c r="L118" s="39"/>
    </row>
    <row r="119" spans="1:12" x14ac:dyDescent="0.2">
      <c r="A119" t="str">
        <f t="shared" si="4"/>
        <v>NA_ST_NA_Y</v>
      </c>
      <c r="B119" t="s">
        <v>189</v>
      </c>
      <c r="C119" t="s">
        <v>95</v>
      </c>
      <c r="D119" t="s">
        <v>189</v>
      </c>
      <c r="E119" t="s">
        <v>294</v>
      </c>
      <c r="F119" s="46">
        <v>0</v>
      </c>
      <c r="G119">
        <v>0</v>
      </c>
      <c r="H119">
        <v>0</v>
      </c>
      <c r="K119" t="s">
        <v>318</v>
      </c>
      <c r="L119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EIA proxies</vt:lpstr>
      <vt:lpstr>water use rates</vt:lpstr>
      <vt:lpstr>water use rates CC</vt:lpstr>
      <vt:lpstr>water use rates CC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2018-02-26T20:03:43Z</dcterms:created>
  <dcterms:modified xsi:type="dcterms:W3CDTF">2018-07-16T14:45:06Z</dcterms:modified>
</cp:coreProperties>
</file>