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cca/Documents/Graduate/Journal Papers/in-progress/EST_regional-water-rates/data/"/>
    </mc:Choice>
  </mc:AlternateContent>
  <bookViews>
    <workbookView xWindow="-30640" yWindow="-1400" windowWidth="14280" windowHeight="11900" tabRatio="500" firstSheet="9" activeTab="15"/>
  </bookViews>
  <sheets>
    <sheet name="all-wc" sheetId="1" r:id="rId1"/>
    <sheet name="all-ww" sheetId="2" r:id="rId2"/>
    <sheet name="ground-wc" sheetId="11" r:id="rId3"/>
    <sheet name="ground-ww" sheetId="12" r:id="rId4"/>
    <sheet name="surface-wc" sheetId="13" r:id="rId5"/>
    <sheet name="surface-ww" sheetId="14" r:id="rId6"/>
    <sheet name="reuse-wc" sheetId="15" r:id="rId7"/>
    <sheet name="reuse-ww" sheetId="16" r:id="rId8"/>
    <sheet name="fresh-wc" sheetId="3" r:id="rId9"/>
    <sheet name="fresh-ww" sheetId="4" r:id="rId10"/>
    <sheet name="brackish-wc" sheetId="5" r:id="rId11"/>
    <sheet name="brackish-ww" sheetId="7" r:id="rId12"/>
    <sheet name="saline-wc" sheetId="6" r:id="rId13"/>
    <sheet name="saline-ww" sheetId="9" r:id="rId14"/>
    <sheet name="notRO-wc" sheetId="8" r:id="rId15"/>
    <sheet name="notRO-ww" sheetId="10" r:id="rId16"/>
  </sheets>
  <externalReferences>
    <externalReference r:id="rId1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5" l="1"/>
  <c r="C21" i="15"/>
  <c r="D21" i="15"/>
  <c r="E21" i="15"/>
  <c r="F21" i="15"/>
  <c r="G21" i="15"/>
  <c r="H21" i="15"/>
  <c r="I21" i="15"/>
  <c r="B21" i="14"/>
  <c r="C21" i="14"/>
  <c r="D21" i="14"/>
  <c r="E21" i="14"/>
  <c r="F21" i="14"/>
  <c r="G21" i="14"/>
  <c r="H21" i="14"/>
  <c r="I21" i="14"/>
  <c r="B21" i="13"/>
  <c r="C21" i="13"/>
  <c r="D21" i="13"/>
  <c r="E21" i="13"/>
  <c r="F21" i="13"/>
  <c r="G21" i="13"/>
  <c r="H21" i="13"/>
  <c r="I21" i="13"/>
  <c r="B21" i="12"/>
  <c r="C21" i="12"/>
  <c r="D21" i="12"/>
  <c r="E21" i="12"/>
  <c r="F21" i="12"/>
  <c r="G21" i="12"/>
  <c r="H21" i="12"/>
  <c r="I21" i="12"/>
  <c r="B21" i="11"/>
  <c r="C21" i="11"/>
  <c r="D21" i="11"/>
  <c r="E21" i="11"/>
  <c r="F21" i="11"/>
  <c r="G21" i="11"/>
  <c r="H21" i="11"/>
  <c r="I21" i="11"/>
  <c r="B21" i="2"/>
  <c r="C21" i="2"/>
  <c r="D21" i="2"/>
  <c r="E21" i="2"/>
  <c r="F21" i="2"/>
  <c r="G21" i="2"/>
  <c r="H21" i="2"/>
  <c r="I21" i="2"/>
  <c r="I21" i="1"/>
  <c r="H21" i="1"/>
  <c r="G21" i="1"/>
  <c r="F21" i="1"/>
  <c r="E21" i="1"/>
  <c r="D21" i="1"/>
  <c r="C21" i="1"/>
  <c r="B21" i="1"/>
  <c r="G4" i="9"/>
  <c r="B20" i="10"/>
  <c r="C20" i="10"/>
  <c r="D20" i="10"/>
  <c r="E20" i="10"/>
  <c r="F20" i="10"/>
  <c r="G20" i="10"/>
  <c r="H20" i="10"/>
  <c r="I20" i="10"/>
  <c r="B19" i="10"/>
  <c r="D19" i="10"/>
  <c r="E19" i="10"/>
  <c r="F19" i="10"/>
  <c r="G19" i="10"/>
  <c r="H19" i="10"/>
  <c r="I19" i="10"/>
  <c r="B20" i="8"/>
  <c r="C20" i="8"/>
  <c r="D20" i="8"/>
  <c r="E20" i="8"/>
  <c r="F20" i="8"/>
  <c r="G20" i="8"/>
  <c r="H20" i="8"/>
  <c r="I20" i="8"/>
  <c r="B19" i="8"/>
  <c r="D19" i="8"/>
  <c r="E19" i="8"/>
  <c r="F19" i="8"/>
  <c r="G19" i="8"/>
  <c r="H19" i="8"/>
  <c r="I19" i="8"/>
  <c r="B20" i="9"/>
  <c r="C20" i="9"/>
  <c r="D20" i="9"/>
  <c r="E20" i="9"/>
  <c r="F20" i="9"/>
  <c r="G20" i="9"/>
  <c r="H20" i="9"/>
  <c r="I20" i="9"/>
  <c r="B19" i="9"/>
  <c r="D19" i="9"/>
  <c r="E19" i="9"/>
  <c r="F19" i="9"/>
  <c r="G19" i="9"/>
  <c r="H19" i="9"/>
  <c r="I19" i="9"/>
  <c r="B20" i="6"/>
  <c r="C20" i="6"/>
  <c r="D20" i="6"/>
  <c r="E20" i="6"/>
  <c r="F20" i="6"/>
  <c r="G20" i="6"/>
  <c r="H20" i="6"/>
  <c r="I20" i="6"/>
  <c r="B19" i="6"/>
  <c r="D19" i="6"/>
  <c r="E19" i="6"/>
  <c r="F19" i="6"/>
  <c r="G19" i="6"/>
  <c r="H19" i="6"/>
  <c r="I19" i="6"/>
  <c r="B20" i="7"/>
  <c r="C20" i="7"/>
  <c r="D20" i="7"/>
  <c r="E20" i="7"/>
  <c r="F20" i="7"/>
  <c r="G20" i="7"/>
  <c r="H20" i="7"/>
  <c r="I20" i="7"/>
  <c r="B19" i="7"/>
  <c r="D19" i="7"/>
  <c r="E19" i="7"/>
  <c r="F19" i="7"/>
  <c r="G19" i="7"/>
  <c r="H19" i="7"/>
  <c r="I19" i="7"/>
  <c r="B20" i="5"/>
  <c r="C20" i="5"/>
  <c r="D20" i="5"/>
  <c r="E20" i="5"/>
  <c r="F20" i="5"/>
  <c r="G20" i="5"/>
  <c r="H20" i="5"/>
  <c r="I20" i="5"/>
  <c r="B19" i="5"/>
  <c r="D19" i="5"/>
  <c r="E19" i="5"/>
  <c r="F19" i="5"/>
  <c r="G19" i="5"/>
  <c r="H19" i="5"/>
  <c r="I19" i="5"/>
  <c r="B20" i="4"/>
  <c r="C20" i="4"/>
  <c r="D20" i="4"/>
  <c r="E20" i="4"/>
  <c r="F20" i="4"/>
  <c r="G20" i="4"/>
  <c r="H20" i="4"/>
  <c r="I20" i="4"/>
  <c r="B19" i="4"/>
  <c r="D19" i="4"/>
  <c r="E19" i="4"/>
  <c r="F19" i="4"/>
  <c r="G19" i="4"/>
  <c r="H19" i="4"/>
  <c r="I19" i="4"/>
  <c r="B20" i="3"/>
  <c r="C20" i="3"/>
  <c r="D20" i="3"/>
  <c r="E20" i="3"/>
  <c r="F20" i="3"/>
  <c r="G20" i="3"/>
  <c r="H20" i="3"/>
  <c r="I20" i="3"/>
  <c r="B19" i="3"/>
  <c r="D19" i="3"/>
  <c r="E19" i="3"/>
  <c r="F19" i="3"/>
  <c r="G19" i="3"/>
  <c r="H19" i="3"/>
  <c r="I19" i="3"/>
  <c r="B20" i="16"/>
  <c r="C20" i="16"/>
  <c r="D20" i="16"/>
  <c r="E20" i="16"/>
  <c r="F20" i="16"/>
  <c r="G20" i="16"/>
  <c r="H20" i="16"/>
  <c r="I20" i="16"/>
  <c r="B19" i="16"/>
  <c r="D19" i="16"/>
  <c r="E19" i="16"/>
  <c r="F19" i="16"/>
  <c r="G19" i="16"/>
  <c r="H19" i="16"/>
  <c r="I19" i="16"/>
  <c r="B20" i="15"/>
  <c r="C20" i="15"/>
  <c r="D20" i="15"/>
  <c r="E20" i="15"/>
  <c r="F20" i="15"/>
  <c r="G20" i="15"/>
  <c r="H20" i="15"/>
  <c r="I20" i="15"/>
  <c r="B19" i="15"/>
  <c r="D19" i="15"/>
  <c r="E19" i="15"/>
  <c r="F19" i="15"/>
  <c r="G19" i="15"/>
  <c r="H19" i="15"/>
  <c r="I19" i="15"/>
  <c r="B20" i="14"/>
  <c r="C20" i="14"/>
  <c r="D20" i="14"/>
  <c r="E20" i="14"/>
  <c r="F20" i="14"/>
  <c r="G20" i="14"/>
  <c r="H20" i="14"/>
  <c r="I20" i="14"/>
  <c r="B19" i="14"/>
  <c r="D19" i="14"/>
  <c r="E19" i="14"/>
  <c r="F19" i="14"/>
  <c r="G19" i="14"/>
  <c r="H19" i="14"/>
  <c r="I19" i="14"/>
  <c r="B20" i="13"/>
  <c r="C20" i="13"/>
  <c r="D20" i="13"/>
  <c r="E20" i="13"/>
  <c r="F20" i="13"/>
  <c r="G20" i="13"/>
  <c r="H20" i="13"/>
  <c r="I20" i="13"/>
  <c r="B19" i="13"/>
  <c r="D19" i="13"/>
  <c r="E19" i="13"/>
  <c r="F19" i="13"/>
  <c r="G19" i="13"/>
  <c r="H19" i="13"/>
  <c r="I19" i="13"/>
  <c r="B20" i="12"/>
  <c r="C20" i="12"/>
  <c r="D20" i="12"/>
  <c r="E20" i="12"/>
  <c r="F20" i="12"/>
  <c r="G20" i="12"/>
  <c r="H20" i="12"/>
  <c r="I20" i="12"/>
  <c r="B19" i="12"/>
  <c r="D19" i="12"/>
  <c r="E19" i="12"/>
  <c r="F19" i="12"/>
  <c r="G19" i="12"/>
  <c r="H19" i="12"/>
  <c r="I19" i="12"/>
  <c r="B20" i="11"/>
  <c r="C20" i="11"/>
  <c r="D20" i="11"/>
  <c r="E20" i="11"/>
  <c r="F20" i="11"/>
  <c r="G20" i="11"/>
  <c r="H20" i="11"/>
  <c r="I20" i="11"/>
  <c r="B19" i="11"/>
  <c r="D19" i="11"/>
  <c r="E19" i="11"/>
  <c r="F19" i="11"/>
  <c r="G19" i="11"/>
  <c r="H19" i="11"/>
  <c r="I19" i="11"/>
  <c r="B20" i="2"/>
  <c r="C20" i="2"/>
  <c r="D20" i="2"/>
  <c r="E20" i="2"/>
  <c r="F20" i="2"/>
  <c r="G20" i="2"/>
  <c r="H20" i="2"/>
  <c r="I20" i="2"/>
  <c r="B19" i="2"/>
  <c r="D19" i="2"/>
  <c r="E19" i="2"/>
  <c r="F19" i="2"/>
  <c r="G19" i="2"/>
  <c r="H19" i="2"/>
  <c r="I19" i="2"/>
  <c r="I20" i="1"/>
  <c r="C20" i="1"/>
  <c r="D20" i="1"/>
  <c r="E20" i="1"/>
  <c r="F20" i="1"/>
  <c r="G20" i="1"/>
  <c r="H20" i="1"/>
  <c r="B20" i="1"/>
  <c r="I19" i="1"/>
  <c r="E19" i="1"/>
  <c r="F19" i="1"/>
  <c r="G19" i="1"/>
  <c r="H19" i="1"/>
  <c r="D19" i="1"/>
  <c r="B19" i="1"/>
  <c r="B7" i="1"/>
  <c r="H15" i="10"/>
  <c r="H14" i="10"/>
  <c r="H10" i="10"/>
  <c r="H8" i="10"/>
  <c r="H5" i="10"/>
  <c r="H4" i="10"/>
  <c r="H3" i="10"/>
  <c r="G14" i="10"/>
  <c r="G11" i="10"/>
  <c r="G8" i="10"/>
  <c r="G5" i="10"/>
  <c r="F18" i="10"/>
  <c r="F16" i="10"/>
  <c r="F15" i="10"/>
  <c r="F14" i="10"/>
  <c r="F11" i="10"/>
  <c r="F10" i="10"/>
  <c r="F8" i="10"/>
  <c r="F5" i="10"/>
  <c r="F4" i="10"/>
  <c r="F3" i="10"/>
  <c r="E3" i="10"/>
  <c r="D10" i="10"/>
  <c r="D3" i="10"/>
  <c r="C11" i="10"/>
  <c r="C10" i="10"/>
  <c r="C7" i="10"/>
  <c r="C6" i="10"/>
  <c r="C5" i="10"/>
  <c r="C4" i="10"/>
  <c r="B18" i="10"/>
  <c r="B17" i="10"/>
  <c r="B16" i="10"/>
  <c r="B14" i="10"/>
  <c r="B13" i="10"/>
  <c r="B11" i="10"/>
  <c r="B10" i="10"/>
  <c r="B9" i="10"/>
  <c r="B8" i="10"/>
  <c r="B7" i="10"/>
  <c r="B6" i="10"/>
  <c r="B5" i="10"/>
  <c r="B4" i="10"/>
  <c r="B3" i="10"/>
  <c r="I18" i="10"/>
  <c r="I17" i="10"/>
  <c r="I16" i="10"/>
  <c r="I15" i="10"/>
  <c r="I14" i="10"/>
  <c r="I13" i="10"/>
  <c r="I12" i="10"/>
  <c r="I11" i="10"/>
  <c r="I10" i="10"/>
  <c r="F9" i="10"/>
  <c r="G9" i="10"/>
  <c r="H9" i="10"/>
  <c r="I9" i="10"/>
  <c r="I8" i="10"/>
  <c r="F6" i="10"/>
  <c r="F7" i="10"/>
  <c r="G6" i="10"/>
  <c r="G7" i="10"/>
  <c r="H6" i="10"/>
  <c r="H7" i="10"/>
  <c r="I7" i="10"/>
  <c r="I6" i="10"/>
  <c r="I5" i="10"/>
  <c r="D4" i="10"/>
  <c r="E4" i="10"/>
  <c r="G4" i="10"/>
  <c r="I4" i="10"/>
  <c r="C3" i="10"/>
  <c r="G3" i="10"/>
  <c r="I3" i="10"/>
  <c r="H15" i="8"/>
  <c r="H8" i="8"/>
  <c r="H5" i="8"/>
  <c r="H4" i="8"/>
  <c r="H3" i="8"/>
  <c r="G14" i="8"/>
  <c r="G11" i="8"/>
  <c r="G8" i="8"/>
  <c r="G5" i="8"/>
  <c r="G4" i="8"/>
  <c r="F18" i="8"/>
  <c r="F16" i="8"/>
  <c r="F15" i="8"/>
  <c r="F14" i="8"/>
  <c r="F11" i="8"/>
  <c r="F10" i="8"/>
  <c r="F8" i="8"/>
  <c r="F5" i="8"/>
  <c r="F4" i="8"/>
  <c r="F3" i="8"/>
  <c r="E3" i="8"/>
  <c r="D10" i="8"/>
  <c r="D3" i="8"/>
  <c r="C11" i="8"/>
  <c r="C10" i="8"/>
  <c r="C7" i="8"/>
  <c r="C6" i="8"/>
  <c r="C5" i="8"/>
  <c r="C4" i="8"/>
  <c r="B18" i="8"/>
  <c r="B17" i="8"/>
  <c r="B16" i="8"/>
  <c r="B14" i="8"/>
  <c r="B13" i="8"/>
  <c r="B11" i="8"/>
  <c r="B10" i="8"/>
  <c r="B9" i="8"/>
  <c r="B8" i="8"/>
  <c r="B7" i="8"/>
  <c r="B6" i="8"/>
  <c r="B5" i="8"/>
  <c r="B4" i="8"/>
  <c r="B3" i="8"/>
  <c r="I18" i="8"/>
  <c r="I17" i="8"/>
  <c r="I16" i="8"/>
  <c r="I15" i="8"/>
  <c r="H14" i="8"/>
  <c r="I14" i="8"/>
  <c r="I13" i="8"/>
  <c r="I12" i="8"/>
  <c r="I11" i="8"/>
  <c r="H10" i="8"/>
  <c r="I10" i="8"/>
  <c r="F9" i="8"/>
  <c r="G9" i="8"/>
  <c r="H9" i="8"/>
  <c r="I9" i="8"/>
  <c r="I8" i="8"/>
  <c r="F6" i="8"/>
  <c r="F7" i="8"/>
  <c r="G6" i="8"/>
  <c r="G7" i="8"/>
  <c r="H6" i="8"/>
  <c r="H7" i="8"/>
  <c r="I7" i="8"/>
  <c r="I6" i="8"/>
  <c r="I5" i="8"/>
  <c r="D4" i="8"/>
  <c r="E4" i="8"/>
  <c r="I4" i="8"/>
  <c r="I3" i="8"/>
  <c r="H15" i="9"/>
  <c r="H14" i="9"/>
  <c r="H10" i="9"/>
  <c r="H8" i="9"/>
  <c r="H5" i="9"/>
  <c r="H4" i="9"/>
  <c r="H3" i="9"/>
  <c r="G14" i="9"/>
  <c r="G11" i="9"/>
  <c r="G8" i="9"/>
  <c r="G5" i="9"/>
  <c r="F3" i="7"/>
  <c r="F18" i="9"/>
  <c r="F16" i="9"/>
  <c r="F15" i="9"/>
  <c r="F14" i="9"/>
  <c r="F11" i="9"/>
  <c r="F10" i="9"/>
  <c r="F8" i="9"/>
  <c r="F5" i="9"/>
  <c r="F4" i="9"/>
  <c r="F3" i="9"/>
  <c r="E3" i="9"/>
  <c r="D10" i="9"/>
  <c r="D3" i="9"/>
  <c r="C11" i="9"/>
  <c r="C10" i="9"/>
  <c r="C7" i="9"/>
  <c r="C6" i="9"/>
  <c r="C5" i="9"/>
  <c r="C4" i="9"/>
  <c r="B18" i="9"/>
  <c r="B17" i="9"/>
  <c r="B16" i="9"/>
  <c r="B14" i="9"/>
  <c r="B13" i="9"/>
  <c r="B11" i="9"/>
  <c r="B10" i="9"/>
  <c r="B9" i="9"/>
  <c r="B8" i="9"/>
  <c r="B7" i="9"/>
  <c r="B6" i="9"/>
  <c r="B5" i="9"/>
  <c r="B4" i="9"/>
  <c r="B3" i="9"/>
  <c r="I18" i="9"/>
  <c r="I17" i="9"/>
  <c r="I16" i="9"/>
  <c r="I15" i="9"/>
  <c r="I14" i="9"/>
  <c r="I13" i="9"/>
  <c r="I12" i="9"/>
  <c r="I11" i="9"/>
  <c r="I10" i="9"/>
  <c r="F9" i="9"/>
  <c r="G9" i="9"/>
  <c r="H9" i="9"/>
  <c r="I9" i="9"/>
  <c r="I8" i="9"/>
  <c r="F6" i="9"/>
  <c r="F7" i="9"/>
  <c r="G6" i="9"/>
  <c r="G7" i="9"/>
  <c r="H6" i="9"/>
  <c r="H7" i="9"/>
  <c r="I7" i="9"/>
  <c r="I6" i="9"/>
  <c r="I5" i="9"/>
  <c r="D4" i="9"/>
  <c r="E4" i="9"/>
  <c r="I4" i="9"/>
  <c r="C3" i="9"/>
  <c r="G3" i="9"/>
  <c r="I3" i="9"/>
  <c r="H15" i="6"/>
  <c r="H14" i="6"/>
  <c r="H10" i="6"/>
  <c r="H8" i="6"/>
  <c r="H5" i="6"/>
  <c r="H4" i="6"/>
  <c r="H3" i="6"/>
  <c r="G14" i="6"/>
  <c r="G11" i="6"/>
  <c r="G8" i="6"/>
  <c r="G5" i="6"/>
  <c r="G4" i="6"/>
  <c r="F18" i="6"/>
  <c r="F16" i="6"/>
  <c r="F15" i="6"/>
  <c r="F14" i="6"/>
  <c r="F11" i="6"/>
  <c r="F10" i="6"/>
  <c r="F8" i="6"/>
  <c r="F5" i="6"/>
  <c r="F4" i="6"/>
  <c r="F3" i="6"/>
  <c r="E3" i="6"/>
  <c r="D10" i="6"/>
  <c r="D3" i="6"/>
  <c r="C11" i="6"/>
  <c r="C10" i="6"/>
  <c r="C7" i="6"/>
  <c r="C6" i="6"/>
  <c r="C5" i="6"/>
  <c r="C4" i="6"/>
  <c r="B18" i="6"/>
  <c r="B17" i="6"/>
  <c r="B16" i="6"/>
  <c r="B14" i="6"/>
  <c r="B13" i="6"/>
  <c r="B11" i="6"/>
  <c r="B10" i="6"/>
  <c r="B9" i="6"/>
  <c r="B8" i="6"/>
  <c r="B7" i="6"/>
  <c r="B6" i="6"/>
  <c r="B5" i="6"/>
  <c r="B4" i="6"/>
  <c r="B3" i="6"/>
  <c r="I18" i="6"/>
  <c r="I17" i="6"/>
  <c r="I16" i="6"/>
  <c r="I15" i="6"/>
  <c r="I14" i="6"/>
  <c r="I13" i="6"/>
  <c r="I12" i="6"/>
  <c r="I11" i="6"/>
  <c r="I10" i="6"/>
  <c r="F9" i="6"/>
  <c r="G9" i="6"/>
  <c r="H9" i="6"/>
  <c r="I9" i="6"/>
  <c r="I8" i="6"/>
  <c r="F6" i="6"/>
  <c r="F7" i="6"/>
  <c r="G6" i="6"/>
  <c r="G7" i="6"/>
  <c r="H6" i="6"/>
  <c r="H7" i="6"/>
  <c r="I7" i="6"/>
  <c r="I6" i="6"/>
  <c r="I5" i="6"/>
  <c r="D4" i="6"/>
  <c r="E4" i="6"/>
  <c r="I4" i="6"/>
  <c r="I3" i="6"/>
  <c r="H15" i="7"/>
  <c r="H14" i="7"/>
  <c r="H10" i="7"/>
  <c r="H8" i="7"/>
  <c r="H5" i="7"/>
  <c r="H4" i="7"/>
  <c r="H3" i="7"/>
  <c r="G14" i="7"/>
  <c r="G11" i="7"/>
  <c r="G8" i="7"/>
  <c r="G5" i="7"/>
  <c r="G4" i="7"/>
  <c r="F18" i="7"/>
  <c r="F16" i="7"/>
  <c r="F15" i="7"/>
  <c r="F14" i="7"/>
  <c r="F11" i="7"/>
  <c r="F10" i="7"/>
  <c r="F8" i="7"/>
  <c r="F5" i="7"/>
  <c r="F4" i="7"/>
  <c r="E3" i="7"/>
  <c r="D10" i="7"/>
  <c r="D3" i="7"/>
  <c r="C11" i="7"/>
  <c r="C10" i="7"/>
  <c r="C7" i="7"/>
  <c r="C6" i="7"/>
  <c r="C5" i="7"/>
  <c r="C4" i="7"/>
  <c r="B18" i="7"/>
  <c r="B17" i="7"/>
  <c r="B16" i="7"/>
  <c r="B14" i="7"/>
  <c r="B13" i="7"/>
  <c r="B11" i="7"/>
  <c r="B10" i="7"/>
  <c r="B9" i="7"/>
  <c r="B8" i="7"/>
  <c r="B7" i="7"/>
  <c r="B6" i="7"/>
  <c r="B5" i="7"/>
  <c r="B4" i="7"/>
  <c r="B3" i="7"/>
  <c r="I18" i="7"/>
  <c r="I17" i="7"/>
  <c r="I16" i="7"/>
  <c r="I15" i="7"/>
  <c r="I14" i="7"/>
  <c r="I13" i="7"/>
  <c r="I12" i="7"/>
  <c r="I11" i="7"/>
  <c r="I10" i="7"/>
  <c r="F9" i="7"/>
  <c r="G9" i="7"/>
  <c r="H9" i="7"/>
  <c r="I9" i="7"/>
  <c r="I8" i="7"/>
  <c r="F6" i="7"/>
  <c r="F7" i="7"/>
  <c r="G6" i="7"/>
  <c r="G7" i="7"/>
  <c r="H6" i="7"/>
  <c r="H7" i="7"/>
  <c r="I7" i="7"/>
  <c r="I6" i="7"/>
  <c r="I5" i="7"/>
  <c r="D4" i="7"/>
  <c r="E4" i="7"/>
  <c r="I4" i="7"/>
  <c r="C3" i="7"/>
  <c r="G3" i="7"/>
  <c r="I3" i="7"/>
  <c r="H15" i="5"/>
  <c r="H14" i="5"/>
  <c r="H10" i="5"/>
  <c r="H8" i="5"/>
  <c r="H5" i="5"/>
  <c r="H4" i="5"/>
  <c r="H3" i="5"/>
  <c r="G14" i="5"/>
  <c r="G11" i="5"/>
  <c r="G8" i="5"/>
  <c r="G5" i="5"/>
  <c r="G4" i="5"/>
  <c r="F16" i="15"/>
  <c r="F18" i="5"/>
  <c r="F16" i="5"/>
  <c r="F15" i="5"/>
  <c r="F14" i="5"/>
  <c r="F11" i="5"/>
  <c r="F10" i="5"/>
  <c r="F8" i="5"/>
  <c r="F5" i="5"/>
  <c r="F4" i="5"/>
  <c r="F3" i="5"/>
  <c r="E3" i="5"/>
  <c r="D10" i="5"/>
  <c r="D3" i="5"/>
  <c r="C11" i="5"/>
  <c r="C10" i="5"/>
  <c r="C7" i="5"/>
  <c r="C6" i="5"/>
  <c r="C5" i="5"/>
  <c r="C4" i="5"/>
  <c r="B18" i="5"/>
  <c r="B17" i="5"/>
  <c r="B16" i="5"/>
  <c r="B14" i="5"/>
  <c r="B13" i="5"/>
  <c r="B11" i="5"/>
  <c r="B10" i="5"/>
  <c r="B9" i="5"/>
  <c r="B8" i="5"/>
  <c r="B7" i="5"/>
  <c r="B6" i="5"/>
  <c r="B5" i="5"/>
  <c r="B4" i="5"/>
  <c r="B3" i="5"/>
  <c r="I18" i="5"/>
  <c r="I17" i="5"/>
  <c r="I16" i="5"/>
  <c r="I15" i="5"/>
  <c r="I14" i="5"/>
  <c r="I13" i="5"/>
  <c r="I12" i="5"/>
  <c r="I11" i="5"/>
  <c r="I10" i="5"/>
  <c r="F9" i="5"/>
  <c r="G9" i="5"/>
  <c r="H9" i="5"/>
  <c r="I9" i="5"/>
  <c r="I8" i="5"/>
  <c r="F6" i="5"/>
  <c r="F7" i="5"/>
  <c r="G6" i="5"/>
  <c r="G7" i="5"/>
  <c r="H6" i="5"/>
  <c r="H7" i="5"/>
  <c r="I7" i="5"/>
  <c r="I6" i="5"/>
  <c r="I5" i="5"/>
  <c r="D4" i="5"/>
  <c r="E4" i="5"/>
  <c r="I4" i="5"/>
  <c r="I3" i="5"/>
  <c r="H15" i="4"/>
  <c r="H14" i="4"/>
  <c r="H10" i="4"/>
  <c r="H8" i="4"/>
  <c r="H5" i="4"/>
  <c r="H4" i="4"/>
  <c r="H3" i="4"/>
  <c r="G14" i="4"/>
  <c r="G11" i="4"/>
  <c r="G8" i="4"/>
  <c r="G5" i="4"/>
  <c r="G4" i="4"/>
  <c r="F18" i="4"/>
  <c r="F16" i="4"/>
  <c r="F15" i="4"/>
  <c r="F14" i="4"/>
  <c r="F11" i="4"/>
  <c r="F10" i="4"/>
  <c r="F8" i="4"/>
  <c r="F5" i="4"/>
  <c r="F4" i="4"/>
  <c r="F3" i="4"/>
  <c r="E3" i="4"/>
  <c r="D10" i="4"/>
  <c r="D3" i="4"/>
  <c r="C11" i="4"/>
  <c r="C10" i="4"/>
  <c r="C7" i="4"/>
  <c r="C6" i="4"/>
  <c r="C5" i="4"/>
  <c r="C4" i="4"/>
  <c r="B18" i="4"/>
  <c r="B17" i="4"/>
  <c r="B16" i="4"/>
  <c r="B14" i="4"/>
  <c r="B13" i="4"/>
  <c r="B11" i="4"/>
  <c r="B10" i="4"/>
  <c r="B9" i="4"/>
  <c r="B8" i="4"/>
  <c r="B7" i="4"/>
  <c r="B6" i="4"/>
  <c r="B5" i="4"/>
  <c r="B4" i="4"/>
  <c r="B3" i="4"/>
  <c r="I18" i="4"/>
  <c r="I17" i="4"/>
  <c r="I16" i="4"/>
  <c r="I15" i="4"/>
  <c r="I14" i="4"/>
  <c r="I13" i="4"/>
  <c r="I12" i="4"/>
  <c r="I11" i="4"/>
  <c r="I10" i="4"/>
  <c r="F9" i="4"/>
  <c r="G9" i="4"/>
  <c r="H9" i="4"/>
  <c r="I9" i="4"/>
  <c r="I8" i="4"/>
  <c r="F6" i="4"/>
  <c r="F7" i="4"/>
  <c r="G6" i="4"/>
  <c r="G7" i="4"/>
  <c r="H6" i="4"/>
  <c r="H7" i="4"/>
  <c r="I7" i="4"/>
  <c r="I6" i="4"/>
  <c r="I5" i="4"/>
  <c r="D4" i="4"/>
  <c r="E4" i="4"/>
  <c r="I4" i="4"/>
  <c r="C3" i="4"/>
  <c r="G3" i="4"/>
  <c r="I3" i="4"/>
  <c r="H15" i="16"/>
  <c r="H14" i="16"/>
  <c r="H10" i="16"/>
  <c r="H8" i="16"/>
  <c r="H5" i="16"/>
  <c r="H4" i="16"/>
  <c r="H3" i="16"/>
  <c r="G14" i="16"/>
  <c r="G11" i="16"/>
  <c r="G8" i="16"/>
  <c r="G5" i="16"/>
  <c r="G4" i="16"/>
  <c r="F18" i="16"/>
  <c r="F16" i="16"/>
  <c r="F15" i="16"/>
  <c r="F14" i="16"/>
  <c r="F11" i="16"/>
  <c r="F10" i="16"/>
  <c r="F8" i="16"/>
  <c r="F5" i="16"/>
  <c r="F4" i="16"/>
  <c r="F3" i="16"/>
  <c r="E3" i="16"/>
  <c r="D10" i="16"/>
  <c r="D10" i="14"/>
  <c r="D3" i="12"/>
  <c r="D3" i="14"/>
  <c r="D3" i="16"/>
  <c r="C11" i="16"/>
  <c r="C10" i="16"/>
  <c r="C7" i="16"/>
  <c r="C6" i="16"/>
  <c r="C5" i="16"/>
  <c r="C4" i="16"/>
  <c r="B18" i="16"/>
  <c r="B17" i="16"/>
  <c r="B16" i="16"/>
  <c r="B14" i="16"/>
  <c r="B14" i="12"/>
  <c r="B14" i="14"/>
  <c r="B13" i="16"/>
  <c r="B11" i="16"/>
  <c r="B10" i="16"/>
  <c r="B9" i="16"/>
  <c r="B8" i="16"/>
  <c r="B7" i="16"/>
  <c r="B6" i="16"/>
  <c r="B5" i="16"/>
  <c r="B4" i="16"/>
  <c r="B3" i="16"/>
  <c r="I18" i="16"/>
  <c r="I17" i="16"/>
  <c r="I16" i="16"/>
  <c r="I15" i="16"/>
  <c r="I14" i="16"/>
  <c r="I13" i="16"/>
  <c r="I12" i="16"/>
  <c r="I11" i="16"/>
  <c r="I10" i="16"/>
  <c r="F9" i="16"/>
  <c r="G9" i="16"/>
  <c r="H9" i="16"/>
  <c r="I9" i="16"/>
  <c r="I8" i="16"/>
  <c r="F6" i="16"/>
  <c r="F7" i="16"/>
  <c r="G6" i="16"/>
  <c r="G7" i="16"/>
  <c r="H6" i="16"/>
  <c r="H7" i="16"/>
  <c r="I7" i="16"/>
  <c r="I6" i="16"/>
  <c r="I5" i="16"/>
  <c r="D4" i="16"/>
  <c r="E4" i="16"/>
  <c r="I4" i="16"/>
  <c r="C3" i="16"/>
  <c r="G3" i="16"/>
  <c r="I3" i="16"/>
  <c r="H15" i="15"/>
  <c r="H14" i="15"/>
  <c r="H10" i="15"/>
  <c r="H5" i="15"/>
  <c r="H4" i="15"/>
  <c r="H3" i="15"/>
  <c r="G14" i="15"/>
  <c r="G11" i="15"/>
  <c r="G8" i="13"/>
  <c r="G8" i="15"/>
  <c r="G5" i="15"/>
  <c r="G4" i="15"/>
  <c r="F18" i="15"/>
  <c r="F15" i="15"/>
  <c r="F14" i="15"/>
  <c r="F11" i="15"/>
  <c r="F10" i="15"/>
  <c r="F8" i="13"/>
  <c r="F8" i="15"/>
  <c r="F5" i="15"/>
  <c r="F4" i="15"/>
  <c r="F3" i="15"/>
  <c r="E3" i="15"/>
  <c r="D10" i="15"/>
  <c r="D3" i="15"/>
  <c r="C11" i="15"/>
  <c r="C10" i="15"/>
  <c r="C7" i="15"/>
  <c r="C6" i="15"/>
  <c r="C5" i="15"/>
  <c r="C4" i="15"/>
  <c r="B18" i="15"/>
  <c r="B17" i="15"/>
  <c r="B16" i="15"/>
  <c r="B14" i="15"/>
  <c r="B13" i="15"/>
  <c r="B11" i="15"/>
  <c r="B10" i="15"/>
  <c r="B9" i="15"/>
  <c r="B8" i="15"/>
  <c r="B7" i="15"/>
  <c r="B6" i="15"/>
  <c r="B5" i="15"/>
  <c r="B4" i="15"/>
  <c r="B3" i="15"/>
  <c r="I18" i="15"/>
  <c r="I17" i="15"/>
  <c r="I16" i="15"/>
  <c r="I15" i="15"/>
  <c r="I14" i="15"/>
  <c r="I13" i="15"/>
  <c r="I12" i="15"/>
  <c r="I11" i="15"/>
  <c r="I10" i="15"/>
  <c r="F9" i="15"/>
  <c r="G9" i="15"/>
  <c r="I9" i="15"/>
  <c r="I8" i="15"/>
  <c r="F6" i="15"/>
  <c r="F7" i="15"/>
  <c r="G6" i="15"/>
  <c r="G7" i="15"/>
  <c r="H6" i="15"/>
  <c r="H7" i="15"/>
  <c r="I7" i="15"/>
  <c r="I6" i="15"/>
  <c r="I5" i="15"/>
  <c r="D4" i="15"/>
  <c r="E4" i="15"/>
  <c r="I4" i="15"/>
  <c r="C3" i="15"/>
  <c r="G3" i="15"/>
  <c r="I3" i="15"/>
  <c r="H15" i="14"/>
  <c r="H14" i="14"/>
  <c r="H10" i="14"/>
  <c r="H8" i="14"/>
  <c r="H5" i="14"/>
  <c r="H4" i="14"/>
  <c r="H3" i="14"/>
  <c r="G14" i="14"/>
  <c r="G11" i="14"/>
  <c r="G8" i="14"/>
  <c r="G5" i="14"/>
  <c r="G4" i="14"/>
  <c r="F18" i="14"/>
  <c r="F16" i="14"/>
  <c r="F15" i="14"/>
  <c r="F14" i="14"/>
  <c r="F11" i="14"/>
  <c r="F10" i="14"/>
  <c r="F8" i="14"/>
  <c r="F5" i="14"/>
  <c r="F4" i="14"/>
  <c r="F3" i="14"/>
  <c r="E3" i="14"/>
  <c r="C11" i="14"/>
  <c r="C10" i="14"/>
  <c r="C7" i="14"/>
  <c r="C6" i="14"/>
  <c r="C5" i="14"/>
  <c r="C4" i="14"/>
  <c r="B18" i="14"/>
  <c r="B17" i="14"/>
  <c r="B16" i="14"/>
  <c r="B13" i="14"/>
  <c r="B11" i="14"/>
  <c r="B10" i="14"/>
  <c r="B9" i="14"/>
  <c r="B8" i="14"/>
  <c r="B7" i="14"/>
  <c r="B6" i="14"/>
  <c r="B5" i="14"/>
  <c r="B4" i="14"/>
  <c r="B3" i="14"/>
  <c r="I18" i="14"/>
  <c r="I17" i="14"/>
  <c r="I16" i="14"/>
  <c r="I15" i="14"/>
  <c r="I14" i="14"/>
  <c r="I13" i="14"/>
  <c r="I12" i="14"/>
  <c r="I11" i="14"/>
  <c r="I10" i="14"/>
  <c r="F9" i="14"/>
  <c r="G9" i="14"/>
  <c r="H9" i="14"/>
  <c r="I9" i="14"/>
  <c r="I8" i="14"/>
  <c r="F6" i="14"/>
  <c r="F7" i="14"/>
  <c r="G6" i="14"/>
  <c r="G7" i="14"/>
  <c r="H6" i="14"/>
  <c r="H7" i="14"/>
  <c r="I7" i="14"/>
  <c r="I6" i="14"/>
  <c r="I5" i="14"/>
  <c r="D4" i="14"/>
  <c r="E4" i="14"/>
  <c r="I4" i="14"/>
  <c r="C3" i="14"/>
  <c r="G3" i="14"/>
  <c r="I3" i="14"/>
  <c r="F18" i="13"/>
  <c r="F16" i="13"/>
  <c r="H15" i="13"/>
  <c r="F15" i="13"/>
  <c r="H14" i="13"/>
  <c r="G14" i="13"/>
  <c r="F14" i="13"/>
  <c r="G11" i="13"/>
  <c r="F11" i="13"/>
  <c r="C11" i="13"/>
  <c r="H10" i="13"/>
  <c r="F10" i="13"/>
  <c r="D10" i="13"/>
  <c r="C10" i="13"/>
  <c r="B18" i="13"/>
  <c r="B17" i="13"/>
  <c r="B16" i="13"/>
  <c r="B14" i="13"/>
  <c r="B13" i="13"/>
  <c r="B11" i="13"/>
  <c r="B10" i="13"/>
  <c r="B9" i="13"/>
  <c r="B8" i="13"/>
  <c r="C7" i="13"/>
  <c r="C6" i="13"/>
  <c r="B7" i="13"/>
  <c r="B6" i="13"/>
  <c r="H7" i="13"/>
  <c r="H6" i="13"/>
  <c r="H5" i="13"/>
  <c r="G5" i="13"/>
  <c r="F5" i="13"/>
  <c r="C5" i="13"/>
  <c r="B5" i="13"/>
  <c r="H4" i="13"/>
  <c r="G4" i="13"/>
  <c r="F4" i="13"/>
  <c r="C4" i="13"/>
  <c r="B4" i="13"/>
  <c r="H3" i="13"/>
  <c r="F3" i="13"/>
  <c r="E3" i="13"/>
  <c r="D3" i="13"/>
  <c r="B3" i="13"/>
  <c r="I18" i="13"/>
  <c r="I17" i="13"/>
  <c r="I16" i="13"/>
  <c r="I15" i="13"/>
  <c r="I14" i="13"/>
  <c r="I13" i="13"/>
  <c r="I12" i="13"/>
  <c r="I11" i="13"/>
  <c r="I10" i="13"/>
  <c r="F9" i="13"/>
  <c r="G9" i="13"/>
  <c r="I9" i="13"/>
  <c r="I8" i="13"/>
  <c r="F6" i="13"/>
  <c r="F7" i="13"/>
  <c r="G6" i="13"/>
  <c r="G7" i="13"/>
  <c r="I7" i="13"/>
  <c r="I6" i="13"/>
  <c r="I5" i="13"/>
  <c r="D4" i="13"/>
  <c r="E4" i="13"/>
  <c r="I4" i="13"/>
  <c r="C3" i="13"/>
  <c r="G3" i="13"/>
  <c r="I3" i="13"/>
  <c r="F18" i="12"/>
  <c r="B18" i="12"/>
  <c r="B17" i="12"/>
  <c r="F16" i="12"/>
  <c r="B16" i="12"/>
  <c r="H15" i="12"/>
  <c r="F15" i="12"/>
  <c r="H14" i="12"/>
  <c r="G14" i="12"/>
  <c r="F14" i="12"/>
  <c r="B13" i="12"/>
  <c r="G11" i="12"/>
  <c r="F11" i="12"/>
  <c r="C11" i="12"/>
  <c r="B11" i="12"/>
  <c r="H10" i="12"/>
  <c r="F10" i="12"/>
  <c r="D10" i="12"/>
  <c r="C10" i="12"/>
  <c r="B10" i="12"/>
  <c r="H8" i="12"/>
  <c r="G8" i="12"/>
  <c r="F8" i="12"/>
  <c r="B9" i="12"/>
  <c r="B8" i="12"/>
  <c r="H5" i="12"/>
  <c r="G5" i="12"/>
  <c r="F5" i="12"/>
  <c r="C7" i="12"/>
  <c r="C6" i="12"/>
  <c r="C5" i="12"/>
  <c r="B7" i="12"/>
  <c r="B6" i="12"/>
  <c r="B5" i="12"/>
  <c r="H4" i="12"/>
  <c r="G4" i="12"/>
  <c r="F4" i="12"/>
  <c r="C4" i="12"/>
  <c r="B4" i="12"/>
  <c r="H3" i="12"/>
  <c r="F3" i="12"/>
  <c r="E3" i="12"/>
  <c r="B3" i="12"/>
  <c r="I18" i="12"/>
  <c r="I17" i="12"/>
  <c r="I16" i="12"/>
  <c r="I15" i="12"/>
  <c r="I14" i="12"/>
  <c r="I13" i="12"/>
  <c r="I12" i="12"/>
  <c r="I11" i="12"/>
  <c r="I10" i="12"/>
  <c r="F9" i="12"/>
  <c r="G9" i="12"/>
  <c r="H9" i="12"/>
  <c r="I9" i="12"/>
  <c r="I8" i="12"/>
  <c r="F6" i="12"/>
  <c r="F7" i="12"/>
  <c r="G6" i="12"/>
  <c r="G7" i="12"/>
  <c r="H6" i="12"/>
  <c r="H7" i="12"/>
  <c r="I7" i="12"/>
  <c r="I6" i="12"/>
  <c r="I5" i="12"/>
  <c r="D4" i="12"/>
  <c r="E4" i="12"/>
  <c r="I4" i="12"/>
  <c r="C3" i="12"/>
  <c r="G3" i="12"/>
  <c r="I3" i="12"/>
  <c r="F3" i="11"/>
  <c r="E3" i="11"/>
  <c r="D3" i="11"/>
  <c r="B3" i="11"/>
  <c r="G4" i="11"/>
  <c r="F4" i="11"/>
  <c r="C4" i="11"/>
  <c r="B4" i="11"/>
  <c r="G5" i="11"/>
  <c r="F5" i="11"/>
  <c r="C7" i="11"/>
  <c r="C6" i="11"/>
  <c r="C5" i="11"/>
  <c r="B7" i="11"/>
  <c r="B6" i="11"/>
  <c r="B5" i="11"/>
  <c r="G8" i="11"/>
  <c r="F8" i="11"/>
  <c r="B9" i="11"/>
  <c r="B8" i="11"/>
  <c r="F10" i="11"/>
  <c r="D10" i="11"/>
  <c r="C10" i="11"/>
  <c r="B10" i="11"/>
  <c r="G11" i="11"/>
  <c r="F11" i="11"/>
  <c r="C11" i="11"/>
  <c r="B11" i="11"/>
  <c r="B13" i="11"/>
  <c r="G14" i="11"/>
  <c r="F14" i="11"/>
  <c r="B14" i="11"/>
  <c r="F15" i="11"/>
  <c r="B16" i="11"/>
  <c r="F16" i="11"/>
  <c r="B17" i="11"/>
  <c r="B18" i="11"/>
  <c r="F18" i="11"/>
  <c r="I18" i="11"/>
  <c r="I17" i="11"/>
  <c r="I16" i="11"/>
  <c r="I15" i="11"/>
  <c r="I14" i="11"/>
  <c r="I13" i="11"/>
  <c r="I12" i="11"/>
  <c r="I11" i="11"/>
  <c r="I10" i="11"/>
  <c r="F9" i="11"/>
  <c r="G9" i="11"/>
  <c r="I9" i="11"/>
  <c r="I8" i="11"/>
  <c r="F6" i="11"/>
  <c r="F7" i="11"/>
  <c r="G6" i="11"/>
  <c r="G7" i="11"/>
  <c r="I7" i="11"/>
  <c r="I6" i="11"/>
  <c r="I5" i="11"/>
  <c r="D4" i="11"/>
  <c r="E4" i="11"/>
  <c r="I4" i="11"/>
  <c r="C3" i="11"/>
  <c r="G3" i="11"/>
  <c r="I3" i="11"/>
  <c r="F18" i="3"/>
  <c r="F16" i="3"/>
  <c r="F14" i="3"/>
  <c r="F15" i="3"/>
  <c r="F11" i="3"/>
  <c r="H10" i="3"/>
  <c r="F10" i="3"/>
  <c r="D10" i="3"/>
  <c r="C10" i="3"/>
  <c r="B10" i="3"/>
  <c r="H8" i="3"/>
  <c r="G8" i="3"/>
  <c r="F8" i="3"/>
  <c r="B9" i="3"/>
  <c r="B8" i="3"/>
  <c r="H5" i="3"/>
  <c r="G5" i="3"/>
  <c r="F5" i="3"/>
  <c r="C7" i="3"/>
  <c r="C6" i="3"/>
  <c r="C5" i="3"/>
  <c r="B7" i="3"/>
  <c r="B6" i="3"/>
  <c r="B5" i="3"/>
  <c r="H4" i="3"/>
  <c r="G4" i="3"/>
  <c r="F4" i="3"/>
  <c r="C4" i="3"/>
  <c r="B4" i="3"/>
  <c r="I3" i="3"/>
  <c r="F3" i="3"/>
  <c r="B18" i="3"/>
  <c r="I18" i="3"/>
  <c r="B17" i="3"/>
  <c r="I17" i="3"/>
  <c r="B16" i="3"/>
  <c r="I16" i="3"/>
  <c r="H15" i="3"/>
  <c r="I15" i="3"/>
  <c r="B14" i="3"/>
  <c r="G14" i="3"/>
  <c r="H14" i="3"/>
  <c r="I14" i="3"/>
  <c r="B13" i="3"/>
  <c r="I13" i="3"/>
  <c r="I12" i="3"/>
  <c r="B11" i="3"/>
  <c r="C11" i="3"/>
  <c r="G11" i="3"/>
  <c r="I11" i="3"/>
  <c r="I10" i="3"/>
  <c r="F9" i="3"/>
  <c r="G9" i="3"/>
  <c r="H9" i="3"/>
  <c r="I9" i="3"/>
  <c r="I8" i="3"/>
  <c r="F6" i="3"/>
  <c r="F7" i="3"/>
  <c r="G6" i="3"/>
  <c r="G7" i="3"/>
  <c r="H6" i="3"/>
  <c r="H7" i="3"/>
  <c r="I7" i="3"/>
  <c r="I6" i="3"/>
  <c r="I5" i="3"/>
  <c r="D4" i="3"/>
  <c r="E4" i="3"/>
  <c r="I4" i="3"/>
  <c r="H3" i="3"/>
  <c r="E3" i="3"/>
  <c r="D3" i="3"/>
  <c r="B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I12" i="1"/>
  <c r="B13" i="1"/>
  <c r="I13" i="1"/>
  <c r="B14" i="1"/>
  <c r="F14" i="1"/>
  <c r="G14" i="1"/>
  <c r="H14" i="1"/>
  <c r="I14" i="1"/>
  <c r="F15" i="1"/>
  <c r="H15" i="1"/>
  <c r="I15" i="1"/>
  <c r="B16" i="1"/>
  <c r="F16" i="1"/>
  <c r="I16" i="1"/>
  <c r="B17" i="1"/>
  <c r="I17" i="1"/>
  <c r="B18" i="1"/>
  <c r="F18" i="1"/>
  <c r="I18" i="1"/>
  <c r="B4" i="1"/>
  <c r="C4" i="1"/>
  <c r="F4" i="1"/>
  <c r="G4" i="1"/>
  <c r="H4" i="1"/>
  <c r="D4" i="1"/>
  <c r="E4" i="1"/>
  <c r="I4" i="1"/>
  <c r="B5" i="1"/>
  <c r="C5" i="1"/>
  <c r="F5" i="1"/>
  <c r="G5" i="1"/>
  <c r="H5" i="1"/>
  <c r="I5" i="1"/>
  <c r="B6" i="1"/>
  <c r="C6" i="1"/>
  <c r="F6" i="1"/>
  <c r="G6" i="1"/>
  <c r="H6" i="1"/>
  <c r="I6" i="1"/>
  <c r="C7" i="1"/>
  <c r="F7" i="1"/>
  <c r="G7" i="1"/>
  <c r="H7" i="1"/>
  <c r="I7" i="1"/>
  <c r="B8" i="1"/>
  <c r="F8" i="1"/>
  <c r="G8" i="1"/>
  <c r="H8" i="1"/>
  <c r="I8" i="1"/>
  <c r="B9" i="1"/>
  <c r="F9" i="1"/>
  <c r="G9" i="1"/>
  <c r="H9" i="1"/>
  <c r="I9" i="1"/>
  <c r="B10" i="1"/>
  <c r="C10" i="1"/>
  <c r="D10" i="1"/>
  <c r="F10" i="1"/>
  <c r="H10" i="1"/>
  <c r="I10" i="1"/>
  <c r="B11" i="1"/>
  <c r="C11" i="1"/>
  <c r="F11" i="1"/>
  <c r="G11" i="1"/>
  <c r="I11" i="1"/>
  <c r="B3" i="1"/>
  <c r="D3" i="1"/>
  <c r="E3" i="1"/>
  <c r="F3" i="1"/>
  <c r="H3" i="1"/>
  <c r="C3" i="1"/>
  <c r="G3" i="1"/>
  <c r="I3" i="1"/>
  <c r="H15" i="2"/>
  <c r="H14" i="2"/>
  <c r="H10" i="2"/>
  <c r="H8" i="2"/>
  <c r="H5" i="2"/>
  <c r="H4" i="2"/>
  <c r="G14" i="2"/>
  <c r="G11" i="2"/>
  <c r="G8" i="2"/>
  <c r="G5" i="2"/>
  <c r="G4" i="2"/>
  <c r="F18" i="2"/>
  <c r="F16" i="2"/>
  <c r="F15" i="2"/>
  <c r="F14" i="2"/>
  <c r="F11" i="2"/>
  <c r="F10" i="2"/>
  <c r="F8" i="2"/>
  <c r="F5" i="2"/>
  <c r="F4" i="2"/>
  <c r="D10" i="2"/>
  <c r="C11" i="2"/>
  <c r="C10" i="2"/>
  <c r="C7" i="2"/>
  <c r="C6" i="2"/>
  <c r="C5" i="2"/>
  <c r="C4" i="2"/>
  <c r="B18" i="2"/>
  <c r="B17" i="2"/>
  <c r="B16" i="2"/>
  <c r="B14" i="2"/>
  <c r="B13" i="2"/>
  <c r="B11" i="2"/>
  <c r="B10" i="2"/>
  <c r="B9" i="2"/>
  <c r="B8" i="2"/>
  <c r="B7" i="2"/>
  <c r="B6" i="2"/>
  <c r="B5" i="2"/>
  <c r="B4" i="2"/>
  <c r="H3" i="2"/>
  <c r="F3" i="2"/>
  <c r="E3" i="2"/>
  <c r="D3" i="2"/>
  <c r="B3" i="2"/>
  <c r="H9" i="2"/>
  <c r="G9" i="2"/>
  <c r="F9" i="2"/>
  <c r="H6" i="2"/>
  <c r="H7" i="2"/>
  <c r="G6" i="2"/>
  <c r="G7" i="2"/>
  <c r="F6" i="2"/>
  <c r="F7" i="2"/>
  <c r="E4" i="2"/>
  <c r="D4" i="2"/>
  <c r="G3" i="2"/>
  <c r="C3" i="2"/>
</calcChain>
</file>

<file path=xl/sharedStrings.xml><?xml version="1.0" encoding="utf-8"?>
<sst xmlns="http://schemas.openxmlformats.org/spreadsheetml/2006/main" count="464" uniqueCount="29">
  <si>
    <t>Primary.Energy</t>
  </si>
  <si>
    <t>Production</t>
  </si>
  <si>
    <t>Processing</t>
  </si>
  <si>
    <t>Transport</t>
  </si>
  <si>
    <t>Conversion</t>
  </si>
  <si>
    <t>Post.Conversion</t>
  </si>
  <si>
    <t>Combustion</t>
  </si>
  <si>
    <t>Total</t>
  </si>
  <si>
    <t>Oil</t>
  </si>
  <si>
    <t>Natural.Gas</t>
  </si>
  <si>
    <t>Uranium</t>
  </si>
  <si>
    <t>Hydropower</t>
  </si>
  <si>
    <t>Wind</t>
  </si>
  <si>
    <t>Solid.Biomass.RDF</t>
  </si>
  <si>
    <t>Biogas</t>
  </si>
  <si>
    <t>Geothermal</t>
  </si>
  <si>
    <t>Solar.PV</t>
  </si>
  <si>
    <t>Solar.Thermal</t>
  </si>
  <si>
    <t>PP.Cooling</t>
  </si>
  <si>
    <t>Bituminous.Coal.app</t>
  </si>
  <si>
    <t>Bituminous.Coal.int</t>
  </si>
  <si>
    <t>Bituminous.Coal.rmr</t>
  </si>
  <si>
    <t>Lignite.Coal.ngp</t>
  </si>
  <si>
    <t>Lignite.Coal.gfc</t>
  </si>
  <si>
    <t>Subbituminous.Coal.ngp</t>
  </si>
  <si>
    <t>Subbituminous.Coal.rmr</t>
  </si>
  <si>
    <t>Bituminous.Coal.avg</t>
  </si>
  <si>
    <t>Data from "SupplementaryData-Grubert_Sanders_2017-WaterUSEnergySystem2014.xlsx" All values are reported in m^3/GJ delivered energy</t>
  </si>
  <si>
    <t>Subbituminous.Coal.avg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</si>
</sst>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70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0" fontId="3" fillId="0" borderId="0" xfId="0" applyFont="1"/>
    <xf numFmtId="0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cca/Documents/Graduate/Journal%20Papers/in-progress/EST_regional-water-rates/SupplementaryData-Grubert_Sanders_2017-WaterUSEnergySystem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Volume Summary"/>
      <sheetName val="Intensity Summary"/>
      <sheetName val="Absolute Volume"/>
      <sheetName val="Intensity"/>
      <sheetName val="Output data"/>
      <sheetName val="Resource-specific data-&gt;"/>
      <sheetName val="Oil"/>
      <sheetName val="Conventional Oil"/>
      <sheetName val="Unconventional Oil"/>
      <sheetName val="Ethanol"/>
      <sheetName val="Biodiesel"/>
      <sheetName val="Coal"/>
      <sheetName val="Subbituminous Coal"/>
      <sheetName val="Bituminous Coal"/>
      <sheetName val="Lignite Coal"/>
      <sheetName val="Natural Gas"/>
      <sheetName val="Conventional Natural Gas"/>
      <sheetName val="Unconventional Natural Gas"/>
      <sheetName val="Uranium"/>
      <sheetName val="Hydropower"/>
      <sheetName val="Wind"/>
      <sheetName val="Solid Biomass and RDF"/>
      <sheetName val="Biogas"/>
      <sheetName val="Geothermal"/>
      <sheetName val="Solar Photovoltaic"/>
      <sheetName val="Solar Thermal"/>
      <sheetName val="Calculations and assumptions-&gt;"/>
      <sheetName val="Resource calc sheets (hidden) &gt;"/>
      <sheetName val="Internal consistency check"/>
      <sheetName val="Constants"/>
      <sheetName val="EIA definitions"/>
      <sheetName val="Energy data by fuel cycle"/>
      <sheetName val="Sankey conversion input"/>
      <sheetName val="Allocation of &quot;other&quot; fuels"/>
      <sheetName val="Intermediate o&amp;g entries"/>
      <sheetName val="Intermediate coal entries"/>
      <sheetName val="Intermediate geothe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5">
          <cell r="E15">
            <v>4.7681338037621374E-4</v>
          </cell>
          <cell r="F15">
            <v>0.89999999999999991</v>
          </cell>
          <cell r="H15">
            <v>4.0149625935162109E-2</v>
          </cell>
          <cell r="I15">
            <v>5.9850374064837911E-2</v>
          </cell>
          <cell r="K15">
            <v>0.5129999999999999</v>
          </cell>
          <cell r="L15">
            <v>0.38700000000000001</v>
          </cell>
          <cell r="M15">
            <v>0.1</v>
          </cell>
          <cell r="Q15">
            <v>4.2913204233859236E-4</v>
          </cell>
          <cell r="R15">
            <v>1</v>
          </cell>
          <cell r="W15">
            <v>0.56999999999999995</v>
          </cell>
          <cell r="X15">
            <v>0.43000000000000005</v>
          </cell>
        </row>
        <row r="16">
          <cell r="E16">
            <v>3.544062365274E-3</v>
          </cell>
          <cell r="F16">
            <v>0.96</v>
          </cell>
          <cell r="H16">
            <v>1.7163036616161618E-2</v>
          </cell>
          <cell r="I16">
            <v>2.2836963383838386E-2</v>
          </cell>
          <cell r="K16">
            <v>0.54719999999999991</v>
          </cell>
          <cell r="L16">
            <v>0.41279999999999994</v>
          </cell>
          <cell r="M16">
            <v>0.04</v>
          </cell>
          <cell r="Q16">
            <v>3.4022998706630401E-3</v>
          </cell>
          <cell r="R16">
            <v>1</v>
          </cell>
          <cell r="W16">
            <v>0.56999999999999984</v>
          </cell>
          <cell r="X16">
            <v>0.43</v>
          </cell>
        </row>
        <row r="17">
          <cell r="E17">
            <v>3.8788065675422808E-3</v>
          </cell>
          <cell r="F17">
            <v>1</v>
          </cell>
          <cell r="K17">
            <v>0.56999999999999995</v>
          </cell>
          <cell r="L17">
            <v>0.43000000000000005</v>
          </cell>
          <cell r="Q17">
            <v>3.8788065675422808E-3</v>
          </cell>
          <cell r="R17">
            <v>1</v>
          </cell>
          <cell r="W17">
            <v>0.56999999999999995</v>
          </cell>
          <cell r="X17">
            <v>0.43000000000000005</v>
          </cell>
        </row>
        <row r="18">
          <cell r="E18">
            <v>6.7052035477164693E-2</v>
          </cell>
          <cell r="G18">
            <v>0.10852552051693932</v>
          </cell>
          <cell r="H18">
            <v>0.20504926724589004</v>
          </cell>
          <cell r="I18">
            <v>0.68642521223717068</v>
          </cell>
          <cell r="K18">
            <v>1</v>
          </cell>
          <cell r="Q18">
            <v>0.13013292603853566</v>
          </cell>
          <cell r="S18">
            <v>0.1082197644455688</v>
          </cell>
          <cell r="T18">
            <v>0.2056608753241391</v>
          </cell>
          <cell r="U18">
            <v>0.68611936023029207</v>
          </cell>
          <cell r="W18">
            <v>1</v>
          </cell>
        </row>
        <row r="21">
          <cell r="Q21">
            <v>1.7176198643668812E-4</v>
          </cell>
          <cell r="R21">
            <v>1</v>
          </cell>
          <cell r="W21">
            <v>0.4</v>
          </cell>
          <cell r="X21">
            <v>0.6</v>
          </cell>
        </row>
        <row r="22">
          <cell r="E22">
            <v>1.5688901675707287E-5</v>
          </cell>
          <cell r="F22">
            <v>1</v>
          </cell>
          <cell r="K22">
            <v>0.2</v>
          </cell>
          <cell r="L22">
            <v>0.8</v>
          </cell>
          <cell r="Q22">
            <v>1.5688901675707287E-5</v>
          </cell>
          <cell r="R22">
            <v>1</v>
          </cell>
          <cell r="W22">
            <v>0.2</v>
          </cell>
          <cell r="X22">
            <v>0.8</v>
          </cell>
        </row>
        <row r="23">
          <cell r="E23">
            <v>3.5194508210707087E-3</v>
          </cell>
          <cell r="L23">
            <v>1</v>
          </cell>
          <cell r="Q23">
            <v>3.5194508210707087E-3</v>
          </cell>
          <cell r="T23">
            <v>1</v>
          </cell>
        </row>
        <row r="26">
          <cell r="E26">
            <v>1.2799393555636446E-2</v>
          </cell>
          <cell r="F26">
            <v>0.99833333333333341</v>
          </cell>
          <cell r="G26">
            <v>0</v>
          </cell>
          <cell r="H26">
            <v>1.6666666666666668E-3</v>
          </cell>
          <cell r="I26">
            <v>0</v>
          </cell>
          <cell r="K26">
            <v>0.27953333333333336</v>
          </cell>
          <cell r="L26">
            <v>0.72046666666666659</v>
          </cell>
          <cell r="M26">
            <v>0</v>
          </cell>
          <cell r="Q26">
            <v>1.9199090333454672E-2</v>
          </cell>
          <cell r="R26">
            <v>0.98888888888888893</v>
          </cell>
          <cell r="S26">
            <v>0</v>
          </cell>
          <cell r="T26">
            <v>1.1111111111111112E-2</v>
          </cell>
          <cell r="U26">
            <v>0</v>
          </cell>
          <cell r="W26">
            <v>0.27688888888888891</v>
          </cell>
          <cell r="X26">
            <v>0.72311111111111115</v>
          </cell>
          <cell r="Y26">
            <v>0</v>
          </cell>
        </row>
        <row r="27">
          <cell r="E27">
            <v>1.0374495790078958E-3</v>
          </cell>
          <cell r="F27">
            <v>0.80737539199690411</v>
          </cell>
          <cell r="G27">
            <v>3.9600416727475878E-2</v>
          </cell>
          <cell r="H27">
            <v>0.15302419127561995</v>
          </cell>
          <cell r="I27">
            <v>0</v>
          </cell>
          <cell r="K27">
            <v>6.2086450435549369E-2</v>
          </cell>
          <cell r="L27">
            <v>0.92104214624944081</v>
          </cell>
          <cell r="M27">
            <v>1.68714033150098E-2</v>
          </cell>
          <cell r="Q27">
            <v>7.5961924804984052E-2</v>
          </cell>
          <cell r="R27">
            <v>0.5393370111669924</v>
          </cell>
          <cell r="S27">
            <v>5.1193400040327561E-2</v>
          </cell>
          <cell r="T27">
            <v>0.40946958879267986</v>
          </cell>
          <cell r="U27">
            <v>0</v>
          </cell>
          <cell r="W27">
            <v>5.1327930421086552E-3</v>
          </cell>
          <cell r="X27">
            <v>0.99321309097664645</v>
          </cell>
          <cell r="Y27">
            <v>1.6541159812447667E-3</v>
          </cell>
        </row>
        <row r="32">
          <cell r="E32">
            <v>-3.2186459489456157E-2</v>
          </cell>
          <cell r="F32">
            <v>1</v>
          </cell>
          <cell r="L32">
            <v>1</v>
          </cell>
          <cell r="Q32">
            <v>-3.2186459489456157E-2</v>
          </cell>
          <cell r="R32">
            <v>1</v>
          </cell>
          <cell r="X32">
            <v>1</v>
          </cell>
        </row>
      </sheetData>
      <sheetData sheetId="8"/>
      <sheetData sheetId="9"/>
      <sheetData sheetId="10"/>
      <sheetData sheetId="11"/>
      <sheetData sheetId="12"/>
      <sheetData sheetId="13">
        <row r="15">
          <cell r="E15">
            <v>3.3979134347588646E-3</v>
          </cell>
          <cell r="F15">
            <v>1</v>
          </cell>
          <cell r="K15">
            <v>1</v>
          </cell>
          <cell r="Q15">
            <v>3.3979134347588646E-3</v>
          </cell>
          <cell r="R15">
            <v>1</v>
          </cell>
          <cell r="W15">
            <v>1</v>
          </cell>
        </row>
        <row r="20">
          <cell r="E20">
            <v>2.9444172432047388E-5</v>
          </cell>
          <cell r="F20">
            <v>1</v>
          </cell>
          <cell r="K20">
            <v>0.35</v>
          </cell>
          <cell r="L20">
            <v>0.65</v>
          </cell>
          <cell r="Q20">
            <v>3.680521554005923E-4</v>
          </cell>
          <cell r="R20">
            <v>1</v>
          </cell>
          <cell r="W20">
            <v>0.35</v>
          </cell>
          <cell r="X20">
            <v>0.65</v>
          </cell>
        </row>
        <row r="23">
          <cell r="E23">
            <v>0.42855294886319989</v>
          </cell>
          <cell r="F23">
            <v>0.99878094205154988</v>
          </cell>
          <cell r="G23">
            <v>1.1229375210724559E-3</v>
          </cell>
          <cell r="H23">
            <v>9.612042737773011E-5</v>
          </cell>
          <cell r="K23">
            <v>0.23306264185380116</v>
          </cell>
          <cell r="L23">
            <v>0.74212114671251417</v>
          </cell>
          <cell r="M23">
            <v>2.4816211433684749E-2</v>
          </cell>
          <cell r="Q23">
            <v>21.713853654055733</v>
          </cell>
          <cell r="R23">
            <v>0.99576666886560672</v>
          </cell>
          <cell r="S23">
            <v>4.1131980954022115E-3</v>
          </cell>
          <cell r="T23">
            <v>1.2013303899103648E-4</v>
          </cell>
          <cell r="W23">
            <v>5.0639998619629841E-3</v>
          </cell>
          <cell r="X23">
            <v>0.98892036543815043</v>
          </cell>
          <cell r="Y23">
            <v>6.0156346998866215E-3</v>
          </cell>
        </row>
        <row r="26">
          <cell r="E26">
            <v>8.0229911653719246E-3</v>
          </cell>
          <cell r="F26">
            <v>1</v>
          </cell>
          <cell r="K26">
            <v>5.0639998619629841E-3</v>
          </cell>
          <cell r="L26">
            <v>0.98892036543815043</v>
          </cell>
          <cell r="M26">
            <v>6.0156346998866215E-3</v>
          </cell>
          <cell r="Q26">
            <v>8.0229911653719246E-3</v>
          </cell>
          <cell r="R26">
            <v>1</v>
          </cell>
          <cell r="W26">
            <v>5.0639998619629841E-3</v>
          </cell>
          <cell r="X26">
            <v>0.98892036543815043</v>
          </cell>
          <cell r="Y26">
            <v>6.0156346998866215E-3</v>
          </cell>
        </row>
        <row r="27">
          <cell r="E27">
            <v>2.175911933984382E-2</v>
          </cell>
          <cell r="F27">
            <v>0.99878094205154988</v>
          </cell>
          <cell r="G27">
            <v>1.1229375210724559E-3</v>
          </cell>
          <cell r="H27">
            <v>9.612042737773011E-5</v>
          </cell>
          <cell r="K27">
            <v>0.23306264185380116</v>
          </cell>
          <cell r="L27">
            <v>0.74212114671251417</v>
          </cell>
          <cell r="M27">
            <v>2.4816211433684749E-2</v>
          </cell>
        </row>
        <row r="30">
          <cell r="E30">
            <v>-9.8410705667455245E-2</v>
          </cell>
          <cell r="F30">
            <v>1</v>
          </cell>
          <cell r="L30">
            <v>1</v>
          </cell>
          <cell r="Q30">
            <v>-9.8410705667455245E-2</v>
          </cell>
          <cell r="R30">
            <v>1</v>
          </cell>
          <cell r="X30">
            <v>1</v>
          </cell>
        </row>
      </sheetData>
      <sheetData sheetId="14">
        <row r="15">
          <cell r="E15">
            <v>2.5828191135500885E-2</v>
          </cell>
          <cell r="F15">
            <v>1</v>
          </cell>
          <cell r="K15">
            <v>1</v>
          </cell>
          <cell r="Q15">
            <v>2.5828191135500885E-2</v>
          </cell>
          <cell r="R15">
            <v>1</v>
          </cell>
          <cell r="W15">
            <v>1</v>
          </cell>
        </row>
        <row r="16">
          <cell r="E16">
            <v>0.10101163326577452</v>
          </cell>
          <cell r="F16">
            <v>1</v>
          </cell>
          <cell r="K16">
            <v>1</v>
          </cell>
          <cell r="Q16">
            <v>0.10101163326577452</v>
          </cell>
          <cell r="R16">
            <v>1</v>
          </cell>
          <cell r="W16">
            <v>1</v>
          </cell>
        </row>
        <row r="17">
          <cell r="E17">
            <v>6.8038737072999515E-3</v>
          </cell>
          <cell r="F17">
            <v>1</v>
          </cell>
          <cell r="K17">
            <v>1</v>
          </cell>
          <cell r="Q17">
            <v>6.8038737072999515E-3</v>
          </cell>
          <cell r="R17">
            <v>1</v>
          </cell>
          <cell r="W17">
            <v>1</v>
          </cell>
        </row>
        <row r="23">
          <cell r="E23">
            <v>7.6490091327217234E-3</v>
          </cell>
          <cell r="F23">
            <v>1</v>
          </cell>
          <cell r="K23">
            <v>0.35</v>
          </cell>
          <cell r="L23">
            <v>0.65</v>
          </cell>
          <cell r="Q23">
            <v>9.5612614159021531E-2</v>
          </cell>
          <cell r="R23">
            <v>1</v>
          </cell>
          <cell r="W23">
            <v>0.35</v>
          </cell>
          <cell r="X23">
            <v>0.65</v>
          </cell>
        </row>
        <row r="24">
          <cell r="E24">
            <v>5.3044686563463953E-3</v>
          </cell>
          <cell r="F24">
            <v>1</v>
          </cell>
          <cell r="K24">
            <v>0.35</v>
          </cell>
          <cell r="L24">
            <v>0.65</v>
          </cell>
          <cell r="Q24">
            <v>6.6305858204329937E-2</v>
          </cell>
          <cell r="R24">
            <v>1</v>
          </cell>
          <cell r="W24">
            <v>0.35</v>
          </cell>
          <cell r="X24">
            <v>0.65</v>
          </cell>
        </row>
        <row r="25">
          <cell r="E25">
            <v>1.2654451369715257E-3</v>
          </cell>
          <cell r="F25">
            <v>1</v>
          </cell>
          <cell r="K25">
            <v>0.35</v>
          </cell>
          <cell r="L25">
            <v>0.65</v>
          </cell>
          <cell r="Q25">
            <v>1.5818064212144069E-2</v>
          </cell>
          <cell r="R25">
            <v>1</v>
          </cell>
          <cell r="W25">
            <v>0.35</v>
          </cell>
          <cell r="X25">
            <v>0.65</v>
          </cell>
        </row>
        <row r="28">
          <cell r="E28">
            <v>0.19034417831454592</v>
          </cell>
          <cell r="F28">
            <v>0.93571884923787818</v>
          </cell>
          <cell r="G28">
            <v>4.0454432675102021E-2</v>
          </cell>
          <cell r="H28">
            <v>2.3826718087019728E-2</v>
          </cell>
          <cell r="K28">
            <v>5.3448307987712509E-2</v>
          </cell>
          <cell r="L28">
            <v>0.93806669171047175</v>
          </cell>
          <cell r="M28">
            <v>8.485000301815749E-3</v>
          </cell>
          <cell r="Q28">
            <v>11.613471486212079</v>
          </cell>
          <cell r="R28">
            <v>0.89109427524204587</v>
          </cell>
          <cell r="S28">
            <v>5.9404419404799277E-2</v>
          </cell>
          <cell r="T28">
            <v>4.950130535315489E-2</v>
          </cell>
          <cell r="W28">
            <v>1.5100657449573956E-3</v>
          </cell>
          <cell r="X28">
            <v>0.9979868290192786</v>
          </cell>
          <cell r="Y28">
            <v>5.031052357639973E-4</v>
          </cell>
        </row>
        <row r="31">
          <cell r="E31">
            <v>9.9898473267848557E-3</v>
          </cell>
          <cell r="F31">
            <v>1</v>
          </cell>
          <cell r="K31">
            <v>1.5100657449573956E-3</v>
          </cell>
          <cell r="L31">
            <v>0.9979868290192786</v>
          </cell>
          <cell r="M31">
            <v>5.031052357639973E-4</v>
          </cell>
          <cell r="Q31">
            <v>9.9898473267848557E-3</v>
          </cell>
          <cell r="R31">
            <v>1</v>
          </cell>
          <cell r="W31">
            <v>1.5100657449573954E-3</v>
          </cell>
          <cell r="X31">
            <v>0.99798682901927849</v>
          </cell>
          <cell r="Y31">
            <v>5.031052357639973E-4</v>
          </cell>
        </row>
        <row r="32">
          <cell r="E32">
            <v>5.7638052540701645E-2</v>
          </cell>
          <cell r="F32">
            <v>0.93571884923787818</v>
          </cell>
          <cell r="G32">
            <v>4.0454432675102021E-2</v>
          </cell>
          <cell r="H32">
            <v>2.3826718087019728E-2</v>
          </cell>
          <cell r="K32">
            <v>5.3448307987712509E-2</v>
          </cell>
          <cell r="L32">
            <v>0.93806669171047175</v>
          </cell>
          <cell r="M32">
            <v>8.485000301815749E-3</v>
          </cell>
        </row>
        <row r="35">
          <cell r="E35">
            <v>-4.2544883704773641E-2</v>
          </cell>
          <cell r="F35">
            <v>1</v>
          </cell>
          <cell r="L35">
            <v>1</v>
          </cell>
          <cell r="Q35">
            <v>-4.2544883704773641E-2</v>
          </cell>
          <cell r="R35">
            <v>1</v>
          </cell>
          <cell r="X35">
            <v>1</v>
          </cell>
        </row>
      </sheetData>
      <sheetData sheetId="15">
        <row r="15">
          <cell r="E15">
            <v>0.11141835815549153</v>
          </cell>
          <cell r="F15">
            <v>1</v>
          </cell>
          <cell r="K15">
            <v>1</v>
          </cell>
          <cell r="Q15">
            <v>0.11141835815549153</v>
          </cell>
          <cell r="R15">
            <v>1</v>
          </cell>
          <cell r="W15">
            <v>1</v>
          </cell>
        </row>
        <row r="16">
          <cell r="E16">
            <v>1.564163324747229E-3</v>
          </cell>
          <cell r="F16">
            <v>1</v>
          </cell>
          <cell r="K16">
            <v>1</v>
          </cell>
          <cell r="Q16">
            <v>1.5573926878835126E-3</v>
          </cell>
          <cell r="R16">
            <v>1</v>
          </cell>
          <cell r="W16">
            <v>1</v>
          </cell>
        </row>
        <row r="21">
          <cell r="E21">
            <v>0.41402659818640608</v>
          </cell>
          <cell r="F21">
            <v>0.9627062700426694</v>
          </cell>
          <cell r="G21">
            <v>0</v>
          </cell>
          <cell r="H21">
            <v>3.7293729957330574E-2</v>
          </cell>
          <cell r="K21">
            <v>0.10690784426223536</v>
          </cell>
          <cell r="L21">
            <v>0.89261875820348902</v>
          </cell>
          <cell r="M21">
            <v>4.7339753427574931E-4</v>
          </cell>
          <cell r="Q21">
            <v>21.936512356365213</v>
          </cell>
          <cell r="R21">
            <v>0.99922124048871297</v>
          </cell>
          <cell r="T21">
            <v>7.7875951128694178E-4</v>
          </cell>
          <cell r="W21">
            <v>2.2390097666842015E-3</v>
          </cell>
          <cell r="X21">
            <v>0.99775109970838549</v>
          </cell>
          <cell r="Y21">
            <v>9.8905249302047491E-6</v>
          </cell>
        </row>
        <row r="24">
          <cell r="E24">
            <v>1.4215731068128644E-2</v>
          </cell>
          <cell r="F24">
            <v>1</v>
          </cell>
          <cell r="K24">
            <v>2.2390097666842015E-3</v>
          </cell>
          <cell r="L24">
            <v>0.99775109970838549</v>
          </cell>
          <cell r="M24">
            <v>9.8905249302047491E-6</v>
          </cell>
          <cell r="Q24">
            <v>1.4215731068128644E-2</v>
          </cell>
          <cell r="R24">
            <v>1</v>
          </cell>
          <cell r="W24">
            <v>2.2390097666842015E-3</v>
          </cell>
          <cell r="X24">
            <v>0.99775109970838549</v>
          </cell>
          <cell r="Y24">
            <v>9.8905249302047491E-6</v>
          </cell>
        </row>
        <row r="28">
          <cell r="E28">
            <v>-7.8107147964283141E-2</v>
          </cell>
          <cell r="F28">
            <v>1</v>
          </cell>
          <cell r="Q28">
            <v>-7.8107147964283141E-2</v>
          </cell>
          <cell r="R28">
            <v>1</v>
          </cell>
          <cell r="X28">
            <v>1</v>
          </cell>
        </row>
      </sheetData>
      <sheetData sheetId="16">
        <row r="15">
          <cell r="E15">
            <v>1.0163967765394115E-3</v>
          </cell>
          <cell r="F15">
            <v>0.91429956358165587</v>
          </cell>
          <cell r="H15">
            <v>4.1702240611206941E-2</v>
          </cell>
          <cell r="I15">
            <v>4.3998195807137208E-2</v>
          </cell>
          <cell r="K15">
            <v>0.59429471632807629</v>
          </cell>
          <cell r="L15">
            <v>0.32000484725357953</v>
          </cell>
          <cell r="M15">
            <v>8.5700436418344142E-2</v>
          </cell>
          <cell r="Q15">
            <v>9.292911292157857E-4</v>
          </cell>
          <cell r="R15">
            <v>1</v>
          </cell>
          <cell r="W15">
            <v>0.65</v>
          </cell>
          <cell r="X15">
            <v>0.35</v>
          </cell>
        </row>
        <row r="16">
          <cell r="E16">
            <v>9.3944558813672824E-3</v>
          </cell>
          <cell r="F16">
            <v>0.96000000000000008</v>
          </cell>
          <cell r="H16">
            <v>4.0000000000000008E-2</v>
          </cell>
          <cell r="K16">
            <v>0.62399999999999989</v>
          </cell>
          <cell r="L16">
            <v>0.33599999999999997</v>
          </cell>
          <cell r="M16">
            <v>0.04</v>
          </cell>
          <cell r="Q16">
            <v>9.0186776461125915E-3</v>
          </cell>
          <cell r="R16">
            <v>1</v>
          </cell>
          <cell r="W16">
            <v>0.64999999999999991</v>
          </cell>
          <cell r="X16">
            <v>0.35</v>
          </cell>
        </row>
        <row r="17">
          <cell r="E17">
            <v>1.4054724004692647E-2</v>
          </cell>
          <cell r="F17">
            <v>0.12750992150845997</v>
          </cell>
          <cell r="G17">
            <v>0.1276761974773562</v>
          </cell>
          <cell r="H17">
            <v>5.5050736580335179E-2</v>
          </cell>
          <cell r="I17">
            <v>0.68976314443384856</v>
          </cell>
          <cell r="K17">
            <v>1</v>
          </cell>
          <cell r="Q17">
            <v>1.4517607887270962E-2</v>
          </cell>
          <cell r="R17">
            <v>0.12344435588680938</v>
          </cell>
          <cell r="S17">
            <v>0.12360533026148568</v>
          </cell>
          <cell r="T17">
            <v>8.2099418604843835E-2</v>
          </cell>
          <cell r="U17">
            <v>0.67085089524686115</v>
          </cell>
          <cell r="W17">
            <v>1</v>
          </cell>
        </row>
        <row r="23">
          <cell r="E23">
            <v>5.4555386842138585E-4</v>
          </cell>
          <cell r="F23">
            <v>0.12750992150845997</v>
          </cell>
          <cell r="G23">
            <v>0.1276761974773562</v>
          </cell>
          <cell r="H23">
            <v>5.5050736580335179E-2</v>
          </cell>
          <cell r="I23">
            <v>0.68976314443384856</v>
          </cell>
          <cell r="K23">
            <v>1</v>
          </cell>
          <cell r="Q23">
            <v>5.4555386842138585E-4</v>
          </cell>
          <cell r="R23">
            <v>0.12344435588680938</v>
          </cell>
          <cell r="S23">
            <v>0.12360533026148568</v>
          </cell>
          <cell r="T23">
            <v>8.2099418604843835E-2</v>
          </cell>
          <cell r="U23">
            <v>0.67085089524686115</v>
          </cell>
          <cell r="W23">
            <v>1</v>
          </cell>
        </row>
        <row r="24">
          <cell r="E24">
            <v>3.4216875947221352E-5</v>
          </cell>
          <cell r="F24">
            <v>1</v>
          </cell>
          <cell r="K24">
            <v>0.4</v>
          </cell>
          <cell r="L24">
            <v>0.6</v>
          </cell>
          <cell r="Q24">
            <v>3.7621540220576705E-5</v>
          </cell>
          <cell r="R24">
            <v>1</v>
          </cell>
          <cell r="W24">
            <v>0.4</v>
          </cell>
          <cell r="X24">
            <v>0.6</v>
          </cell>
        </row>
        <row r="25">
          <cell r="E25">
            <v>2.0743323026157804E-3</v>
          </cell>
          <cell r="F25">
            <v>1</v>
          </cell>
          <cell r="K25">
            <v>0.4</v>
          </cell>
          <cell r="L25">
            <v>0.6</v>
          </cell>
          <cell r="Q25">
            <v>3.1114984539236707E-3</v>
          </cell>
          <cell r="R25">
            <v>1</v>
          </cell>
          <cell r="W25">
            <v>0.4</v>
          </cell>
          <cell r="X25">
            <v>0.6</v>
          </cell>
        </row>
        <row r="26">
          <cell r="E26">
            <v>9.7162985704448398E-6</v>
          </cell>
          <cell r="F26">
            <v>1</v>
          </cell>
          <cell r="L26">
            <v>1</v>
          </cell>
          <cell r="Q26">
            <v>1.5546077712711744E-5</v>
          </cell>
          <cell r="R26">
            <v>1</v>
          </cell>
          <cell r="X26">
            <v>1</v>
          </cell>
        </row>
        <row r="27">
          <cell r="E27">
            <v>9.7727583283494149E-7</v>
          </cell>
          <cell r="F27">
            <v>1</v>
          </cell>
          <cell r="L27">
            <v>1</v>
          </cell>
          <cell r="Q27">
            <v>9.7727583283494149E-7</v>
          </cell>
          <cell r="R27">
            <v>1</v>
          </cell>
          <cell r="X27">
            <v>1</v>
          </cell>
        </row>
        <row r="30">
          <cell r="Q30">
            <v>1.2786432868219972E-4</v>
          </cell>
          <cell r="R30">
            <v>1</v>
          </cell>
          <cell r="W30">
            <v>0.4</v>
          </cell>
          <cell r="X30">
            <v>0.6</v>
          </cell>
        </row>
        <row r="31">
          <cell r="E31">
            <v>4.9373020420029881E-3</v>
          </cell>
          <cell r="F31">
            <v>1</v>
          </cell>
          <cell r="K31">
            <v>0.2</v>
          </cell>
          <cell r="L31">
            <v>0.8</v>
          </cell>
          <cell r="Q31">
            <v>4.9373020420029881E-3</v>
          </cell>
          <cell r="R31">
            <v>1</v>
          </cell>
          <cell r="W31">
            <v>0.2</v>
          </cell>
          <cell r="X31">
            <v>0.8</v>
          </cell>
        </row>
        <row r="32">
          <cell r="E32">
            <v>3.3219527908486762E-7</v>
          </cell>
          <cell r="H32">
            <v>1</v>
          </cell>
          <cell r="L32">
            <v>1</v>
          </cell>
          <cell r="Q32">
            <v>3.3219527908486762E-7</v>
          </cell>
          <cell r="T32">
            <v>1</v>
          </cell>
          <cell r="X32">
            <v>1</v>
          </cell>
        </row>
        <row r="33">
          <cell r="Q33">
            <v>9.1099542152115995E-8</v>
          </cell>
          <cell r="T33">
            <v>1</v>
          </cell>
          <cell r="X33">
            <v>1</v>
          </cell>
        </row>
        <row r="36">
          <cell r="E36">
            <v>4.149801165689871E-2</v>
          </cell>
          <cell r="F36">
            <v>0.90687326983458383</v>
          </cell>
          <cell r="G36">
            <v>4.8364386982140371E-2</v>
          </cell>
          <cell r="H36">
            <v>4.4762343183275773E-2</v>
          </cell>
          <cell r="I36">
            <v>0</v>
          </cell>
          <cell r="K36">
            <v>0.28336653029469272</v>
          </cell>
          <cell r="L36">
            <v>0.59113129219625604</v>
          </cell>
          <cell r="M36">
            <v>0.12550217750905127</v>
          </cell>
          <cell r="Q36">
            <v>0.78203718261153887</v>
          </cell>
          <cell r="R36">
            <v>0.49554564142483565</v>
          </cell>
          <cell r="S36">
            <v>0.23217807735519211</v>
          </cell>
          <cell r="T36">
            <v>0.27227628121997227</v>
          </cell>
          <cell r="U36">
            <v>0</v>
          </cell>
          <cell r="W36">
            <v>1.907799125033828E-2</v>
          </cell>
          <cell r="X36">
            <v>0.96409172687585432</v>
          </cell>
          <cell r="Y36">
            <v>1.6830281873807425E-2</v>
          </cell>
        </row>
        <row r="39">
          <cell r="E39">
            <v>-4.7335964201313023E-2</v>
          </cell>
          <cell r="F39">
            <v>1</v>
          </cell>
          <cell r="L39">
            <v>1</v>
          </cell>
          <cell r="Q39">
            <v>-4.7335964201313023E-2</v>
          </cell>
          <cell r="R39">
            <v>1</v>
          </cell>
          <cell r="X39">
            <v>1</v>
          </cell>
        </row>
      </sheetData>
      <sheetData sheetId="17"/>
      <sheetData sheetId="18"/>
      <sheetData sheetId="19">
        <row r="15">
          <cell r="E15">
            <v>8.2831318462468703E-6</v>
          </cell>
          <cell r="K15">
            <v>1</v>
          </cell>
          <cell r="Q15">
            <v>8.2831318462468703E-6</v>
          </cell>
          <cell r="R15">
            <v>1</v>
          </cell>
          <cell r="W15">
            <v>1</v>
          </cell>
        </row>
        <row r="16">
          <cell r="E16">
            <v>1.1173223390575616E-3</v>
          </cell>
          <cell r="K16">
            <v>1</v>
          </cell>
          <cell r="Q16">
            <v>1.1173223390575616E-3</v>
          </cell>
          <cell r="R16">
            <v>1</v>
          </cell>
          <cell r="W16">
            <v>1</v>
          </cell>
        </row>
        <row r="17">
          <cell r="E17">
            <v>2.8834987234989526E-4</v>
          </cell>
          <cell r="K17">
            <v>1</v>
          </cell>
          <cell r="Q17">
            <v>2.8834987234989526E-4</v>
          </cell>
          <cell r="R17">
            <v>1</v>
          </cell>
          <cell r="W17">
            <v>1</v>
          </cell>
        </row>
        <row r="20">
          <cell r="E20">
            <v>1.871195928620025E-3</v>
          </cell>
          <cell r="K20">
            <v>1</v>
          </cell>
          <cell r="Q20">
            <v>1.871195928620025E-3</v>
          </cell>
          <cell r="R20">
            <v>1</v>
          </cell>
          <cell r="W20">
            <v>1</v>
          </cell>
        </row>
        <row r="21">
          <cell r="E21">
            <v>3.9652574789485403E-5</v>
          </cell>
          <cell r="K21">
            <v>1</v>
          </cell>
          <cell r="Q21">
            <v>3.9652574789485403E-5</v>
          </cell>
          <cell r="R21">
            <v>1</v>
          </cell>
          <cell r="W21">
            <v>1</v>
          </cell>
        </row>
        <row r="22">
          <cell r="E22">
            <v>5.191033041694401E-4</v>
          </cell>
          <cell r="K22">
            <v>0.59354510085305967</v>
          </cell>
          <cell r="L22">
            <v>0.40645489914694033</v>
          </cell>
          <cell r="Q22">
            <v>8.0774256784338101E-4</v>
          </cell>
          <cell r="R22">
            <v>1</v>
          </cell>
          <cell r="W22">
            <v>0.38144730176724911</v>
          </cell>
          <cell r="X22">
            <v>0.61855269823275094</v>
          </cell>
        </row>
        <row r="23">
          <cell r="E23">
            <v>8.2157011722868302E-5</v>
          </cell>
          <cell r="K23">
            <v>0.57664665595670916</v>
          </cell>
          <cell r="L23">
            <v>0.42335334404329084</v>
          </cell>
          <cell r="Q23">
            <v>1.0294807759642414E-4</v>
          </cell>
          <cell r="R23">
            <v>1</v>
          </cell>
          <cell r="W23">
            <v>0.46018893387314436</v>
          </cell>
          <cell r="X23">
            <v>0.53981106612685559</v>
          </cell>
        </row>
        <row r="26">
          <cell r="E26">
            <v>0.59895724449079468</v>
          </cell>
          <cell r="F26">
            <v>0.85929722378253781</v>
          </cell>
          <cell r="G26">
            <v>6.3526986208256156E-2</v>
          </cell>
          <cell r="H26">
            <v>7.7175790009206033E-2</v>
          </cell>
          <cell r="I26">
            <v>0</v>
          </cell>
          <cell r="K26">
            <v>1.9810580531229686E-2</v>
          </cell>
          <cell r="L26">
            <v>0.90565683831620425</v>
          </cell>
          <cell r="M26">
            <v>7.4532581152566002E-2</v>
          </cell>
          <cell r="Q26">
            <v>25.908240599133197</v>
          </cell>
          <cell r="R26">
            <v>0.73002251223575298</v>
          </cell>
          <cell r="S26">
            <v>9.5401385783582884E-2</v>
          </cell>
          <cell r="T26">
            <v>0.17457610198066428</v>
          </cell>
          <cell r="U26">
            <v>0</v>
          </cell>
          <cell r="W26">
            <v>6.7901537030035835E-4</v>
          </cell>
          <cell r="X26">
            <v>0.98674913899184302</v>
          </cell>
          <cell r="Y26">
            <v>1.2571845637856748E-2</v>
          </cell>
        </row>
        <row r="30">
          <cell r="E30">
            <v>3.3099689546411968E-3</v>
          </cell>
          <cell r="L30">
            <v>1</v>
          </cell>
          <cell r="Q30">
            <v>3.3099689546411968E-3</v>
          </cell>
          <cell r="R30">
            <v>1</v>
          </cell>
          <cell r="X30">
            <v>1</v>
          </cell>
        </row>
        <row r="31">
          <cell r="E31">
            <v>2.1808916134216972E-7</v>
          </cell>
          <cell r="K31">
            <v>1</v>
          </cell>
          <cell r="Q31">
            <v>2.1808916134216972E-7</v>
          </cell>
          <cell r="R31">
            <v>1</v>
          </cell>
          <cell r="W31">
            <v>1</v>
          </cell>
        </row>
      </sheetData>
      <sheetData sheetId="20"/>
      <sheetData sheetId="21">
        <row r="15">
          <cell r="E15">
            <v>3.1597981478531764E-3</v>
          </cell>
          <cell r="K15">
            <v>0.4</v>
          </cell>
          <cell r="L15">
            <v>0.6</v>
          </cell>
          <cell r="Q15">
            <v>3.159798147853176E-2</v>
          </cell>
          <cell r="R15">
            <v>1</v>
          </cell>
          <cell r="W15">
            <v>0.4</v>
          </cell>
          <cell r="X15">
            <v>0.6</v>
          </cell>
        </row>
      </sheetData>
      <sheetData sheetId="22">
        <row r="15">
          <cell r="E15">
            <v>4.2372686229897032E-2</v>
          </cell>
          <cell r="K15">
            <v>0.4</v>
          </cell>
          <cell r="L15">
            <v>0.6</v>
          </cell>
          <cell r="Q15">
            <v>4.2372686229897032E-2</v>
          </cell>
          <cell r="R15">
            <v>1</v>
          </cell>
          <cell r="W15">
            <v>0.4</v>
          </cell>
          <cell r="X15">
            <v>0.6</v>
          </cell>
        </row>
        <row r="16">
          <cell r="E16">
            <v>9.3394737292824079E-3</v>
          </cell>
          <cell r="K16">
            <v>0.4</v>
          </cell>
          <cell r="L16">
            <v>0.6</v>
          </cell>
          <cell r="Q16">
            <v>9.3394737292824079E-3</v>
          </cell>
          <cell r="R16">
            <v>1</v>
          </cell>
          <cell r="W16">
            <v>0.4</v>
          </cell>
          <cell r="X16">
            <v>0.6</v>
          </cell>
        </row>
        <row r="17">
          <cell r="E17">
            <v>1.8939655263815725E-3</v>
          </cell>
          <cell r="K17">
            <v>0.4</v>
          </cell>
          <cell r="L17">
            <v>0.6</v>
          </cell>
          <cell r="Q17">
            <v>1.8939655263815725E-3</v>
          </cell>
          <cell r="R17">
            <v>1</v>
          </cell>
          <cell r="W17">
            <v>0.4</v>
          </cell>
          <cell r="X17">
            <v>0.6</v>
          </cell>
        </row>
        <row r="18">
          <cell r="E18">
            <v>2.3310344940080888E-3</v>
          </cell>
          <cell r="K18">
            <v>0.4</v>
          </cell>
          <cell r="L18">
            <v>0.6</v>
          </cell>
          <cell r="Q18">
            <v>2.3310344940080888E-3</v>
          </cell>
          <cell r="R18">
            <v>1</v>
          </cell>
          <cell r="W18">
            <v>0.4</v>
          </cell>
          <cell r="X18">
            <v>0.6</v>
          </cell>
        </row>
        <row r="19">
          <cell r="E19">
            <v>4.9074410400170286E-4</v>
          </cell>
          <cell r="K19">
            <v>0.4</v>
          </cell>
          <cell r="L19">
            <v>0.6</v>
          </cell>
          <cell r="Q19">
            <v>4.9074410400170286E-4</v>
          </cell>
          <cell r="R19">
            <v>1</v>
          </cell>
          <cell r="W19">
            <v>0.4</v>
          </cell>
          <cell r="X19">
            <v>0.6</v>
          </cell>
        </row>
        <row r="22">
          <cell r="E22">
            <v>7.9783460109247167E-2</v>
          </cell>
          <cell r="F22">
            <v>0.99227126077621042</v>
          </cell>
          <cell r="G22">
            <v>3.4143433414483611E-3</v>
          </cell>
          <cell r="H22">
            <v>4.3143958823412135E-3</v>
          </cell>
          <cell r="K22">
            <v>0.20342798435799597</v>
          </cell>
          <cell r="L22">
            <v>0.75984687624251646</v>
          </cell>
          <cell r="M22">
            <v>3.6725139399487676E-2</v>
          </cell>
          <cell r="Q22">
            <v>3.2885798453948838</v>
          </cell>
          <cell r="R22">
            <v>0.97205373005826601</v>
          </cell>
          <cell r="S22">
            <v>1.275156193261392E-2</v>
          </cell>
          <cell r="T22">
            <v>1.5194708009120022E-2</v>
          </cell>
          <cell r="W22">
            <v>9.5931181609733747E-3</v>
          </cell>
          <cell r="X22">
            <v>0.96679063358485107</v>
          </cell>
          <cell r="Y22">
            <v>2.3616248254175586E-2</v>
          </cell>
        </row>
        <row r="25">
          <cell r="E25">
            <v>1.8677286635487265E-3</v>
          </cell>
          <cell r="K25">
            <v>9.5931181609733747E-3</v>
          </cell>
          <cell r="L25">
            <v>0.96679063358485107</v>
          </cell>
          <cell r="M25">
            <v>2.3616248254175586E-2</v>
          </cell>
          <cell r="Q25">
            <v>1.8677286635487265E-3</v>
          </cell>
          <cell r="R25">
            <v>1</v>
          </cell>
          <cell r="W25">
            <v>9.5931181609733747E-3</v>
          </cell>
          <cell r="X25">
            <v>0.96679063358485107</v>
          </cell>
          <cell r="Y25">
            <v>2.3616248254175586E-2</v>
          </cell>
        </row>
        <row r="28">
          <cell r="E28">
            <v>-4.1424465703262435E-2</v>
          </cell>
          <cell r="L28">
            <v>1</v>
          </cell>
          <cell r="Q28">
            <v>-4.1424465703262435E-2</v>
          </cell>
          <cell r="R28">
            <v>1</v>
          </cell>
          <cell r="X28">
            <v>1</v>
          </cell>
        </row>
        <row r="29">
          <cell r="E29">
            <v>-1.407032401254397E-2</v>
          </cell>
          <cell r="L29">
            <v>1</v>
          </cell>
          <cell r="Q29">
            <v>-1.407032401254397E-2</v>
          </cell>
          <cell r="R29">
            <v>1</v>
          </cell>
          <cell r="X29">
            <v>1</v>
          </cell>
        </row>
      </sheetData>
      <sheetData sheetId="23">
        <row r="15">
          <cell r="E15">
            <v>4.6029006905816461E-2</v>
          </cell>
          <cell r="G15">
            <v>0</v>
          </cell>
          <cell r="H15">
            <v>0</v>
          </cell>
          <cell r="I15">
            <v>0</v>
          </cell>
          <cell r="K15">
            <v>0.15361865174383002</v>
          </cell>
          <cell r="L15">
            <v>0.7399837727726164</v>
          </cell>
          <cell r="M15">
            <v>0.10639757548355361</v>
          </cell>
          <cell r="Q15">
            <v>1.7149104708590979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W15">
            <v>7.939646431326353E-3</v>
          </cell>
          <cell r="X15">
            <v>0.98704193372195059</v>
          </cell>
          <cell r="Y15">
            <v>5.0184198467231262E-3</v>
          </cell>
        </row>
        <row r="18">
          <cell r="E18">
            <v>-0.12771382730133901</v>
          </cell>
          <cell r="L18">
            <v>1</v>
          </cell>
          <cell r="Q18">
            <v>-0.12771382730133901</v>
          </cell>
          <cell r="R18">
            <v>1</v>
          </cell>
          <cell r="X18">
            <v>1</v>
          </cell>
        </row>
      </sheetData>
      <sheetData sheetId="24">
        <row r="15">
          <cell r="E15">
            <v>9.950866498246445E-3</v>
          </cell>
          <cell r="K15">
            <v>0.83333333333333337</v>
          </cell>
          <cell r="L15">
            <v>8.3333333333333329E-2</v>
          </cell>
          <cell r="M15">
            <v>8.3333333333333329E-2</v>
          </cell>
          <cell r="Q15">
            <v>9.950866498246445E-3</v>
          </cell>
          <cell r="R15">
            <v>1</v>
          </cell>
          <cell r="W15">
            <v>0.83333333333333337</v>
          </cell>
          <cell r="X15">
            <v>8.3333333333333329E-2</v>
          </cell>
          <cell r="Y15">
            <v>8.3333333333333329E-2</v>
          </cell>
        </row>
        <row r="16">
          <cell r="E16">
            <v>0.32513507782089046</v>
          </cell>
          <cell r="M16">
            <v>1</v>
          </cell>
          <cell r="Q16">
            <v>0.32513507782089046</v>
          </cell>
          <cell r="R16">
            <v>1</v>
          </cell>
          <cell r="Y16">
            <v>1</v>
          </cell>
        </row>
        <row r="17">
          <cell r="E17">
            <v>3.7981802661648779E-2</v>
          </cell>
          <cell r="K17">
            <v>1</v>
          </cell>
          <cell r="Q17">
            <v>3.7981802661648779E-2</v>
          </cell>
          <cell r="R17">
            <v>1</v>
          </cell>
          <cell r="W17">
            <v>1</v>
          </cell>
        </row>
        <row r="18">
          <cell r="E18">
            <v>1.7433918104927771E-2</v>
          </cell>
          <cell r="K18">
            <v>1</v>
          </cell>
          <cell r="Q18">
            <v>1.7433918104927771E-2</v>
          </cell>
          <cell r="R18">
            <v>1</v>
          </cell>
          <cell r="W18">
            <v>1</v>
          </cell>
        </row>
        <row r="19">
          <cell r="E19">
            <v>2.375113399966907</v>
          </cell>
          <cell r="K19">
            <v>1</v>
          </cell>
          <cell r="Q19">
            <v>2.375113399966907</v>
          </cell>
          <cell r="R19">
            <v>1</v>
          </cell>
          <cell r="W19">
            <v>1</v>
          </cell>
        </row>
        <row r="22">
          <cell r="E22">
            <v>3.9094981311505315E-2</v>
          </cell>
          <cell r="F22">
            <v>0.93431825322699102</v>
          </cell>
          <cell r="G22">
            <v>6.5681746617462428E-2</v>
          </cell>
          <cell r="K22">
            <v>0.61652664954172109</v>
          </cell>
          <cell r="L22">
            <v>0.38347335045827896</v>
          </cell>
          <cell r="Q22">
            <v>3.9094981311505315E-2</v>
          </cell>
          <cell r="R22">
            <v>0.93431825322699102</v>
          </cell>
          <cell r="S22">
            <v>6.5681746617462428E-2</v>
          </cell>
          <cell r="W22">
            <v>0.61652664954172109</v>
          </cell>
          <cell r="X22">
            <v>0.38347335045827896</v>
          </cell>
        </row>
        <row r="23">
          <cell r="E23">
            <v>1.9057831248600604E-4</v>
          </cell>
          <cell r="F23">
            <v>1</v>
          </cell>
          <cell r="K23">
            <v>1</v>
          </cell>
          <cell r="Q23">
            <v>1.9057831248600604E-4</v>
          </cell>
          <cell r="R23">
            <v>1</v>
          </cell>
          <cell r="W23">
            <v>1</v>
          </cell>
        </row>
        <row r="24">
          <cell r="E24">
            <v>0.26755663993550693</v>
          </cell>
          <cell r="F24">
            <v>1</v>
          </cell>
          <cell r="K24">
            <v>0.62721199052599264</v>
          </cell>
          <cell r="L24">
            <v>0.37278800947400736</v>
          </cell>
          <cell r="Q24">
            <v>0.26755663993550693</v>
          </cell>
          <cell r="R24">
            <v>1.0000000000000002</v>
          </cell>
          <cell r="W24">
            <v>0.62721199052599264</v>
          </cell>
          <cell r="X24">
            <v>0.37278800947400736</v>
          </cell>
        </row>
        <row r="25">
          <cell r="E25">
            <v>2.3191766760319941E-2</v>
          </cell>
          <cell r="F25">
            <v>1</v>
          </cell>
          <cell r="K25">
            <v>1</v>
          </cell>
          <cell r="Q25">
            <v>2.3191766760319941E-2</v>
          </cell>
          <cell r="R25">
            <v>1</v>
          </cell>
          <cell r="W25">
            <v>1</v>
          </cell>
        </row>
        <row r="26">
          <cell r="E26">
            <v>6.0322798825006374E-3</v>
          </cell>
          <cell r="F26">
            <v>1</v>
          </cell>
          <cell r="K26">
            <v>1</v>
          </cell>
          <cell r="Q26">
            <v>6.0322798825006374E-3</v>
          </cell>
          <cell r="R26">
            <v>1</v>
          </cell>
          <cell r="W26">
            <v>1</v>
          </cell>
        </row>
        <row r="27">
          <cell r="Q27">
            <v>3.4557851234283217E-3</v>
          </cell>
          <cell r="R27">
            <v>1</v>
          </cell>
          <cell r="W27">
            <v>1</v>
          </cell>
        </row>
      </sheetData>
      <sheetData sheetId="25">
        <row r="15">
          <cell r="E15">
            <v>1.869222155365819E-3</v>
          </cell>
          <cell r="K15">
            <v>1</v>
          </cell>
          <cell r="Q15">
            <v>1.869222155365819E-3</v>
          </cell>
          <cell r="R15">
            <v>1</v>
          </cell>
          <cell r="W15">
            <v>1</v>
          </cell>
        </row>
      </sheetData>
      <sheetData sheetId="26">
        <row r="15">
          <cell r="E15">
            <v>2.1065320985687842E-2</v>
          </cell>
          <cell r="K15">
            <v>1</v>
          </cell>
          <cell r="Q15">
            <v>2.1065320985687842E-2</v>
          </cell>
          <cell r="R15">
            <v>1</v>
          </cell>
          <cell r="W15">
            <v>1</v>
          </cell>
        </row>
        <row r="18">
          <cell r="E18">
            <v>0.96544004015531215</v>
          </cell>
          <cell r="F18">
            <v>0.97448166173269846</v>
          </cell>
          <cell r="G18">
            <v>2.5518338267301523E-2</v>
          </cell>
          <cell r="H18">
            <v>0</v>
          </cell>
          <cell r="I18">
            <v>0</v>
          </cell>
          <cell r="K18">
            <v>0.73053426385519016</v>
          </cell>
          <cell r="L18">
            <v>0.26946573614480984</v>
          </cell>
          <cell r="M18">
            <v>0</v>
          </cell>
          <cell r="Q18">
            <v>1.6258366369832331</v>
          </cell>
          <cell r="R18">
            <v>0.98484692437046217</v>
          </cell>
          <cell r="S18">
            <v>1.5153075629537858E-2</v>
          </cell>
          <cell r="T18">
            <v>0</v>
          </cell>
          <cell r="U18">
            <v>0</v>
          </cell>
          <cell r="W18">
            <v>0.43506897027064473</v>
          </cell>
          <cell r="X18">
            <v>0.56493102972935527</v>
          </cell>
          <cell r="Y18">
            <v>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1" sqref="A21:I21"/>
    </sheetView>
  </sheetViews>
  <sheetFormatPr baseColWidth="10" defaultRowHeight="16" x14ac:dyDescent="0.2"/>
  <cols>
    <col min="1" max="1" width="21.83203125" customWidth="1"/>
    <col min="3" max="3" width="12" bestFit="1" customWidth="1"/>
    <col min="7" max="7" width="14.1640625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SUM([1]Oil!$E$15:$E$18)</f>
        <v>7.4951717790357184E-2</v>
      </c>
      <c r="C3">
        <f>0</f>
        <v>0</v>
      </c>
      <c r="D3">
        <f>SUM([1]Oil!$E$22:$E$23)</f>
        <v>3.5351397227464162E-3</v>
      </c>
      <c r="E3">
        <f>[1]Oil!$E$26</f>
        <v>1.2799393555636446E-2</v>
      </c>
      <c r="F3">
        <f>[1]Oil!$E$27</f>
        <v>1.0374495790078958E-3</v>
      </c>
      <c r="G3">
        <f>0</f>
        <v>0</v>
      </c>
      <c r="H3">
        <f>[1]Oil!$E$32</f>
        <v>-3.2186459489456157E-2</v>
      </c>
      <c r="I3">
        <f>SUM(B3:H3)</f>
        <v>6.0137241158291777E-2</v>
      </c>
    </row>
    <row r="4" spans="1:9" x14ac:dyDescent="0.2">
      <c r="A4" t="s">
        <v>24</v>
      </c>
      <c r="B4">
        <f>SUM('[1]Subbituminous Coal'!$E$15)</f>
        <v>3.3979134347588646E-3</v>
      </c>
      <c r="C4">
        <f>'[1]Subbituminous Coal'!$E$20</f>
        <v>2.9444172432047388E-5</v>
      </c>
      <c r="D4">
        <f>0</f>
        <v>0</v>
      </c>
      <c r="E4">
        <f>0</f>
        <v>0</v>
      </c>
      <c r="F4">
        <f>'[1]Subbituminous Coal'!$E$23</f>
        <v>0.42855294886319989</v>
      </c>
      <c r="G4">
        <f>SUM('[1]Subbituminous Coal'!$E$26:$E$27)</f>
        <v>2.9782110505215745E-2</v>
      </c>
      <c r="H4">
        <f>'[1]Subbituminous Coal'!$E$30</f>
        <v>-9.8410705667455245E-2</v>
      </c>
      <c r="I4">
        <f t="shared" ref="I4:I21" si="0">SUM(B4:H4)</f>
        <v>0.3633517113081513</v>
      </c>
    </row>
    <row r="5" spans="1:9" x14ac:dyDescent="0.2">
      <c r="A5" t="s">
        <v>19</v>
      </c>
      <c r="B5">
        <f>SUM('[1]Bituminous Coal'!$E$15)</f>
        <v>2.5828191135500885E-2</v>
      </c>
      <c r="C5">
        <f>'[1]Bituminous Coal'!$E$23</f>
        <v>7.6490091327217234E-3</v>
      </c>
      <c r="D5">
        <v>0</v>
      </c>
      <c r="E5">
        <v>0</v>
      </c>
      <c r="F5">
        <f>'[1]Bituminous Coal'!$E$28</f>
        <v>0.19034417831454592</v>
      </c>
      <c r="G5">
        <f>SUM('[1]Bituminous Coal'!$E$31:$E$32)</f>
        <v>6.7627899867486505E-2</v>
      </c>
      <c r="H5">
        <f>'[1]Bituminous Coal'!$E$35</f>
        <v>-4.2544883704773641E-2</v>
      </c>
      <c r="I5">
        <f t="shared" si="0"/>
        <v>0.2489043947454814</v>
      </c>
    </row>
    <row r="6" spans="1:9" x14ac:dyDescent="0.2">
      <c r="A6" t="s">
        <v>20</v>
      </c>
      <c r="B6">
        <f>'[1]Bituminous Coal'!$E$16</f>
        <v>0.10101163326577452</v>
      </c>
      <c r="C6">
        <f>'[1]Bituminous Coal'!$E$24</f>
        <v>5.3044686563463953E-3</v>
      </c>
      <c r="D6">
        <v>0</v>
      </c>
      <c r="E6">
        <v>0</v>
      </c>
      <c r="F6">
        <f>F5</f>
        <v>0.19034417831454592</v>
      </c>
      <c r="G6">
        <f>G5</f>
        <v>6.7627899867486505E-2</v>
      </c>
      <c r="H6">
        <f>H5</f>
        <v>-4.2544883704773641E-2</v>
      </c>
      <c r="I6">
        <f t="shared" si="0"/>
        <v>0.32174329639937971</v>
      </c>
    </row>
    <row r="7" spans="1:9" x14ac:dyDescent="0.2">
      <c r="A7" t="s">
        <v>21</v>
      </c>
      <c r="B7">
        <f>'[1]Bituminous Coal'!$E$17</f>
        <v>6.8038737072999515E-3</v>
      </c>
      <c r="C7">
        <f>'[1]Bituminous Coal'!$E$25</f>
        <v>1.2654451369715257E-3</v>
      </c>
      <c r="D7">
        <v>0</v>
      </c>
      <c r="E7">
        <v>0</v>
      </c>
      <c r="F7">
        <f>F6</f>
        <v>0.19034417831454592</v>
      </c>
      <c r="G7">
        <f>G6</f>
        <v>6.7627899867486505E-2</v>
      </c>
      <c r="H7">
        <f>H6</f>
        <v>-4.2544883704773641E-2</v>
      </c>
      <c r="I7">
        <f t="shared" si="0"/>
        <v>0.22349651332153028</v>
      </c>
    </row>
    <row r="8" spans="1:9" x14ac:dyDescent="0.2">
      <c r="A8" t="s">
        <v>23</v>
      </c>
      <c r="B8">
        <f>'[1]Lignite Coal'!$E$15</f>
        <v>0.11141835815549153</v>
      </c>
      <c r="C8">
        <v>0</v>
      </c>
      <c r="D8">
        <v>0</v>
      </c>
      <c r="E8">
        <v>0</v>
      </c>
      <c r="F8">
        <f>'[1]Lignite Coal'!$E$21</f>
        <v>0.41402659818640608</v>
      </c>
      <c r="G8">
        <f>'[1]Lignite Coal'!$E$24</f>
        <v>1.4215731068128644E-2</v>
      </c>
      <c r="H8">
        <f>'[1]Lignite Coal'!$E$28</f>
        <v>-7.8107147964283141E-2</v>
      </c>
      <c r="I8">
        <f t="shared" si="0"/>
        <v>0.46155353944574312</v>
      </c>
    </row>
    <row r="9" spans="1:9" x14ac:dyDescent="0.2">
      <c r="A9" t="s">
        <v>22</v>
      </c>
      <c r="B9">
        <f>'[1]Lignite Coal'!$E$16</f>
        <v>1.564163324747229E-3</v>
      </c>
      <c r="C9">
        <v>0</v>
      </c>
      <c r="D9">
        <v>0</v>
      </c>
      <c r="E9">
        <v>0</v>
      </c>
      <c r="F9">
        <f>F8</f>
        <v>0.41402659818640608</v>
      </c>
      <c r="G9">
        <f>G8</f>
        <v>1.4215731068128644E-2</v>
      </c>
      <c r="H9">
        <f>H8</f>
        <v>-7.8107147964283141E-2</v>
      </c>
      <c r="I9">
        <f t="shared" si="0"/>
        <v>0.3516993446149988</v>
      </c>
    </row>
    <row r="10" spans="1:9" x14ac:dyDescent="0.2">
      <c r="A10" t="s">
        <v>9</v>
      </c>
      <c r="B10">
        <f>SUM('[1]Natural Gas'!$E$15:$E$17)</f>
        <v>2.4465576662599339E-2</v>
      </c>
      <c r="C10">
        <f>SUM('[1]Natural Gas'!$E$23:$E$27)</f>
        <v>2.6647966213876671E-3</v>
      </c>
      <c r="D10">
        <f>SUM('[1]Natural Gas'!$E$31:$E$32)</f>
        <v>4.9376342372820731E-3</v>
      </c>
      <c r="E10">
        <v>0</v>
      </c>
      <c r="F10">
        <f>'[1]Natural Gas'!$E$36</f>
        <v>4.149801165689871E-2</v>
      </c>
      <c r="G10">
        <v>0</v>
      </c>
      <c r="H10">
        <f>'[1]Natural Gas'!$E$39</f>
        <v>-4.7335964201313023E-2</v>
      </c>
      <c r="I10">
        <f t="shared" si="0"/>
        <v>2.6230054976854773E-2</v>
      </c>
    </row>
    <row r="11" spans="1:9" x14ac:dyDescent="0.2">
      <c r="A11" t="s">
        <v>10</v>
      </c>
      <c r="B11">
        <f>SUM([1]Uranium!$E$15:$E$17)</f>
        <v>1.4139553432537036E-3</v>
      </c>
      <c r="C11">
        <f>SUM([1]Uranium!$E$20:$E$23)</f>
        <v>2.5121088193018185E-3</v>
      </c>
      <c r="D11">
        <v>0</v>
      </c>
      <c r="E11">
        <v>0</v>
      </c>
      <c r="F11">
        <f>[1]Uranium!$E$26</f>
        <v>0.59895724449079468</v>
      </c>
      <c r="G11">
        <f>SUM([1]Uranium!$E$30:$E$31)</f>
        <v>3.3101870438025389E-3</v>
      </c>
      <c r="H11">
        <v>0</v>
      </c>
      <c r="I11">
        <f t="shared" si="0"/>
        <v>0.60619349569715275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SUM(B12:H12)</f>
        <v>0</v>
      </c>
    </row>
    <row r="13" spans="1:9" x14ac:dyDescent="0.2">
      <c r="A13" t="s">
        <v>12</v>
      </c>
      <c r="B13">
        <f>[1]Wind!$E$15</f>
        <v>3.1597981478531764E-3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3.1597981478531764E-3</v>
      </c>
    </row>
    <row r="14" spans="1:9" x14ac:dyDescent="0.2">
      <c r="A14" t="s">
        <v>13</v>
      </c>
      <c r="B14">
        <f>SUM('[1]Solid Biomass and RDF'!$E$15:$E$19)</f>
        <v>5.6427904083570804E-2</v>
      </c>
      <c r="C14">
        <v>0</v>
      </c>
      <c r="D14">
        <v>0</v>
      </c>
      <c r="E14">
        <v>0</v>
      </c>
      <c r="F14">
        <f>'[1]Solid Biomass and RDF'!$E$22</f>
        <v>7.9783460109247167E-2</v>
      </c>
      <c r="G14">
        <f>'[1]Solid Biomass and RDF'!$E$25</f>
        <v>1.8677286635487265E-3</v>
      </c>
      <c r="H14">
        <f>SUM('[1]Solid Biomass and RDF'!$E$28:$E$29)</f>
        <v>-5.5494789715806403E-2</v>
      </c>
      <c r="I14">
        <f t="shared" si="0"/>
        <v>8.2584303140560311E-2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[1]Biogas!$E$15</f>
        <v>4.6029006905816461E-2</v>
      </c>
      <c r="G15">
        <v>0</v>
      </c>
      <c r="H15">
        <f>[1]Biogas!$E$18</f>
        <v>-0.12771382730133901</v>
      </c>
      <c r="I15">
        <f t="shared" si="0"/>
        <v>-8.168482039552255E-2</v>
      </c>
    </row>
    <row r="16" spans="1:9" x14ac:dyDescent="0.2">
      <c r="A16" t="s">
        <v>15</v>
      </c>
      <c r="B16">
        <f>SUM([1]Geothermal!$E$15:$E$19)</f>
        <v>2.7656150650526206</v>
      </c>
      <c r="C16">
        <v>0</v>
      </c>
      <c r="D16">
        <v>0</v>
      </c>
      <c r="E16">
        <v>0</v>
      </c>
      <c r="F16">
        <f>SUM([1]Geothermal!$E$22:$E$26)</f>
        <v>0.33606624620231884</v>
      </c>
      <c r="G16">
        <v>0</v>
      </c>
      <c r="H16">
        <v>0</v>
      </c>
      <c r="I16">
        <f t="shared" si="0"/>
        <v>3.1016813112549393</v>
      </c>
    </row>
    <row r="17" spans="1:9" x14ac:dyDescent="0.2">
      <c r="A17" t="s">
        <v>16</v>
      </c>
      <c r="B17">
        <f>'[1]Solar Photovoltaic'!$E$15</f>
        <v>1.869222155365819E-3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1.869222155365819E-3</v>
      </c>
    </row>
    <row r="18" spans="1:9" x14ac:dyDescent="0.2">
      <c r="A18" t="s">
        <v>17</v>
      </c>
      <c r="B18">
        <f>'[1]Solar Thermal'!$E$15</f>
        <v>2.1065320985687842E-2</v>
      </c>
      <c r="C18">
        <v>0</v>
      </c>
      <c r="D18">
        <v>0</v>
      </c>
      <c r="E18">
        <v>0</v>
      </c>
      <c r="F18">
        <f>'[1]Solar Thermal'!$E$18</f>
        <v>0.96544004015531215</v>
      </c>
      <c r="G18">
        <v>0</v>
      </c>
      <c r="H18">
        <v>0</v>
      </c>
      <c r="I18">
        <f t="shared" si="0"/>
        <v>0.98650536114099996</v>
      </c>
    </row>
    <row r="19" spans="1:9" x14ac:dyDescent="0.2">
      <c r="A19" t="s">
        <v>25</v>
      </c>
      <c r="B19">
        <f>B7</f>
        <v>6.8038737072999515E-3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0.19034417831454592</v>
      </c>
      <c r="G19">
        <f t="shared" si="1"/>
        <v>6.7627899867486505E-2</v>
      </c>
      <c r="H19">
        <f t="shared" si="1"/>
        <v>-4.2544883704773641E-2</v>
      </c>
      <c r="I19">
        <f t="shared" si="0"/>
        <v>0.22223106818455876</v>
      </c>
    </row>
    <row r="20" spans="1:9" x14ac:dyDescent="0.2">
      <c r="A20" t="s">
        <v>26</v>
      </c>
      <c r="B20">
        <f>AVERAGE(B5:B7)</f>
        <v>4.4547899369525114E-2</v>
      </c>
      <c r="C20">
        <f t="shared" ref="C20:H20" si="2">AVERAGE(C5:C7)</f>
        <v>4.7396409753465473E-3</v>
      </c>
      <c r="D20">
        <f t="shared" si="2"/>
        <v>0</v>
      </c>
      <c r="E20">
        <f t="shared" si="2"/>
        <v>0</v>
      </c>
      <c r="F20">
        <f t="shared" si="2"/>
        <v>0.19034417831454595</v>
      </c>
      <c r="G20">
        <f t="shared" si="2"/>
        <v>6.7627899867486505E-2</v>
      </c>
      <c r="H20">
        <f t="shared" si="2"/>
        <v>-4.2544883704773641E-2</v>
      </c>
      <c r="I20">
        <f t="shared" si="0"/>
        <v>0.26471473482213048</v>
      </c>
    </row>
    <row r="21" spans="1:9" x14ac:dyDescent="0.2">
      <c r="A21" t="s">
        <v>28</v>
      </c>
      <c r="B21">
        <f>AVERAGE(B19,B4)</f>
        <v>5.1008935710294082E-3</v>
      </c>
      <c r="C21">
        <f t="shared" ref="C21:H21" si="3">AVERAGE(C19,C4)</f>
        <v>1.4722086216023694E-5</v>
      </c>
      <c r="D21">
        <f t="shared" si="3"/>
        <v>0</v>
      </c>
      <c r="E21">
        <f t="shared" si="3"/>
        <v>0</v>
      </c>
      <c r="F21">
        <f t="shared" si="3"/>
        <v>0.3094485635888729</v>
      </c>
      <c r="G21">
        <f t="shared" si="3"/>
        <v>4.8705005186351125E-2</v>
      </c>
      <c r="H21">
        <f t="shared" si="3"/>
        <v>-7.0477794686114439E-2</v>
      </c>
      <c r="I21">
        <f t="shared" si="0"/>
        <v>0.29279138974635505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[1]Oil!$Q$15*[1]Oil!$R$15+[1]Oil!$Q$16*[1]Oil!$R$16+[1]Oil!$Q$17*[1]Oil!$R$17+[1]Oil!$Q$18*[1]Oil!$R$18</f>
        <v>7.7102384805439132E-3</v>
      </c>
      <c r="C3">
        <f>0</f>
        <v>0</v>
      </c>
      <c r="D3" s="1">
        <f>[1]Oil!$Q$21*[1]Oil!$R$21+[1]Oil!$Q$22*[1]Oil!$R$22+[1]Oil!$R$23*[1]Oil!$Q$23</f>
        <v>1.874508881123954E-4</v>
      </c>
      <c r="E3">
        <f>[1]Oil!$Q$26*[1]Oil!$R$26</f>
        <v>1.8985767107527397E-2</v>
      </c>
      <c r="F3">
        <f>[1]Oil!$Q$27*[1]Oil!$R$27</f>
        <v>4.0969077486811924E-2</v>
      </c>
      <c r="G3">
        <f>0</f>
        <v>0</v>
      </c>
      <c r="H3">
        <f>[1]Oil!$Q$32*[1]Oil!$R$32</f>
        <v>-3.2186459489456157E-2</v>
      </c>
      <c r="I3">
        <f>SUM(B3:H3)</f>
        <v>3.5666074473539464E-2</v>
      </c>
    </row>
    <row r="4" spans="1:9" x14ac:dyDescent="0.2">
      <c r="A4" t="s">
        <v>24</v>
      </c>
      <c r="B4">
        <f>'[1]Subbituminous Coal'!$Q$15*'[1]Subbituminous Coal'!$R$15</f>
        <v>3.3979134347588646E-3</v>
      </c>
      <c r="C4">
        <f>'[1]Subbituminous Coal'!$Q$20*'[1]Subbituminous Coal'!$R$20</f>
        <v>3.680521554005923E-4</v>
      </c>
      <c r="D4">
        <f>0</f>
        <v>0</v>
      </c>
      <c r="E4">
        <f>0</f>
        <v>0</v>
      </c>
      <c r="F4">
        <f>'[1]Subbituminous Coal'!$Q$23*'[1]Subbituminous Coal'!$R$23</f>
        <v>21.621931721334359</v>
      </c>
      <c r="G4">
        <f>'[1]Subbituminous Coal'!$Q$26*'[1]Subbituminous Coal'!$R$26</f>
        <v>8.0229911653719246E-3</v>
      </c>
      <c r="H4">
        <f>'[1]Subbituminous Coal'!$Q$30*'[1]Subbituminous Coal'!$R$30</f>
        <v>-9.8410705667455245E-2</v>
      </c>
      <c r="I4">
        <f t="shared" ref="I4:I18" si="0">SUM(B4:H4)</f>
        <v>21.535309972422436</v>
      </c>
    </row>
    <row r="5" spans="1:9" x14ac:dyDescent="0.2">
      <c r="A5" t="s">
        <v>19</v>
      </c>
      <c r="B5">
        <f>SUM('[1]Bituminous Coal'!$Q$15)*'[1]Bituminous Coal'!$R$15</f>
        <v>2.5828191135500885E-2</v>
      </c>
      <c r="C5">
        <f>'[1]Bituminous Coal'!$Q$23*'[1]Bituminous Coal'!$R$23</f>
        <v>9.5612614159021531E-2</v>
      </c>
      <c r="D5">
        <v>0</v>
      </c>
      <c r="E5">
        <v>0</v>
      </c>
      <c r="F5">
        <f>'[1]Bituminous Coal'!$Q$28*'[1]Bituminous Coal'!R$28</f>
        <v>10.348697957050318</v>
      </c>
      <c r="G5">
        <f>'[1]Bituminous Coal'!$Q$31*'[1]Bituminous Coal'!$R$31</f>
        <v>9.9898473267848557E-3</v>
      </c>
      <c r="H5">
        <f>'[1]Bituminous Coal'!$Q$35*'[1]Bituminous Coal'!$R$35</f>
        <v>-4.2544883704773641E-2</v>
      </c>
      <c r="I5">
        <f t="shared" si="0"/>
        <v>10.437583725966853</v>
      </c>
    </row>
    <row r="6" spans="1:9" x14ac:dyDescent="0.2">
      <c r="A6" t="s">
        <v>20</v>
      </c>
      <c r="B6">
        <f>'[1]Bituminous Coal'!$Q$16*'[1]Bituminous Coal'!$R$16</f>
        <v>0.10101163326577452</v>
      </c>
      <c r="C6">
        <f>'[1]Bituminous Coal'!$Q$24*'[1]Bituminous Coal'!$R$24</f>
        <v>6.6305858204329937E-2</v>
      </c>
      <c r="D6">
        <v>0</v>
      </c>
      <c r="E6">
        <v>0</v>
      </c>
      <c r="F6">
        <f>F5</f>
        <v>10.348697957050318</v>
      </c>
      <c r="G6">
        <f>G5</f>
        <v>9.9898473267848557E-3</v>
      </c>
      <c r="H6">
        <f>H5</f>
        <v>-4.2544883704773641E-2</v>
      </c>
      <c r="I6">
        <f t="shared" si="0"/>
        <v>10.483460412142435</v>
      </c>
    </row>
    <row r="7" spans="1:9" x14ac:dyDescent="0.2">
      <c r="A7" t="s">
        <v>21</v>
      </c>
      <c r="B7">
        <f>'[1]Bituminous Coal'!$Q$17*'[1]Bituminous Coal'!$R$17</f>
        <v>6.8038737072999515E-3</v>
      </c>
      <c r="C7">
        <f>'[1]Bituminous Coal'!$Q$25*'[1]Bituminous Coal'!$R$25</f>
        <v>1.5818064212144069E-2</v>
      </c>
      <c r="D7">
        <v>0</v>
      </c>
      <c r="E7">
        <v>0</v>
      </c>
      <c r="F7">
        <f>F6</f>
        <v>10.348697957050318</v>
      </c>
      <c r="G7">
        <f>G6</f>
        <v>9.9898473267848557E-3</v>
      </c>
      <c r="H7">
        <f>H6</f>
        <v>-4.2544883704773641E-2</v>
      </c>
      <c r="I7">
        <f t="shared" si="0"/>
        <v>10.338764858591775</v>
      </c>
    </row>
    <row r="8" spans="1:9" x14ac:dyDescent="0.2">
      <c r="A8" t="s">
        <v>23</v>
      </c>
      <c r="B8">
        <f>'[1]Lignite Coal'!$Q$15*'[1]Lignite Coal'!$R$15</f>
        <v>0.11141835815549153</v>
      </c>
      <c r="C8">
        <v>0</v>
      </c>
      <c r="D8">
        <v>0</v>
      </c>
      <c r="E8">
        <v>0</v>
      </c>
      <c r="F8">
        <f>'[1]Lignite Coal'!$Q$21*'[1]Lignite Coal'!$R$21</f>
        <v>21.919429088723227</v>
      </c>
      <c r="G8">
        <f>'[1]Lignite Coal'!$Q$24*'[1]Lignite Coal'!$R$24</f>
        <v>1.4215731068128644E-2</v>
      </c>
      <c r="H8">
        <f>'[1]Lignite Coal'!$Q$28*'[1]Lignite Coal'!$R$28</f>
        <v>-7.8107147964283141E-2</v>
      </c>
      <c r="I8">
        <f t="shared" si="0"/>
        <v>21.966956029982565</v>
      </c>
    </row>
    <row r="9" spans="1:9" x14ac:dyDescent="0.2">
      <c r="A9" t="s">
        <v>22</v>
      </c>
      <c r="B9">
        <f>'[1]Lignite Coal'!$Q$16*'[1]Lignite Coal'!$R$16</f>
        <v>1.5573926878835126E-3</v>
      </c>
      <c r="C9">
        <v>0</v>
      </c>
      <c r="D9">
        <v>0</v>
      </c>
      <c r="E9">
        <v>0</v>
      </c>
      <c r="F9">
        <f>F8</f>
        <v>21.919429088723227</v>
      </c>
      <c r="G9">
        <f>G8</f>
        <v>1.4215731068128644E-2</v>
      </c>
      <c r="H9">
        <f>H8</f>
        <v>-7.8107147964283141E-2</v>
      </c>
      <c r="I9">
        <f t="shared" si="0"/>
        <v>21.857095064514954</v>
      </c>
    </row>
    <row r="10" spans="1:9" x14ac:dyDescent="0.2">
      <c r="A10" t="s">
        <v>9</v>
      </c>
      <c r="B10">
        <f>'[1]Natural Gas'!$Q$15*'[1]Natural Gas'!$R$15+'[1]Natural Gas'!$Q$16*'[1]Natural Gas'!$R$16+'[1]Natural Gas'!$Q$17*'[1]Natural Gas'!$R$17</f>
        <v>1.1740085529989805E-2</v>
      </c>
      <c r="C10">
        <f>'[1]Natural Gas'!$Q$23*'[1]Natural Gas'!$R$23+'[1]Natural Gas'!$Q$24*'[1]Natural Gas'!$R$24+'[1]Natural Gas'!$Q$25*'[1]Natural Gas'!$R$25+'[1]Natural Gas'!$Q$26*'[1]Natural Gas'!$R$26+'[1]Natural Gas'!$Q$27*'[1]Natural Gas'!$R$27</f>
        <v>3.2329888935786291E-3</v>
      </c>
      <c r="D10">
        <f>'[1]Natural Gas'!$Q$30*'[1]Natural Gas'!$R$30+'[1]Natural Gas'!$Q$31*'[1]Natural Gas'!$R$31+'[1]Natural Gas'!$Q$32*'[1]Natural Gas'!$R$32+'[1]Natural Gas'!$Q$33*'[1]Natural Gas'!$R$33</f>
        <v>5.0651663706851877E-3</v>
      </c>
      <c r="E10">
        <v>0</v>
      </c>
      <c r="F10">
        <f>'[1]Natural Gas'!$Q$36*'[1]Natural Gas'!$R$36</f>
        <v>0.38753511727530637</v>
      </c>
      <c r="G10">
        <v>0</v>
      </c>
      <c r="H10">
        <f>'[1]Natural Gas'!$Q$39*'[1]Natural Gas'!$R$39</f>
        <v>-4.7335964201313023E-2</v>
      </c>
      <c r="I10">
        <f t="shared" si="0"/>
        <v>0.36023739386824694</v>
      </c>
    </row>
    <row r="11" spans="1:9" x14ac:dyDescent="0.2">
      <c r="A11" t="s">
        <v>10</v>
      </c>
      <c r="B11">
        <f>[1]Uranium!$Q$15*[1]Uranium!$R$15+[1]Uranium!$Q$16*[1]Uranium!$R$16+[1]Uranium!$Q$17*[1]Uranium!$R$17</f>
        <v>1.4139553432537036E-3</v>
      </c>
      <c r="C11">
        <f>[1]Uranium!$Q$20*[1]Uranium!$R$20+[1]Uranium!$Q$21*[1]Uranium!$R$21+[1]Uranium!$Q$22*[1]Uranium!$R$22+[1]Uranium!$Q$23*[1]Uranium!$R$23</f>
        <v>2.8215391488493153E-3</v>
      </c>
      <c r="D11">
        <v>0</v>
      </c>
      <c r="E11">
        <v>0</v>
      </c>
      <c r="F11">
        <f>[1]Uranium!$Q$26*[1]Uranium!$R$26</f>
        <v>18.913598889787547</v>
      </c>
      <c r="G11">
        <f>[1]Uranium!$Q$30*[1]Uranium!$R$30+[1]Uranium!$Q$31*[1]Uranium!$R$31</f>
        <v>3.3101870438025389E-3</v>
      </c>
      <c r="H11">
        <v>0</v>
      </c>
      <c r="I11">
        <f t="shared" si="0"/>
        <v>18.921144571323453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9" x14ac:dyDescent="0.2">
      <c r="A13" t="s">
        <v>12</v>
      </c>
      <c r="B13">
        <f>[1]Wind!$Q$15*[1]Wind!$R$15</f>
        <v>3.159798147853176E-2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3.159798147853176E-2</v>
      </c>
    </row>
    <row r="14" spans="1:9" x14ac:dyDescent="0.2">
      <c r="A14" t="s">
        <v>13</v>
      </c>
      <c r="B14" s="2">
        <f>'[1]Solid Biomass and RDF'!$R$15*'[1]Solid Biomass and RDF'!$Q$15+'[1]Solid Biomass and RDF'!$Q$16*'[1]Solid Biomass and RDF'!$R$16+'[1]Solid Biomass and RDF'!$Q$17*'[1]Solid Biomass and RDF'!$R$17+'[1]Solid Biomass and RDF'!$Q$18*'[1]Solid Biomass and RDF'!$R$18+'[1]Solid Biomass and RDF'!$Q$19*'[1]Solid Biomass and RDF'!$R$19</f>
        <v>5.6427904083570804E-2</v>
      </c>
      <c r="C14">
        <v>0</v>
      </c>
      <c r="D14">
        <v>0</v>
      </c>
      <c r="E14">
        <v>0</v>
      </c>
      <c r="F14">
        <f>'[1]Solid Biomass and RDF'!$Q$22*'[1]Solid Biomass and RDF'!$R$22</f>
        <v>3.1966763053105325</v>
      </c>
      <c r="G14">
        <f>'[1]Solid Biomass and RDF'!$Q$25*'[1]Solid Biomass and RDF'!$R$25</f>
        <v>1.8677286635487265E-3</v>
      </c>
      <c r="H14">
        <f>'[1]Solid Biomass and RDF'!$Q$28*'[1]Solid Biomass and RDF'!$R$28+'[1]Solid Biomass and RDF'!$Q$29*'[1]Solid Biomass and RDF'!$R$29</f>
        <v>-5.5494789715806403E-2</v>
      </c>
      <c r="I14">
        <f t="shared" si="0"/>
        <v>3.1994771483418458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[1]Biogas!$Q$15*[1]Biogas!$R$15</f>
        <v>1.7149104708590979</v>
      </c>
      <c r="G15">
        <v>0</v>
      </c>
      <c r="H15">
        <f>[1]Biogas!$Q$18*[1]Biogas!$R$18</f>
        <v>-0.12771382730133901</v>
      </c>
      <c r="I15">
        <f t="shared" si="0"/>
        <v>1.5871966435577589</v>
      </c>
    </row>
    <row r="16" spans="1:9" x14ac:dyDescent="0.2">
      <c r="A16" t="s">
        <v>15</v>
      </c>
      <c r="B16">
        <f>[1]Geothermal!$Q$15*[1]Geothermal!$R$15+[1]Geothermal!$Q$16*[1]Geothermal!$R$16+[1]Geothermal!$Q$17*[1]Geothermal!$R$17+[1]Geothermal!$Q$18*[1]Geothermal!$R$18+[1]Geothermal!$Q$19*[1]Geothermal!$R$19</f>
        <v>2.7656150650526206</v>
      </c>
      <c r="C16">
        <v>0</v>
      </c>
      <c r="D16">
        <v>0</v>
      </c>
      <c r="E16">
        <v>0</v>
      </c>
      <c r="F16">
        <f>[1]Geothermal!$Q$22*[1]Geothermal!$R$22+[1]Geothermal!$Q$23*[1]Geothermal!$R$23+[1]Geothermal!$Q$24*[1]Geothermal!$R$24+[1]Geothermal!$Q$25*[1]Geothermal!$R$25+[1]Geothermal!$Q$26*[1]Geothermal!$R$26+[1]Geothermal!$Q$27*[1]Geothermal!$R$27</f>
        <v>0.3369542046631494</v>
      </c>
      <c r="G16">
        <v>0</v>
      </c>
      <c r="H16">
        <v>0</v>
      </c>
      <c r="I16">
        <f t="shared" si="0"/>
        <v>3.1025692697157701</v>
      </c>
    </row>
    <row r="17" spans="1:9" x14ac:dyDescent="0.2">
      <c r="A17" t="s">
        <v>16</v>
      </c>
      <c r="B17">
        <f>'[1]Solar Photovoltaic'!$Q$15*'[1]Solar Photovoltaic'!$R$15</f>
        <v>1.869222155365819E-3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1.869222155365819E-3</v>
      </c>
    </row>
    <row r="18" spans="1:9" x14ac:dyDescent="0.2">
      <c r="A18" t="s">
        <v>17</v>
      </c>
      <c r="B18">
        <f>'[1]Solar Thermal'!$Q$15*'[1]Solar Thermal'!$R$15</f>
        <v>2.1065320985687842E-2</v>
      </c>
      <c r="C18">
        <v>0</v>
      </c>
      <c r="D18">
        <v>0</v>
      </c>
      <c r="E18">
        <v>0</v>
      </c>
      <c r="F18">
        <f>'[1]Solar Thermal'!$Q$18*'[1]Solar Thermal'!$R$18</f>
        <v>1.6012002114617527</v>
      </c>
      <c r="G18">
        <v>0</v>
      </c>
      <c r="H18">
        <v>0</v>
      </c>
      <c r="I18">
        <f t="shared" si="0"/>
        <v>1.6222655324474407</v>
      </c>
    </row>
    <row r="19" spans="1:9" x14ac:dyDescent="0.2">
      <c r="A19" t="s">
        <v>25</v>
      </c>
      <c r="B19">
        <f>B7</f>
        <v>6.8038737072999515E-3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10.348697957050318</v>
      </c>
      <c r="G19">
        <f t="shared" si="1"/>
        <v>9.9898473267848557E-3</v>
      </c>
      <c r="H19">
        <f t="shared" si="1"/>
        <v>-4.2544883704773641E-2</v>
      </c>
      <c r="I19">
        <f t="shared" ref="I19:I20" si="2">SUM(B19:H19)</f>
        <v>10.32294679437963</v>
      </c>
    </row>
    <row r="20" spans="1:9" x14ac:dyDescent="0.2">
      <c r="A20" t="s">
        <v>26</v>
      </c>
      <c r="B20">
        <f>AVERAGE(B5:B7)</f>
        <v>4.4547899369525114E-2</v>
      </c>
      <c r="C20">
        <f t="shared" ref="C20:H20" si="3">AVERAGE(C5:C7)</f>
        <v>5.9245512191831849E-2</v>
      </c>
      <c r="D20">
        <f t="shared" si="3"/>
        <v>0</v>
      </c>
      <c r="E20">
        <f t="shared" si="3"/>
        <v>0</v>
      </c>
      <c r="F20">
        <f t="shared" si="3"/>
        <v>10.348697957050318</v>
      </c>
      <c r="G20">
        <f t="shared" si="3"/>
        <v>9.9898473267848557E-3</v>
      </c>
      <c r="H20">
        <f t="shared" si="3"/>
        <v>-4.2544883704773641E-2</v>
      </c>
      <c r="I20">
        <f t="shared" si="2"/>
        <v>10.419936332233688</v>
      </c>
    </row>
    <row r="21" spans="1:9" x14ac:dyDescent="0.2">
      <c r="A21" s="5" t="s">
        <v>28</v>
      </c>
      <c r="B21" s="5">
        <v>5.1008939999999999E-3</v>
      </c>
      <c r="C21" s="6">
        <v>1.4722099999999999E-5</v>
      </c>
      <c r="D21" s="5">
        <v>0</v>
      </c>
      <c r="E21" s="5">
        <v>0</v>
      </c>
      <c r="F21" s="5">
        <v>0.30944856399999998</v>
      </c>
      <c r="G21" s="5">
        <v>4.8705005000000003E-2</v>
      </c>
      <c r="H21" s="5">
        <v>-7.0477794999999996E-2</v>
      </c>
      <c r="I21" s="5">
        <v>0.29279138999999998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2" max="2" width="22.33203125" bestFit="1" customWidth="1"/>
    <col min="3" max="3" width="12" bestFit="1" customWidth="1"/>
    <col min="6" max="7" width="12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[1]Oil!$G$15*[1]Oil!$E$15+[1]Oil!$G$16*[1]Oil!$E$16+[1]Oil!$G$17*[1]Oil!$E$17+[1]Oil!$G$18*[1]Oil!$E$18</f>
        <v>7.2768570518795799E-3</v>
      </c>
      <c r="C3">
        <v>0</v>
      </c>
      <c r="D3">
        <f>[1]Oil!$G$22*[1]Oil!$E$22</f>
        <v>0</v>
      </c>
      <c r="E3">
        <f>[1]Oil!$G$26*[1]Oil!$E$26</f>
        <v>0</v>
      </c>
      <c r="F3">
        <f>[1]Oil!$G$27*[1]Oil!$E$27</f>
        <v>4.1083435662457085E-5</v>
      </c>
      <c r="G3">
        <v>0</v>
      </c>
      <c r="H3">
        <f>[1]Oil!$G$32*[1]Oil!$E$32</f>
        <v>0</v>
      </c>
      <c r="I3">
        <f t="shared" ref="I3:I18" si="0">SUM(B3:H3)</f>
        <v>7.3179404875420373E-3</v>
      </c>
    </row>
    <row r="4" spans="1:9" x14ac:dyDescent="0.2">
      <c r="A4" t="s">
        <v>24</v>
      </c>
      <c r="B4">
        <f>SUM('[1]Subbituminous Coal'!$E$15)*'[1]Subbituminous Coal'!$G$15</f>
        <v>0</v>
      </c>
      <c r="C4">
        <f>'[1]Subbituminous Coal'!$E$20*'[1]Subbituminous Coal'!$G$20</f>
        <v>0</v>
      </c>
      <c r="D4">
        <f>0</f>
        <v>0</v>
      </c>
      <c r="E4">
        <f>0</f>
        <v>0</v>
      </c>
      <c r="F4">
        <f>'[1]Subbituminous Coal'!$E$23*'[1]Subbituminous Coal'!$G$23</f>
        <v>4.8123818604473261E-4</v>
      </c>
      <c r="G4">
        <f>'[1]Subbituminous Coal'!$E$26*'[1]Subbituminous Coal'!$G$26+'[1]Subbituminous Coal'!$E$27*'[1]Subbituminous Coal'!$G$27</f>
        <v>2.4434131532203952E-5</v>
      </c>
      <c r="H4">
        <f>'[1]Subbituminous Coal'!$E$30*'[1]Subbituminous Coal'!$G$30</f>
        <v>0</v>
      </c>
      <c r="I4">
        <f t="shared" si="0"/>
        <v>5.0567231757693652E-4</v>
      </c>
    </row>
    <row r="5" spans="1:9" x14ac:dyDescent="0.2">
      <c r="A5" t="s">
        <v>19</v>
      </c>
      <c r="B5">
        <f>SUM('[1]Bituminous Coal'!$E$15)*'[1]Bituminous Coal'!$G$15</f>
        <v>0</v>
      </c>
      <c r="C5">
        <f>'[1]Bituminous Coal'!$E$23*'[1]Bituminous Coal'!$G$23</f>
        <v>0</v>
      </c>
      <c r="D5">
        <v>0</v>
      </c>
      <c r="E5">
        <v>0</v>
      </c>
      <c r="F5">
        <f>'[1]Bituminous Coal'!$E$28*'[1]Bituminous Coal'!$G$28</f>
        <v>7.7002657467234118E-3</v>
      </c>
      <c r="G5">
        <f>'[1]Bituminous Coal'!$E$31*'[1]Bituminous Coal'!$G$31+'[1]Bituminous Coal'!$E$32*'[1]Bituminous Coal'!$G$32</f>
        <v>2.3317147160318076E-3</v>
      </c>
      <c r="H5">
        <f>'[1]Bituminous Coal'!$E$35*'[1]Bituminous Coal'!$G$35</f>
        <v>0</v>
      </c>
      <c r="I5">
        <f t="shared" si="0"/>
        <v>1.0031980462755219E-2</v>
      </c>
    </row>
    <row r="6" spans="1:9" x14ac:dyDescent="0.2">
      <c r="A6" t="s">
        <v>20</v>
      </c>
      <c r="B6">
        <f>'[1]Bituminous Coal'!$E$16*'[1]Bituminous Coal'!$G$16</f>
        <v>0</v>
      </c>
      <c r="C6">
        <f>'[1]Bituminous Coal'!$E$24*'[1]Bituminous Coal'!$G$24</f>
        <v>0</v>
      </c>
      <c r="D6">
        <v>0</v>
      </c>
      <c r="E6">
        <v>0</v>
      </c>
      <c r="F6">
        <f>F5</f>
        <v>7.7002657467234118E-3</v>
      </c>
      <c r="G6">
        <f>G5</f>
        <v>2.3317147160318076E-3</v>
      </c>
      <c r="H6">
        <f>H5</f>
        <v>0</v>
      </c>
      <c r="I6">
        <f t="shared" si="0"/>
        <v>1.0031980462755219E-2</v>
      </c>
    </row>
    <row r="7" spans="1:9" x14ac:dyDescent="0.2">
      <c r="A7" t="s">
        <v>21</v>
      </c>
      <c r="B7">
        <f>'[1]Bituminous Coal'!$E$17*'[1]Bituminous Coal'!$G$17</f>
        <v>0</v>
      </c>
      <c r="C7">
        <f>'[1]Bituminous Coal'!$E$25*'[1]Bituminous Coal'!$G$25</f>
        <v>0</v>
      </c>
      <c r="D7">
        <v>0</v>
      </c>
      <c r="E7">
        <v>0</v>
      </c>
      <c r="F7">
        <f>F6</f>
        <v>7.7002657467234118E-3</v>
      </c>
      <c r="G7">
        <f>G6</f>
        <v>2.3317147160318076E-3</v>
      </c>
      <c r="H7">
        <f>H6</f>
        <v>0</v>
      </c>
      <c r="I7">
        <f t="shared" si="0"/>
        <v>1.0031980462755219E-2</v>
      </c>
    </row>
    <row r="8" spans="1:9" x14ac:dyDescent="0.2">
      <c r="A8" t="s">
        <v>23</v>
      </c>
      <c r="B8">
        <f>'[1]Lignite Coal'!$E$15*'[1]Lignite Coal'!$G$15</f>
        <v>0</v>
      </c>
      <c r="C8">
        <v>0</v>
      </c>
      <c r="D8">
        <v>0</v>
      </c>
      <c r="E8">
        <v>0</v>
      </c>
      <c r="F8">
        <f>'[1]Lignite Coal'!$E$21*'[1]Lignite Coal'!$G$21</f>
        <v>0</v>
      </c>
      <c r="G8">
        <f>'[1]Lignite Coal'!$E$24*'[1]Lignite Coal'!$G$24</f>
        <v>0</v>
      </c>
      <c r="H8">
        <f>'[1]Lignite Coal'!$E$28*'[1]Lignite Coal'!$G$28</f>
        <v>0</v>
      </c>
      <c r="I8">
        <f t="shared" si="0"/>
        <v>0</v>
      </c>
    </row>
    <row r="9" spans="1:9" x14ac:dyDescent="0.2">
      <c r="A9" t="s">
        <v>22</v>
      </c>
      <c r="B9">
        <f>'[1]Lignite Coal'!$E$16*'[1]Lignite Coal'!$G$16</f>
        <v>0</v>
      </c>
      <c r="C9">
        <v>0</v>
      </c>
      <c r="D9">
        <v>0</v>
      </c>
      <c r="E9">
        <v>0</v>
      </c>
      <c r="F9">
        <f>F8</f>
        <v>0</v>
      </c>
      <c r="G9">
        <f>G8</f>
        <v>0</v>
      </c>
      <c r="H9">
        <f>H8</f>
        <v>0</v>
      </c>
      <c r="I9">
        <f t="shared" si="0"/>
        <v>0</v>
      </c>
    </row>
    <row r="10" spans="1:9" x14ac:dyDescent="0.2">
      <c r="A10" t="s">
        <v>9</v>
      </c>
      <c r="B10">
        <f>'[1]Natural Gas'!$E$15*'[1]Natural Gas'!$G$15+'[1]Natural Gas'!$E$16*'[1]Natural Gas'!$G$16+'[1]Natural Gas'!$E$17*'[1]Natural Gas'!$G$17</f>
        <v>1.7944537175128769E-3</v>
      </c>
      <c r="C10">
        <f>'[1]Natural Gas'!$E$23*'[1]Natural Gas'!$G$23+'[1]Natural Gas'!$E$24*'[1]Natural Gas'!$G$24+'[1]Natural Gas'!$E$25*'[1]Natural Gas'!$G$25+'[1]Natural Gas'!$E$26*'[1]Natural Gas'!$G$26+'[1]Natural Gas'!$E$27*'[1]Natural Gas'!$G$27</f>
        <v>6.9654243439104467E-5</v>
      </c>
      <c r="D10">
        <f>'[1]Natural Gas'!$E$31*'[1]Natural Gas'!$G$31+'[1]Natural Gas'!$E$32*'[1]Natural Gas'!$G$32</f>
        <v>0</v>
      </c>
      <c r="E10">
        <v>0</v>
      </c>
      <c r="F10">
        <f>'[1]Natural Gas'!$E$36*'[1]Natural Gas'!$G$36</f>
        <v>2.0070258947636212E-3</v>
      </c>
      <c r="G10">
        <v>0</v>
      </c>
      <c r="H10">
        <f>'[1]Natural Gas'!$E$39*'[1]Natural Gas'!$G$39</f>
        <v>0</v>
      </c>
      <c r="I10">
        <f t="shared" si="0"/>
        <v>3.8711338557156027E-3</v>
      </c>
    </row>
    <row r="11" spans="1:9" x14ac:dyDescent="0.2">
      <c r="A11" t="s">
        <v>10</v>
      </c>
      <c r="B11" s="2">
        <f>[1]Uranium!$E$15*[1]Uranium!$G$15+[1]Uranium!$E$16*[1]Uranium!$G$16+[1]Uranium!$E$17*[1]Uranium!$G$17</f>
        <v>0</v>
      </c>
      <c r="C11">
        <f>[1]Uranium!$E$20*[1]Uranium!$G$20+[1]Uranium!$E$21*[1]Uranium!$G$21+[1]Uranium!$E$22*[1]Uranium!$G$22+[1]Uranium!$E$23*[1]Uranium!$G$23</f>
        <v>0</v>
      </c>
      <c r="D11">
        <v>0</v>
      </c>
      <c r="E11">
        <v>0</v>
      </c>
      <c r="F11">
        <f>[1]Uranium!$E$26*[1]Uranium!$G$26</f>
        <v>3.8049948610101823E-2</v>
      </c>
      <c r="G11" s="3">
        <f>[1]Uranium!$E$30*[1]Uranium!$G$30+[1]Uranium!$E$31*[1]Uranium!$G$31</f>
        <v>0</v>
      </c>
      <c r="H11">
        <v>0</v>
      </c>
      <c r="I11">
        <f t="shared" si="0"/>
        <v>3.8049948610101823E-2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SUM(B12:H12)</f>
        <v>0</v>
      </c>
    </row>
    <row r="13" spans="1:9" x14ac:dyDescent="0.2">
      <c r="A13" t="s">
        <v>12</v>
      </c>
      <c r="B13">
        <f>[1]Wind!$E$15*[1]Wind!$G$15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2">
      <c r="A14" t="s">
        <v>13</v>
      </c>
      <c r="B14">
        <f>'[1]Solid Biomass and RDF'!$E$15*'[1]Solid Biomass and RDF'!$G$15+'[1]Solid Biomass and RDF'!$E$16*'[1]Solid Biomass and RDF'!$G$16+'[1]Solid Biomass and RDF'!$E$17*'[1]Solid Biomass and RDF'!$G$17+'[1]Solid Biomass and RDF'!$E$18*'[1]Solid Biomass and RDF'!$G$18+'[1]Solid Biomass and RDF'!$E$19*'[1]Solid Biomass and RDF'!$G$19</f>
        <v>0</v>
      </c>
      <c r="C14">
        <v>0</v>
      </c>
      <c r="D14">
        <v>0</v>
      </c>
      <c r="E14">
        <v>0</v>
      </c>
      <c r="F14">
        <f>'[1]Solid Biomass and RDF'!$E$22*'[1]Solid Biomass and RDF'!$G$22</f>
        <v>2.72408125781719E-4</v>
      </c>
      <c r="G14">
        <f>'[1]Solid Biomass and RDF'!$E$25*'[1]Solid Biomass and RDF'!$G$25</f>
        <v>0</v>
      </c>
      <c r="H14">
        <f>'[1]Solid Biomass and RDF'!$E$28*'[1]Solid Biomass and RDF'!$G$28+'[1]Solid Biomass and RDF'!$E$29*'[1]Solid Biomass and RDF'!$G$29</f>
        <v>0</v>
      </c>
      <c r="I14">
        <f>SUM(B14:H14)</f>
        <v>2.72408125781719E-4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[1]Biogas!$E$15*[1]Biogas!$G$15</f>
        <v>0</v>
      </c>
      <c r="G15">
        <v>0</v>
      </c>
      <c r="H15">
        <f>[1]Biogas!$E$18*[1]Biogas!$G$18</f>
        <v>0</v>
      </c>
      <c r="I15">
        <f>SUM(B15:H15)</f>
        <v>0</v>
      </c>
    </row>
    <row r="16" spans="1:9" x14ac:dyDescent="0.2">
      <c r="A16" t="s">
        <v>15</v>
      </c>
      <c r="B16">
        <f>[1]Geothermal!$E$15*[1]Geothermal!$G$15+[1]Geothermal!$E$16*[1]Geothermal!$G$16+[1]Geothermal!$E$17*[1]Geothermal!$G$17+[1]Geothermal!$E$18*[1]Geothermal!$G$18+[1]Geothermal!$E$19*[1]Geothermal!$G$19</f>
        <v>0</v>
      </c>
      <c r="C16">
        <v>0</v>
      </c>
      <c r="D16">
        <v>0</v>
      </c>
      <c r="E16">
        <v>0</v>
      </c>
      <c r="F16">
        <f>[1]Geothermal!$E$22*[1]Geothermal!$G22+[1]Geothermal!$E$23*[1]Geothermal!$G$23+[1]Geothermal!$E$24*[1]Geothermal!$G$24+[1]Geothermal!$E$25*[1]Geothermal!$G$25+[1]Geothermal!$E$26*[1]Geothermal!$G$26</f>
        <v>2.5678266565167212E-3</v>
      </c>
      <c r="G16">
        <v>0</v>
      </c>
      <c r="H16">
        <v>0</v>
      </c>
      <c r="I16">
        <f>SUM(B16:H16)</f>
        <v>2.5678266565167212E-3</v>
      </c>
    </row>
    <row r="17" spans="1:9" x14ac:dyDescent="0.2">
      <c r="A17" t="s">
        <v>16</v>
      </c>
      <c r="B17">
        <f>'[1]Solar Photovoltaic'!$E$15*'[1]Solar Photovoltaic'!$G$15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>SUM(B17:H17)</f>
        <v>0</v>
      </c>
    </row>
    <row r="18" spans="1:9" x14ac:dyDescent="0.2">
      <c r="A18" t="s">
        <v>17</v>
      </c>
      <c r="B18">
        <f>'[1]Solar Thermal'!$E$15*'[1]Solar Thermal'!$G$15</f>
        <v>0</v>
      </c>
      <c r="C18">
        <v>0</v>
      </c>
      <c r="D18">
        <v>0</v>
      </c>
      <c r="E18">
        <v>0</v>
      </c>
      <c r="F18">
        <f>'[1]Solar Thermal'!$E$18*'[1]Solar Thermal'!$G$18</f>
        <v>2.4636425521480421E-2</v>
      </c>
      <c r="G18">
        <v>0</v>
      </c>
      <c r="H18">
        <v>0</v>
      </c>
      <c r="I18">
        <f>SUM(B18:H18)</f>
        <v>2.4636425521480421E-2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7.7002657467234118E-3</v>
      </c>
      <c r="G19">
        <f t="shared" si="1"/>
        <v>2.3317147160318076E-3</v>
      </c>
      <c r="H19">
        <f t="shared" si="1"/>
        <v>0</v>
      </c>
      <c r="I19">
        <f t="shared" ref="I19:I20" si="2">SUM(B19:H19)</f>
        <v>1.0031980462755219E-2</v>
      </c>
    </row>
    <row r="20" spans="1:9" x14ac:dyDescent="0.2">
      <c r="A20" t="s">
        <v>26</v>
      </c>
      <c r="B20">
        <f>AVERAGE(B5:B7)</f>
        <v>0</v>
      </c>
      <c r="C20">
        <f t="shared" ref="C20:H20" si="3">AVERAGE(C5:C7)</f>
        <v>0</v>
      </c>
      <c r="D20">
        <f t="shared" si="3"/>
        <v>0</v>
      </c>
      <c r="E20">
        <f t="shared" si="3"/>
        <v>0</v>
      </c>
      <c r="F20">
        <f t="shared" si="3"/>
        <v>7.7002657467234127E-3</v>
      </c>
      <c r="G20">
        <f t="shared" si="3"/>
        <v>2.3317147160318076E-3</v>
      </c>
      <c r="H20">
        <f t="shared" si="3"/>
        <v>0</v>
      </c>
      <c r="I20">
        <f t="shared" si="2"/>
        <v>1.0031980462755221E-2</v>
      </c>
    </row>
    <row r="21" spans="1:9" x14ac:dyDescent="0.2">
      <c r="A21" s="5" t="s">
        <v>28</v>
      </c>
      <c r="B21" s="5">
        <v>5.1008939999999999E-3</v>
      </c>
      <c r="C21" s="6">
        <v>1.4722099999999999E-5</v>
      </c>
      <c r="D21" s="5">
        <v>0</v>
      </c>
      <c r="E21" s="5">
        <v>0</v>
      </c>
      <c r="F21" s="5">
        <v>0.30944856399999998</v>
      </c>
      <c r="G21" s="5">
        <v>4.8705005000000003E-2</v>
      </c>
      <c r="H21" s="5">
        <v>-7.0477794999999996E-2</v>
      </c>
      <c r="I21" s="5">
        <v>0.29279138999999998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1" max="1" width="14.6640625" customWidth="1"/>
    <col min="3" max="3" width="12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[1]Oil!$Q$15*[1]Oil!$S$15+[1]Oil!$Q$16*[1]Oil!$S$16+[1]Oil!$Q$17*[1]Oil!$S$17+[1]Oil!$Q$18*[1]Oil!$S$18</f>
        <v>1.4082954602502955E-2</v>
      </c>
      <c r="C3">
        <f>0</f>
        <v>0</v>
      </c>
      <c r="D3" s="1">
        <f>[1]Oil!$Q$21*[1]Oil!$S$21+[1]Oil!$Q$22*[1]Oil!$S$22+[1]Oil!$S$23*[1]Oil!$Q$23</f>
        <v>0</v>
      </c>
      <c r="E3">
        <f>[1]Oil!$Q$26*[1]Oil!$S$26</f>
        <v>0</v>
      </c>
      <c r="F3">
        <f>[1]Oil!$Q$27*[1]Oil!$S$27</f>
        <v>3.8887492043748295E-3</v>
      </c>
      <c r="G3">
        <f>0</f>
        <v>0</v>
      </c>
      <c r="H3">
        <f>[1]Oil!$Q$32*[1]Oil!$S$32</f>
        <v>0</v>
      </c>
      <c r="I3">
        <f>SUM(B3:H3)</f>
        <v>1.7971703806877785E-2</v>
      </c>
    </row>
    <row r="4" spans="1:9" x14ac:dyDescent="0.2">
      <c r="A4" t="s">
        <v>24</v>
      </c>
      <c r="B4">
        <f>'[1]Subbituminous Coal'!$Q$15*'[1]Subbituminous Coal'!$S$15</f>
        <v>0</v>
      </c>
      <c r="C4">
        <f>'[1]Subbituminous Coal'!$Q$20*'[1]Subbituminous Coal'!$S$20</f>
        <v>0</v>
      </c>
      <c r="D4">
        <f>0</f>
        <v>0</v>
      </c>
      <c r="E4">
        <f>0</f>
        <v>0</v>
      </c>
      <c r="F4">
        <f>'[1]Subbituminous Coal'!$Q$23*'[1]Subbituminous Coal'!$S$23</f>
        <v>8.9313381493704394E-2</v>
      </c>
      <c r="G4">
        <f>'[1]Subbituminous Coal'!$Q$26*'[1]Subbituminous Coal'!$S$26</f>
        <v>0</v>
      </c>
      <c r="H4">
        <f>'[1]Subbituminous Coal'!$Q$30*'[1]Subbituminous Coal'!$S$30</f>
        <v>0</v>
      </c>
      <c r="I4">
        <f t="shared" ref="I4:I18" si="0">SUM(B4:H4)</f>
        <v>8.9313381493704394E-2</v>
      </c>
    </row>
    <row r="5" spans="1:9" x14ac:dyDescent="0.2">
      <c r="A5" t="s">
        <v>19</v>
      </c>
      <c r="B5">
        <f>SUM('[1]Bituminous Coal'!$Q$15)*'[1]Bituminous Coal'!$S$15</f>
        <v>0</v>
      </c>
      <c r="C5">
        <f>'[1]Bituminous Coal'!$Q$23*'[1]Bituminous Coal'!$S$23</f>
        <v>0</v>
      </c>
      <c r="D5">
        <v>0</v>
      </c>
      <c r="E5">
        <v>0</v>
      </c>
      <c r="F5">
        <f>'[1]Bituminous Coal'!$Q$28*'[1]Bituminous Coal'!S$28</f>
        <v>0.6898915309126199</v>
      </c>
      <c r="G5">
        <f>'[1]Bituminous Coal'!$Q$31*'[1]Bituminous Coal'!$S$31</f>
        <v>0</v>
      </c>
      <c r="H5">
        <f>'[1]Bituminous Coal'!$Q$35*'[1]Bituminous Coal'!$S$35</f>
        <v>0</v>
      </c>
      <c r="I5">
        <f t="shared" si="0"/>
        <v>0.6898915309126199</v>
      </c>
    </row>
    <row r="6" spans="1:9" x14ac:dyDescent="0.2">
      <c r="A6" t="s">
        <v>20</v>
      </c>
      <c r="B6">
        <f>'[1]Bituminous Coal'!$Q$16*'[1]Bituminous Coal'!$S$16</f>
        <v>0</v>
      </c>
      <c r="C6">
        <f>'[1]Bituminous Coal'!$Q$24*'[1]Bituminous Coal'!$S$24</f>
        <v>0</v>
      </c>
      <c r="D6">
        <v>0</v>
      </c>
      <c r="E6">
        <v>0</v>
      </c>
      <c r="F6">
        <f>F5</f>
        <v>0.6898915309126199</v>
      </c>
      <c r="G6">
        <f>G5</f>
        <v>0</v>
      </c>
      <c r="H6">
        <f>H5</f>
        <v>0</v>
      </c>
      <c r="I6">
        <f t="shared" si="0"/>
        <v>0.6898915309126199</v>
      </c>
    </row>
    <row r="7" spans="1:9" x14ac:dyDescent="0.2">
      <c r="A7" t="s">
        <v>21</v>
      </c>
      <c r="B7">
        <f>'[1]Bituminous Coal'!$Q$17*'[1]Bituminous Coal'!$S$17</f>
        <v>0</v>
      </c>
      <c r="C7">
        <f>'[1]Bituminous Coal'!$Q$25*'[1]Bituminous Coal'!$S$25</f>
        <v>0</v>
      </c>
      <c r="D7">
        <v>0</v>
      </c>
      <c r="E7">
        <v>0</v>
      </c>
      <c r="F7">
        <f>F6</f>
        <v>0.6898915309126199</v>
      </c>
      <c r="G7">
        <f>G6</f>
        <v>0</v>
      </c>
      <c r="H7">
        <f>H6</f>
        <v>0</v>
      </c>
      <c r="I7">
        <f t="shared" si="0"/>
        <v>0.6898915309126199</v>
      </c>
    </row>
    <row r="8" spans="1:9" x14ac:dyDescent="0.2">
      <c r="A8" t="s">
        <v>23</v>
      </c>
      <c r="B8">
        <f>'[1]Lignite Coal'!$Q$15*'[1]Lignite Coal'!$S$15</f>
        <v>0</v>
      </c>
      <c r="C8">
        <v>0</v>
      </c>
      <c r="D8">
        <v>0</v>
      </c>
      <c r="E8">
        <v>0</v>
      </c>
      <c r="F8">
        <f>'[1]Lignite Coal'!$Q$21*'[1]Lignite Coal'!$S$21</f>
        <v>0</v>
      </c>
      <c r="G8">
        <f>'[1]Lignite Coal'!$Q$24*'[1]Lignite Coal'!$S$24</f>
        <v>0</v>
      </c>
      <c r="H8">
        <f>'[1]Lignite Coal'!$Q$28*'[1]Lignite Coal'!$S$28</f>
        <v>0</v>
      </c>
      <c r="I8">
        <f t="shared" si="0"/>
        <v>0</v>
      </c>
    </row>
    <row r="9" spans="1:9" x14ac:dyDescent="0.2">
      <c r="A9" t="s">
        <v>22</v>
      </c>
      <c r="B9">
        <f>'[1]Lignite Coal'!$Q$16*'[1]Lignite Coal'!$S$16</f>
        <v>0</v>
      </c>
      <c r="C9">
        <v>0</v>
      </c>
      <c r="D9">
        <v>0</v>
      </c>
      <c r="E9">
        <v>0</v>
      </c>
      <c r="F9">
        <f>F8</f>
        <v>0</v>
      </c>
      <c r="G9">
        <f>G8</f>
        <v>0</v>
      </c>
      <c r="H9">
        <f>H8</f>
        <v>0</v>
      </c>
      <c r="I9">
        <f t="shared" si="0"/>
        <v>0</v>
      </c>
    </row>
    <row r="10" spans="1:9" x14ac:dyDescent="0.2">
      <c r="A10" t="s">
        <v>9</v>
      </c>
      <c r="B10">
        <f>'[1]Natural Gas'!$Q$15*'[1]Natural Gas'!$S$15+'[1]Natural Gas'!$Q$16*'[1]Natural Gas'!$S$16+'[1]Natural Gas'!$Q$17*'[1]Natural Gas'!$S$17</f>
        <v>1.7944537175128765E-3</v>
      </c>
      <c r="C10">
        <f>'[1]Natural Gas'!$Q$23*'[1]Natural Gas'!$S$23+'[1]Natural Gas'!$Q$24*'[1]Natural Gas'!$S$24+'[1]Natural Gas'!$Q$25*'[1]Natural Gas'!$S$25+'[1]Natural Gas'!$Q$26*'[1]Natural Gas'!$S$26+'[1]Natural Gas'!$Q$27*'[1]Natural Gas'!$S$27</f>
        <v>6.7433366081656501E-5</v>
      </c>
      <c r="D10">
        <f>'[1]Natural Gas'!$Q$30*'[1]Natural Gas'!$S$30+'[1]Natural Gas'!$Q$31*'[1]Natural Gas'!$S$31+'[1]Natural Gas'!$Q$32*'[1]Natural Gas'!$S$32+'[1]Natural Gas'!$Q$33*'[1]Natural Gas'!$S$33</f>
        <v>0</v>
      </c>
      <c r="E10">
        <v>0</v>
      </c>
      <c r="F10">
        <f>'[1]Natural Gas'!$Q$36*'[1]Natural Gas'!$S$36</f>
        <v>0.18157188947901837</v>
      </c>
      <c r="G10">
        <v>0</v>
      </c>
      <c r="H10">
        <f>'[1]Natural Gas'!$Q$39*'[1]Natural Gas'!$S$39</f>
        <v>0</v>
      </c>
      <c r="I10">
        <f t="shared" si="0"/>
        <v>0.18343377656261289</v>
      </c>
    </row>
    <row r="11" spans="1:9" x14ac:dyDescent="0.2">
      <c r="A11" t="s">
        <v>10</v>
      </c>
      <c r="B11">
        <f>[1]Uranium!$Q$15*[1]Uranium!$S$15+[1]Uranium!$Q$16*[1]Uranium!$S$16+[1]Uranium!$Q$17*[1]Uranium!$S$17</f>
        <v>0</v>
      </c>
      <c r="C11">
        <f>[1]Uranium!$Q$20*[1]Uranium!$S$20+[1]Uranium!$Q$21*[1]Uranium!$S$21+[1]Uranium!$Q$22*[1]Uranium!$S$22+[1]Uranium!$Q$23*[1]Uranium!$S$23</f>
        <v>0</v>
      </c>
      <c r="D11">
        <v>0</v>
      </c>
      <c r="E11">
        <v>0</v>
      </c>
      <c r="F11">
        <f>[1]Uranium!$Q$26*[1]Uranium!$S$26</f>
        <v>2.4716820563717907</v>
      </c>
      <c r="G11">
        <f>[1]Uranium!$Q$30*[1]Uranium!$S$30+[1]Uranium!$Q$31*[1]Uranium!$S$31</f>
        <v>0</v>
      </c>
      <c r="H11">
        <v>0</v>
      </c>
      <c r="I11">
        <f t="shared" si="0"/>
        <v>2.4716820563717907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9" x14ac:dyDescent="0.2">
      <c r="A13" t="s">
        <v>12</v>
      </c>
      <c r="B13">
        <f>[1]Wind!$Q$15*[1]Wind!$S$15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2">
      <c r="A14" t="s">
        <v>13</v>
      </c>
      <c r="B14" s="2">
        <f>'[1]Solid Biomass and RDF'!$S$15*'[1]Solid Biomass and RDF'!$Q$15+'[1]Solid Biomass and RDF'!$Q$16*'[1]Solid Biomass and RDF'!$S$16+'[1]Solid Biomass and RDF'!$Q$17*'[1]Solid Biomass and RDF'!$S$17+'[1]Solid Biomass and RDF'!$Q$18*'[1]Solid Biomass and RDF'!$S$18+'[1]Solid Biomass and RDF'!$Q$19*'[1]Solid Biomass and RDF'!$S$19</f>
        <v>0</v>
      </c>
      <c r="C14">
        <v>0</v>
      </c>
      <c r="D14">
        <v>0</v>
      </c>
      <c r="E14">
        <v>0</v>
      </c>
      <c r="F14">
        <f>'[1]Solid Biomass and RDF'!$Q$22*'[1]Solid Biomass and RDF'!$S$22</f>
        <v>4.1934529568898773E-2</v>
      </c>
      <c r="G14">
        <f>'[1]Solid Biomass and RDF'!$Q$25*'[1]Solid Biomass and RDF'!$S$25</f>
        <v>0</v>
      </c>
      <c r="H14">
        <f>'[1]Solid Biomass and RDF'!$Q$28*'[1]Solid Biomass and RDF'!$S$28+'[1]Solid Biomass and RDF'!$Q$29*'[1]Solid Biomass and RDF'!$S$29</f>
        <v>0</v>
      </c>
      <c r="I14">
        <f t="shared" si="0"/>
        <v>4.1934529568898773E-2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[1]Biogas!$Q$15*[1]Biogas!$S$15</f>
        <v>0</v>
      </c>
      <c r="G15">
        <v>0</v>
      </c>
      <c r="H15">
        <f>[1]Biogas!$Q$18*[1]Biogas!$S$18</f>
        <v>0</v>
      </c>
      <c r="I15">
        <f t="shared" si="0"/>
        <v>0</v>
      </c>
    </row>
    <row r="16" spans="1:9" x14ac:dyDescent="0.2">
      <c r="A16" t="s">
        <v>15</v>
      </c>
      <c r="B16">
        <f>[1]Geothermal!$Q$15*[1]Geothermal!$S$15+[1]Geothermal!$Q$16*[1]Geothermal!$S$16+[1]Geothermal!$Q$17*[1]Geothermal!$S$17+[1]Geothermal!$Q$18*[1]Geothermal!$S$18+[1]Geothermal!$Q$19*[1]Geothermal!$S$19</f>
        <v>0</v>
      </c>
      <c r="C16">
        <v>0</v>
      </c>
      <c r="D16">
        <v>0</v>
      </c>
      <c r="E16">
        <v>0</v>
      </c>
      <c r="F16">
        <f>[1]Geothermal!$Q$22*[1]Geothermal!$S$22+[1]Geothermal!$Q$23*[1]Geothermal!$S$23+[1]Geothermal!$Q$24*[1]Geothermal!$S$24+[1]Geothermal!$Q$25*[1]Geothermal!$S$25+[1]Geothermal!$Q$26*[1]Geothermal!$S$26+[1]Geothermal!$Q$27*[1]Geothermal!$S$27</f>
        <v>2.5678266565167212E-3</v>
      </c>
      <c r="G16">
        <v>0</v>
      </c>
      <c r="H16">
        <v>0</v>
      </c>
      <c r="I16">
        <f t="shared" si="0"/>
        <v>2.5678266565167212E-3</v>
      </c>
    </row>
    <row r="17" spans="1:9" x14ac:dyDescent="0.2">
      <c r="A17" t="s">
        <v>16</v>
      </c>
      <c r="B17">
        <f>'[1]Solar Photovoltaic'!$Q$15*'[1]Solar Photovoltaic'!$S$15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2">
      <c r="A18" t="s">
        <v>17</v>
      </c>
      <c r="B18">
        <f>'[1]Solar Thermal'!$Q$15*'[1]Solar Thermal'!$S$15</f>
        <v>0</v>
      </c>
      <c r="C18">
        <v>0</v>
      </c>
      <c r="D18">
        <v>0</v>
      </c>
      <c r="E18">
        <v>0</v>
      </c>
      <c r="F18">
        <f>'[1]Solar Thermal'!$Q$18*'[1]Solar Thermal'!$S$18</f>
        <v>2.4636425521480418E-2</v>
      </c>
      <c r="G18">
        <v>0</v>
      </c>
      <c r="H18">
        <v>0</v>
      </c>
      <c r="I18">
        <f t="shared" si="0"/>
        <v>2.4636425521480418E-2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0.6898915309126199</v>
      </c>
      <c r="G19">
        <f t="shared" si="1"/>
        <v>0</v>
      </c>
      <c r="H19">
        <f t="shared" si="1"/>
        <v>0</v>
      </c>
      <c r="I19">
        <f t="shared" ref="I19:I20" si="2">SUM(B19:H19)</f>
        <v>0.6898915309126199</v>
      </c>
    </row>
    <row r="20" spans="1:9" x14ac:dyDescent="0.2">
      <c r="A20" t="s">
        <v>26</v>
      </c>
      <c r="B20">
        <f>AVERAGE(B5:B7)</f>
        <v>0</v>
      </c>
      <c r="C20">
        <f t="shared" ref="C20:H20" si="3">AVERAGE(C5:C7)</f>
        <v>0</v>
      </c>
      <c r="D20">
        <f t="shared" si="3"/>
        <v>0</v>
      </c>
      <c r="E20">
        <f t="shared" si="3"/>
        <v>0</v>
      </c>
      <c r="F20">
        <f t="shared" si="3"/>
        <v>0.6898915309126199</v>
      </c>
      <c r="G20">
        <f t="shared" si="3"/>
        <v>0</v>
      </c>
      <c r="H20">
        <f t="shared" si="3"/>
        <v>0</v>
      </c>
      <c r="I20">
        <f t="shared" si="2"/>
        <v>0.6898915309126199</v>
      </c>
    </row>
    <row r="21" spans="1:9" x14ac:dyDescent="0.2">
      <c r="A21" s="5" t="s">
        <v>28</v>
      </c>
      <c r="B21" s="5">
        <v>5.1008939999999999E-3</v>
      </c>
      <c r="C21" s="6">
        <v>1.4722099999999999E-5</v>
      </c>
      <c r="D21" s="5">
        <v>0</v>
      </c>
      <c r="E21" s="5">
        <v>0</v>
      </c>
      <c r="F21" s="5">
        <v>0.30944856399999998</v>
      </c>
      <c r="G21" s="5">
        <v>4.8705005000000003E-2</v>
      </c>
      <c r="H21" s="5">
        <v>-7.0477794999999996E-2</v>
      </c>
      <c r="I21" s="5">
        <v>0.29279138999999998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3" max="4" width="12" bestFit="1" customWidth="1"/>
    <col min="5" max="6" width="11.83203125" bestFit="1" customWidth="1"/>
    <col min="7" max="7" width="11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[1]Oil!$H$15*[1]Oil!$E$15+[1]Oil!$H$16*[1]Oil!$E$16+[1]Oil!$H$17*[1]Oil!$E$17+[1]Oil!$H$18*[1]Oil!$E$18</f>
        <v>1.3828941492946186E-2</v>
      </c>
      <c r="C3">
        <v>0</v>
      </c>
      <c r="D3">
        <f>[1]Oil!$H$22*[1]Oil!$E$22</f>
        <v>0</v>
      </c>
      <c r="E3">
        <f>[1]Oil!$H$26*[1]Oil!$E$26</f>
        <v>2.1332322592727411E-5</v>
      </c>
      <c r="F3">
        <f>[1]Oil!$H$27*[1]Oil!$E$27</f>
        <v>1.5875488281691564E-4</v>
      </c>
      <c r="G3">
        <v>0</v>
      </c>
      <c r="H3">
        <f>[1]Oil!$H$32*[1]Oil!$E$32</f>
        <v>0</v>
      </c>
      <c r="I3">
        <f t="shared" ref="I3:I13" si="0">SUM(B3:H3)</f>
        <v>1.400902869835583E-2</v>
      </c>
    </row>
    <row r="4" spans="1:9" x14ac:dyDescent="0.2">
      <c r="A4" t="s">
        <v>24</v>
      </c>
      <c r="B4">
        <f>SUM('[1]Subbituminous Coal'!$E$15)*'[1]Subbituminous Coal'!$H$15</f>
        <v>0</v>
      </c>
      <c r="C4">
        <f>'[1]Subbituminous Coal'!$E$20*'[1]Subbituminous Coal'!$H$20</f>
        <v>0</v>
      </c>
      <c r="D4">
        <f>0</f>
        <v>0</v>
      </c>
      <c r="E4">
        <f>0</f>
        <v>0</v>
      </c>
      <c r="F4">
        <f>'[1]Subbituminous Coal'!$E$23*'[1]Subbituminous Coal'!$H$23</f>
        <v>4.1192692598717291E-5</v>
      </c>
      <c r="G4">
        <f>'[1]Subbituminous Coal'!$E$26*'[1]Subbituminous Coal'!$H$26+'[1]Subbituminous Coal'!$E$27*'[1]Subbituminous Coal'!$H$27</f>
        <v>2.0914958503088208E-6</v>
      </c>
      <c r="H4">
        <f>'[1]Subbituminous Coal'!$E$30*'[1]Subbituminous Coal'!$H$30</f>
        <v>0</v>
      </c>
      <c r="I4">
        <f t="shared" si="0"/>
        <v>4.3284188449026113E-5</v>
      </c>
    </row>
    <row r="5" spans="1:9" x14ac:dyDescent="0.2">
      <c r="A5" t="s">
        <v>19</v>
      </c>
      <c r="B5">
        <f>SUM('[1]Bituminous Coal'!$E$15)*'[1]Bituminous Coal'!$H$15</f>
        <v>0</v>
      </c>
      <c r="C5">
        <f>'[1]Bituminous Coal'!$E$23*'[1]Bituminous Coal'!$H$23</f>
        <v>0</v>
      </c>
      <c r="D5">
        <v>0</v>
      </c>
      <c r="E5">
        <v>0</v>
      </c>
      <c r="F5">
        <f>'[1]Bituminous Coal'!$E$28*'[1]Bituminous Coal'!$H$28</f>
        <v>4.5352770762060995E-3</v>
      </c>
      <c r="G5">
        <f>'[1]Bituminous Coal'!$E$31*'[1]Bituminous Coal'!$H$31+'[1]Bituminous Coal'!$E$32*'[1]Bituminous Coal'!$H$32</f>
        <v>1.3733256289721293E-3</v>
      </c>
      <c r="H5">
        <f>'[1]Bituminous Coal'!$E$35*'[1]Bituminous Coal'!$H$35</f>
        <v>0</v>
      </c>
      <c r="I5">
        <f t="shared" si="0"/>
        <v>5.908602705178229E-3</v>
      </c>
    </row>
    <row r="6" spans="1:9" x14ac:dyDescent="0.2">
      <c r="A6" t="s">
        <v>20</v>
      </c>
      <c r="B6">
        <f>'[1]Bituminous Coal'!$E$16*'[1]Bituminous Coal'!$H$16</f>
        <v>0</v>
      </c>
      <c r="C6">
        <f>'[1]Bituminous Coal'!$E$24*'[1]Bituminous Coal'!$H$24</f>
        <v>0</v>
      </c>
      <c r="D6">
        <v>0</v>
      </c>
      <c r="E6">
        <v>0</v>
      </c>
      <c r="F6">
        <f>F5</f>
        <v>4.5352770762060995E-3</v>
      </c>
      <c r="G6">
        <f>G5</f>
        <v>1.3733256289721293E-3</v>
      </c>
      <c r="H6">
        <f>H5</f>
        <v>0</v>
      </c>
      <c r="I6">
        <f t="shared" si="0"/>
        <v>5.908602705178229E-3</v>
      </c>
    </row>
    <row r="7" spans="1:9" x14ac:dyDescent="0.2">
      <c r="A7" t="s">
        <v>21</v>
      </c>
      <c r="B7">
        <f>'[1]Bituminous Coal'!$E$17*'[1]Bituminous Coal'!$H$17</f>
        <v>0</v>
      </c>
      <c r="C7">
        <f>'[1]Bituminous Coal'!$E$25*'[1]Bituminous Coal'!$H$25</f>
        <v>0</v>
      </c>
      <c r="D7">
        <v>0</v>
      </c>
      <c r="E7">
        <v>0</v>
      </c>
      <c r="F7">
        <f>F6</f>
        <v>4.5352770762060995E-3</v>
      </c>
      <c r="G7">
        <f>G6</f>
        <v>1.3733256289721293E-3</v>
      </c>
      <c r="H7">
        <f>H6</f>
        <v>0</v>
      </c>
      <c r="I7">
        <f t="shared" si="0"/>
        <v>5.908602705178229E-3</v>
      </c>
    </row>
    <row r="8" spans="1:9" x14ac:dyDescent="0.2">
      <c r="A8" t="s">
        <v>23</v>
      </c>
      <c r="B8">
        <f>'[1]Lignite Coal'!$E$15*'[1]Lignite Coal'!$H$15</f>
        <v>0</v>
      </c>
      <c r="C8">
        <v>0</v>
      </c>
      <c r="D8">
        <v>0</v>
      </c>
      <c r="E8">
        <v>0</v>
      </c>
      <c r="F8">
        <f>'[1]Lignite Coal'!$E$21*'[1]Lignite Coal'!$H$21</f>
        <v>1.5440596147916041E-2</v>
      </c>
      <c r="G8">
        <f>'[1]Lignite Coal'!$E$24*'[1]Lignite Coal'!$H$24</f>
        <v>0</v>
      </c>
      <c r="H8">
        <f>'[1]Lignite Coal'!$E$28*'[1]Lignite Coal'!$H$28</f>
        <v>0</v>
      </c>
      <c r="I8">
        <f t="shared" si="0"/>
        <v>1.5440596147916041E-2</v>
      </c>
    </row>
    <row r="9" spans="1:9" x14ac:dyDescent="0.2">
      <c r="A9" t="s">
        <v>22</v>
      </c>
      <c r="B9">
        <f>'[1]Lignite Coal'!$E$16*'[1]Lignite Coal'!$H$16</f>
        <v>0</v>
      </c>
      <c r="C9">
        <v>0</v>
      </c>
      <c r="D9">
        <v>0</v>
      </c>
      <c r="E9">
        <v>0</v>
      </c>
      <c r="F9">
        <f>F8</f>
        <v>1.5440596147916041E-2</v>
      </c>
      <c r="G9">
        <f>G8</f>
        <v>0</v>
      </c>
      <c r="H9">
        <f>H8</f>
        <v>0</v>
      </c>
      <c r="I9">
        <f t="shared" si="0"/>
        <v>1.5440596147916041E-2</v>
      </c>
    </row>
    <row r="10" spans="1:9" x14ac:dyDescent="0.2">
      <c r="A10" t="s">
        <v>9</v>
      </c>
      <c r="B10">
        <f>'[1]Natural Gas'!$E$15*'[1]Natural Gas'!$H$15+'[1]Natural Gas'!$E$16*'[1]Natural Gas'!$H$16+'[1]Natural Gas'!$E$17*'[1]Natural Gas'!$H$17</f>
        <v>1.1918871670780415E-3</v>
      </c>
      <c r="C10">
        <f>'[1]Natural Gas'!$E$23*'[1]Natural Gas'!$H$23+'[1]Natural Gas'!$E$24*'[1]Natural Gas'!$H$24+'[1]Natural Gas'!$E$25*'[1]Natural Gas'!$H$25+'[1]Natural Gas'!$E$26*'[1]Natural Gas'!$H$26+'[1]Natural Gas'!$E$27*'[1]Natural Gas'!$H$27</f>
        <v>3.0033142300848553E-5</v>
      </c>
      <c r="D10">
        <f>'[1]Natural Gas'!$E$31*'[1]Natural Gas'!$H$31+'[1]Natural Gas'!$E$32*'[1]Natural Gas'!$H$32</f>
        <v>3.3219527908486762E-7</v>
      </c>
      <c r="E10">
        <v>0</v>
      </c>
      <c r="F10">
        <f>'[1]Natural Gas'!$E$36*'[1]Natural Gas'!$H$36</f>
        <v>1.8575482392096786E-3</v>
      </c>
      <c r="G10">
        <v>0</v>
      </c>
      <c r="H10">
        <f>'[1]Natural Gas'!$E$39*'[1]Natural Gas'!$H$39</f>
        <v>0</v>
      </c>
      <c r="I10">
        <f t="shared" si="0"/>
        <v>3.0798007438676534E-3</v>
      </c>
    </row>
    <row r="11" spans="1:9" x14ac:dyDescent="0.2">
      <c r="A11" t="s">
        <v>10</v>
      </c>
      <c r="B11" s="2">
        <f>[1]Uranium!$E$15*[1]Uranium!$H$15+[1]Uranium!$E$16*[1]Uranium!$H$16+[1]Uranium!$E$17*[1]Uranium!$H$17</f>
        <v>0</v>
      </c>
      <c r="C11">
        <f>[1]Uranium!$E$20*[1]Uranium!$H$20+[1]Uranium!$E$21*[1]Uranium!$H$21+[1]Uranium!$E$22*[1]Uranium!$H$22+[1]Uranium!$E$23*[1]Uranium!$H$23</f>
        <v>0</v>
      </c>
      <c r="D11">
        <v>0</v>
      </c>
      <c r="E11">
        <v>0</v>
      </c>
      <c r="F11">
        <f>[1]Uranium!$E$26*[1]Uranium!$H$26</f>
        <v>4.6224998525314247E-2</v>
      </c>
      <c r="G11" s="3">
        <f>[1]Uranium!$E$30*[1]Uranium!$H$30+[1]Uranium!$E$31*[1]Uranium!$H$31</f>
        <v>0</v>
      </c>
      <c r="H11">
        <v>0</v>
      </c>
      <c r="I11">
        <f t="shared" si="0"/>
        <v>4.6224998525314247E-2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SUM(B12:H12)</f>
        <v>0</v>
      </c>
    </row>
    <row r="13" spans="1:9" x14ac:dyDescent="0.2">
      <c r="A13" t="s">
        <v>12</v>
      </c>
      <c r="B13">
        <f>[1]Wind!$E$15*[1]Wind!$H$15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2">
      <c r="A14" t="s">
        <v>13</v>
      </c>
      <c r="B14">
        <f>'[1]Solid Biomass and RDF'!$E$15*'[1]Solid Biomass and RDF'!$H$15+'[1]Solid Biomass and RDF'!$E$16*'[1]Solid Biomass and RDF'!$H$16+'[1]Solid Biomass and RDF'!$E$17*'[1]Solid Biomass and RDF'!$H$17+'[1]Solid Biomass and RDF'!$E$18*'[1]Solid Biomass and RDF'!$H$18+'[1]Solid Biomass and RDF'!$E$19*'[1]Solid Biomass and RDF'!$H$19</f>
        <v>0</v>
      </c>
      <c r="C14">
        <v>0</v>
      </c>
      <c r="D14">
        <v>0</v>
      </c>
      <c r="E14">
        <v>0</v>
      </c>
      <c r="F14">
        <f>'[1]Solid Biomass and RDF'!$E$22*'[1]Solid Biomass and RDF'!$H$22</f>
        <v>3.4421743177427043E-4</v>
      </c>
      <c r="G14">
        <f>'[1]Solid Biomass and RDF'!$E$25*'[1]Solid Biomass and RDF'!$H$25</f>
        <v>0</v>
      </c>
      <c r="H14">
        <f>'[1]Solid Biomass and RDF'!$E$28*'[1]Solid Biomass and RDF'!$H$28+'[1]Solid Biomass and RDF'!$E$29*'[1]Solid Biomass and RDF'!$H$29</f>
        <v>0</v>
      </c>
      <c r="I14">
        <f>SUM(B14:H14)</f>
        <v>3.4421743177427043E-4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[1]Biogas!$E$15*[1]Biogas!$H$15</f>
        <v>0</v>
      </c>
      <c r="G15">
        <v>0</v>
      </c>
      <c r="H15">
        <f>[1]Biogas!$E$18*[1]Biogas!$H$18</f>
        <v>0</v>
      </c>
      <c r="I15">
        <f>SUM(B15:H15)</f>
        <v>0</v>
      </c>
    </row>
    <row r="16" spans="1:9" x14ac:dyDescent="0.2">
      <c r="A16" t="s">
        <v>15</v>
      </c>
      <c r="B16">
        <f>[1]Geothermal!$E$15*[1]Geothermal!$H$15+[1]Geothermal!$E$16*[1]Geothermal!$H$16+[1]Geothermal!$E$17*[1]Geothermal!$H$17+[1]Geothermal!$E$18*[1]Geothermal!$H$18+[1]Geothermal!$E$19*[1]Geothermal!$H$19</f>
        <v>0</v>
      </c>
      <c r="C16">
        <v>0</v>
      </c>
      <c r="D16">
        <v>0</v>
      </c>
      <c r="E16">
        <v>0</v>
      </c>
      <c r="F16">
        <f>[1]Geothermal!$E$22*[1]Geothermal!$H22+[1]Geothermal!$E$23*[1]Geothermal!$H$23+[1]Geothermal!$E$24*[1]Geothermal!$H$24+[1]Geothermal!$E$25*[1]Geothermal!$H$25+[1]Geothermal!$E$26*[1]Geothermal!$H$26</f>
        <v>0</v>
      </c>
      <c r="G16">
        <v>0</v>
      </c>
      <c r="H16">
        <v>0</v>
      </c>
      <c r="I16">
        <f>SUM(B16:H16)</f>
        <v>0</v>
      </c>
    </row>
    <row r="17" spans="1:9" x14ac:dyDescent="0.2">
      <c r="A17" t="s">
        <v>16</v>
      </c>
      <c r="B17">
        <f>'[1]Solar Photovoltaic'!$E$15*'[1]Solar Photovoltaic'!$H$15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>SUM(B17:H17)</f>
        <v>0</v>
      </c>
    </row>
    <row r="18" spans="1:9" x14ac:dyDescent="0.2">
      <c r="A18" t="s">
        <v>17</v>
      </c>
      <c r="B18">
        <f>'[1]Solar Thermal'!$E$15*'[1]Solar Thermal'!$H$15</f>
        <v>0</v>
      </c>
      <c r="C18">
        <v>0</v>
      </c>
      <c r="D18">
        <v>0</v>
      </c>
      <c r="E18">
        <v>0</v>
      </c>
      <c r="F18">
        <f>'[1]Solar Thermal'!$E$18*'[1]Solar Thermal'!$H$18</f>
        <v>0</v>
      </c>
      <c r="G18">
        <v>0</v>
      </c>
      <c r="H18">
        <v>0</v>
      </c>
      <c r="I18">
        <f>SUM(B18:H18)</f>
        <v>0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4.5352770762060995E-3</v>
      </c>
      <c r="G19">
        <f t="shared" si="1"/>
        <v>1.3733256289721293E-3</v>
      </c>
      <c r="H19">
        <f t="shared" si="1"/>
        <v>0</v>
      </c>
      <c r="I19">
        <f t="shared" ref="I19:I20" si="2">SUM(B19:H19)</f>
        <v>5.908602705178229E-3</v>
      </c>
    </row>
    <row r="20" spans="1:9" x14ac:dyDescent="0.2">
      <c r="A20" t="s">
        <v>26</v>
      </c>
      <c r="B20">
        <f>AVERAGE(B5:B7)</f>
        <v>0</v>
      </c>
      <c r="C20">
        <f t="shared" ref="C20:H20" si="3">AVERAGE(C5:C7)</f>
        <v>0</v>
      </c>
      <c r="D20">
        <f t="shared" si="3"/>
        <v>0</v>
      </c>
      <c r="E20">
        <f t="shared" si="3"/>
        <v>0</v>
      </c>
      <c r="F20">
        <f t="shared" si="3"/>
        <v>4.5352770762060995E-3</v>
      </c>
      <c r="G20">
        <f t="shared" si="3"/>
        <v>1.3733256289721293E-3</v>
      </c>
      <c r="H20">
        <f t="shared" si="3"/>
        <v>0</v>
      </c>
      <c r="I20">
        <f t="shared" si="2"/>
        <v>5.908602705178229E-3</v>
      </c>
    </row>
    <row r="21" spans="1:9" x14ac:dyDescent="0.2">
      <c r="A21" s="5" t="s">
        <v>28</v>
      </c>
      <c r="B21" s="5">
        <v>5.1008939999999999E-3</v>
      </c>
      <c r="C21" s="6">
        <v>1.4722099999999999E-5</v>
      </c>
      <c r="D21" s="5">
        <v>0</v>
      </c>
      <c r="E21" s="5">
        <v>0</v>
      </c>
      <c r="F21" s="5">
        <v>0.30944856399999998</v>
      </c>
      <c r="G21" s="5">
        <v>4.8705005000000003E-2</v>
      </c>
      <c r="H21" s="5">
        <v>-7.0477794999999996E-2</v>
      </c>
      <c r="I21" s="5">
        <v>0.29279138999999998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1" max="1" width="17.1640625" customWidth="1"/>
    <col min="3" max="4" width="12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[1]Oil!$Q$15*[1]Oil!$T$15+[1]Oil!$Q$16*[1]Oil!$T$16+[1]Oil!$Q$17*[1]Oil!$T$17+[1]Oil!$Q$18*[1]Oil!$T$18</f>
        <v>2.6763251477576695E-2</v>
      </c>
      <c r="C3">
        <f>0</f>
        <v>0</v>
      </c>
      <c r="D3" s="1">
        <f>[1]Oil!$Q$21*[1]Oil!$T$21+[1]Oil!$Q$22*[1]Oil!$T$22+[1]Oil!$T$23*[1]Oil!$Q$23</f>
        <v>3.5194508210707087E-3</v>
      </c>
      <c r="E3">
        <f>[1]Oil!$Q$26*[1]Oil!$T$26</f>
        <v>2.1332322592727414E-4</v>
      </c>
      <c r="F3">
        <f>[1]Oil!$Q$27*[1]Oil!$T$27</f>
        <v>3.1104098113797288E-2</v>
      </c>
      <c r="G3">
        <f>0</f>
        <v>0</v>
      </c>
      <c r="H3">
        <f>[1]Oil!$Q$32*[1]Oil!$T$32</f>
        <v>0</v>
      </c>
      <c r="I3">
        <f>SUM(B3:H3)</f>
        <v>6.1600123638371966E-2</v>
      </c>
    </row>
    <row r="4" spans="1:9" x14ac:dyDescent="0.2">
      <c r="A4" t="s">
        <v>24</v>
      </c>
      <c r="B4">
        <f>'[1]Subbituminous Coal'!$Q$15*'[1]Subbituminous Coal'!$T$15</f>
        <v>0</v>
      </c>
      <c r="C4">
        <f>'[1]Subbituminous Coal'!$Q$20*'[1]Subbituminous Coal'!$T$20</f>
        <v>0</v>
      </c>
      <c r="D4">
        <f>0</f>
        <v>0</v>
      </c>
      <c r="E4">
        <f>0</f>
        <v>0</v>
      </c>
      <c r="F4">
        <f>'[1]Subbituminous Coal'!$Q$23*'[1]Subbituminous Coal'!$T$23</f>
        <v>2.6085512276683375E-3</v>
      </c>
      <c r="G4" s="4">
        <f>'[1]Subbituminous Coal'!$Q$26*'[1]Subbituminous Coal'!$T$26</f>
        <v>0</v>
      </c>
      <c r="H4">
        <f>'[1]Subbituminous Coal'!$Q$30*'[1]Subbituminous Coal'!$T$30</f>
        <v>0</v>
      </c>
      <c r="I4">
        <f t="shared" ref="I4:I18" si="0">SUM(B4:H4)</f>
        <v>2.6085512276683375E-3</v>
      </c>
    </row>
    <row r="5" spans="1:9" x14ac:dyDescent="0.2">
      <c r="A5" t="s">
        <v>19</v>
      </c>
      <c r="B5">
        <f>SUM('[1]Bituminous Coal'!$Q$15)*'[1]Bituminous Coal'!$T$15</f>
        <v>0</v>
      </c>
      <c r="C5">
        <f>'[1]Bituminous Coal'!$Q$23*'[1]Bituminous Coal'!$T$23</f>
        <v>0</v>
      </c>
      <c r="D5">
        <v>0</v>
      </c>
      <c r="E5">
        <v>0</v>
      </c>
      <c r="F5">
        <f>'[1]Bituminous Coal'!$Q$28*'[1]Bituminous Coal'!T$28</f>
        <v>0.57488199824914166</v>
      </c>
      <c r="G5">
        <f>'[1]Bituminous Coal'!$Q$31*'[1]Bituminous Coal'!$T$31</f>
        <v>0</v>
      </c>
      <c r="H5">
        <f>'[1]Bituminous Coal'!$Q$35*'[1]Bituminous Coal'!$T$35</f>
        <v>0</v>
      </c>
      <c r="I5">
        <f t="shared" si="0"/>
        <v>0.57488199824914166</v>
      </c>
    </row>
    <row r="6" spans="1:9" x14ac:dyDescent="0.2">
      <c r="A6" t="s">
        <v>20</v>
      </c>
      <c r="B6">
        <f>'[1]Bituminous Coal'!$Q$16*'[1]Bituminous Coal'!$T$16</f>
        <v>0</v>
      </c>
      <c r="C6">
        <f>'[1]Bituminous Coal'!$Q$24*'[1]Bituminous Coal'!$T$24</f>
        <v>0</v>
      </c>
      <c r="D6">
        <v>0</v>
      </c>
      <c r="E6">
        <v>0</v>
      </c>
      <c r="F6">
        <f>F5</f>
        <v>0.57488199824914166</v>
      </c>
      <c r="G6">
        <f>G5</f>
        <v>0</v>
      </c>
      <c r="H6">
        <f>H5</f>
        <v>0</v>
      </c>
      <c r="I6">
        <f t="shared" si="0"/>
        <v>0.57488199824914166</v>
      </c>
    </row>
    <row r="7" spans="1:9" x14ac:dyDescent="0.2">
      <c r="A7" t="s">
        <v>21</v>
      </c>
      <c r="B7">
        <f>'[1]Bituminous Coal'!$Q$17*'[1]Bituminous Coal'!$T$17</f>
        <v>0</v>
      </c>
      <c r="C7">
        <f>'[1]Bituminous Coal'!$Q$25*'[1]Bituminous Coal'!$T$25</f>
        <v>0</v>
      </c>
      <c r="D7">
        <v>0</v>
      </c>
      <c r="E7">
        <v>0</v>
      </c>
      <c r="F7">
        <f>F6</f>
        <v>0.57488199824914166</v>
      </c>
      <c r="G7">
        <f>G6</f>
        <v>0</v>
      </c>
      <c r="H7">
        <f>H6</f>
        <v>0</v>
      </c>
      <c r="I7">
        <f t="shared" si="0"/>
        <v>0.57488199824914166</v>
      </c>
    </row>
    <row r="8" spans="1:9" x14ac:dyDescent="0.2">
      <c r="A8" t="s">
        <v>23</v>
      </c>
      <c r="B8">
        <f>'[1]Lignite Coal'!$Q$15*'[1]Lignite Coal'!$T$15</f>
        <v>0</v>
      </c>
      <c r="C8">
        <v>0</v>
      </c>
      <c r="D8">
        <v>0</v>
      </c>
      <c r="E8">
        <v>0</v>
      </c>
      <c r="F8">
        <f>'[1]Lignite Coal'!$Q$21*'[1]Lignite Coal'!$T$21</f>
        <v>1.7083267641982935E-2</v>
      </c>
      <c r="G8">
        <f>'[1]Lignite Coal'!$Q$24*'[1]Lignite Coal'!$T$24</f>
        <v>0</v>
      </c>
      <c r="H8">
        <f>'[1]Lignite Coal'!$Q$28*'[1]Lignite Coal'!$T$28</f>
        <v>0</v>
      </c>
      <c r="I8">
        <f t="shared" si="0"/>
        <v>1.7083267641982935E-2</v>
      </c>
    </row>
    <row r="9" spans="1:9" x14ac:dyDescent="0.2">
      <c r="A9" t="s">
        <v>22</v>
      </c>
      <c r="B9">
        <f>'[1]Lignite Coal'!$Q$16*'[1]Lignite Coal'!$T$16</f>
        <v>0</v>
      </c>
      <c r="C9">
        <v>0</v>
      </c>
      <c r="D9">
        <v>0</v>
      </c>
      <c r="E9">
        <v>0</v>
      </c>
      <c r="F9">
        <f>F8</f>
        <v>1.7083267641982935E-2</v>
      </c>
      <c r="G9">
        <f>G8</f>
        <v>0</v>
      </c>
      <c r="H9">
        <f>H8</f>
        <v>0</v>
      </c>
      <c r="I9">
        <f t="shared" si="0"/>
        <v>1.7083267641982935E-2</v>
      </c>
    </row>
    <row r="10" spans="1:9" x14ac:dyDescent="0.2">
      <c r="A10" t="s">
        <v>9</v>
      </c>
      <c r="B10">
        <f>'[1]Natural Gas'!$Q$15*'[1]Natural Gas'!$T$15+'[1]Natural Gas'!$Q$16*'[1]Natural Gas'!$T$16+'[1]Natural Gas'!$Q$17*'[1]Natural Gas'!$T$17</f>
        <v>1.1918871670780413E-3</v>
      </c>
      <c r="C10">
        <f>'[1]Natural Gas'!$Q$23*'[1]Natural Gas'!$T$23+'[1]Natural Gas'!$Q$24*'[1]Natural Gas'!$T$24+'[1]Natural Gas'!$Q$25*'[1]Natural Gas'!$T$25+'[1]Natural Gas'!$Q$26*'[1]Natural Gas'!$T$26+'[1]Natural Gas'!$Q$27*'[1]Natural Gas'!$T$27</f>
        <v>4.4789655415019249E-5</v>
      </c>
      <c r="D10">
        <f>'[1]Natural Gas'!$Q$30*'[1]Natural Gas'!$T$30+'[1]Natural Gas'!$Q$31*'[1]Natural Gas'!$T$31+'[1]Natural Gas'!$Q$32*'[1]Natural Gas'!$T$32+'[1]Natural Gas'!$Q$33*'[1]Natural Gas'!$T$33</f>
        <v>4.2329482123698361E-7</v>
      </c>
      <c r="E10">
        <v>0</v>
      </c>
      <c r="F10">
        <f>'[1]Natural Gas'!$Q$36*'[1]Natural Gas'!$T$36</f>
        <v>0.21293017585721416</v>
      </c>
      <c r="G10">
        <v>0</v>
      </c>
      <c r="H10">
        <f>'[1]Natural Gas'!$Q$39*'[1]Natural Gas'!$T$39</f>
        <v>0</v>
      </c>
      <c r="I10">
        <f t="shared" si="0"/>
        <v>0.21416727597452845</v>
      </c>
    </row>
    <row r="11" spans="1:9" x14ac:dyDescent="0.2">
      <c r="A11" t="s">
        <v>10</v>
      </c>
      <c r="B11">
        <f>[1]Uranium!$Q$15*[1]Uranium!$T$15+[1]Uranium!$Q$16*[1]Uranium!$T$16+[1]Uranium!$Q$17*[1]Uranium!$T$17</f>
        <v>0</v>
      </c>
      <c r="C11">
        <f>[1]Uranium!$Q$20*[1]Uranium!$T$20+[1]Uranium!$Q$21*[1]Uranium!$T$21+[1]Uranium!$Q$22*[1]Uranium!$T$22+[1]Uranium!$Q$23*[1]Uranium!$T$23</f>
        <v>0</v>
      </c>
      <c r="D11">
        <v>0</v>
      </c>
      <c r="E11">
        <v>0</v>
      </c>
      <c r="F11">
        <f>[1]Uranium!$Q$26*[1]Uranium!$T$26</f>
        <v>4.5229596529738636</v>
      </c>
      <c r="G11">
        <f>[1]Uranium!$Q$30*[1]Uranium!$T$30+[1]Uranium!$Q$31*[1]Uranium!$T$31</f>
        <v>0</v>
      </c>
      <c r="H11">
        <v>0</v>
      </c>
      <c r="I11">
        <f t="shared" si="0"/>
        <v>4.5229596529738636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9" x14ac:dyDescent="0.2">
      <c r="A13" t="s">
        <v>12</v>
      </c>
      <c r="B13">
        <f>[1]Wind!$Q$15*[1]Wind!$T$15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2">
      <c r="A14" t="s">
        <v>13</v>
      </c>
      <c r="B14" s="2">
        <f>'[1]Solid Biomass and RDF'!$T$15*'[1]Solid Biomass and RDF'!$Q$15+'[1]Solid Biomass and RDF'!$Q$16*'[1]Solid Biomass and RDF'!$T$16+'[1]Solid Biomass and RDF'!$Q$17*'[1]Solid Biomass and RDF'!$T$17+'[1]Solid Biomass and RDF'!$Q$18*'[1]Solid Biomass and RDF'!$T$18+'[1]Solid Biomass and RDF'!$Q$19*'[1]Solid Biomass and RDF'!$T$19</f>
        <v>0</v>
      </c>
      <c r="C14">
        <v>0</v>
      </c>
      <c r="D14">
        <v>0</v>
      </c>
      <c r="E14">
        <v>0</v>
      </c>
      <c r="F14">
        <f>'[1]Solid Biomass and RDF'!$Q$22*'[1]Solid Biomass and RDF'!$T$22</f>
        <v>4.9969010515452321E-2</v>
      </c>
      <c r="G14">
        <f>'[1]Solid Biomass and RDF'!$Q$25*'[1]Solid Biomass and RDF'!$T$25</f>
        <v>0</v>
      </c>
      <c r="H14">
        <f>'[1]Solid Biomass and RDF'!$Q$28*'[1]Solid Biomass and RDF'!$T$28+'[1]Solid Biomass and RDF'!$Q$29*'[1]Solid Biomass and RDF'!$T$29</f>
        <v>0</v>
      </c>
      <c r="I14">
        <f t="shared" si="0"/>
        <v>4.9969010515452321E-2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[1]Biogas!$Q$15*[1]Biogas!$T$15</f>
        <v>0</v>
      </c>
      <c r="G15">
        <v>0</v>
      </c>
      <c r="H15">
        <f>[1]Biogas!$Q$18*[1]Biogas!$T$18</f>
        <v>0</v>
      </c>
      <c r="I15">
        <f t="shared" si="0"/>
        <v>0</v>
      </c>
    </row>
    <row r="16" spans="1:9" x14ac:dyDescent="0.2">
      <c r="A16" t="s">
        <v>15</v>
      </c>
      <c r="B16">
        <f>[1]Geothermal!$Q$15*[1]Geothermal!$T$15+[1]Geothermal!$Q$16*[1]Geothermal!$T$16+[1]Geothermal!$Q$17*[1]Geothermal!$T$17+[1]Geothermal!$Q$18*[1]Geothermal!$T$18+[1]Geothermal!$Q$19*[1]Geothermal!$T$19</f>
        <v>0</v>
      </c>
      <c r="C16">
        <v>0</v>
      </c>
      <c r="D16">
        <v>0</v>
      </c>
      <c r="E16">
        <v>0</v>
      </c>
      <c r="F16">
        <f>[1]Geothermal!$Q$22*[1]Geothermal!$T$22+[1]Geothermal!$Q$23*[1]Geothermal!$T$23+[1]Geothermal!$Q$24*[1]Geothermal!$T$24+[1]Geothermal!$Q$25*[1]Geothermal!$T$25+[1]Geothermal!$Q$26*[1]Geothermal!$T$26+[1]Geothermal!$Q$27*[1]Geothermal!$T$27</f>
        <v>0</v>
      </c>
      <c r="G16">
        <v>0</v>
      </c>
      <c r="H16">
        <v>0</v>
      </c>
      <c r="I16">
        <f t="shared" si="0"/>
        <v>0</v>
      </c>
    </row>
    <row r="17" spans="1:9" x14ac:dyDescent="0.2">
      <c r="A17" t="s">
        <v>16</v>
      </c>
      <c r="B17">
        <f>'[1]Solar Photovoltaic'!$Q$15*'[1]Solar Photovoltaic'!$T$15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2">
      <c r="A18" t="s">
        <v>17</v>
      </c>
      <c r="B18">
        <f>'[1]Solar Thermal'!$Q$15*'[1]Solar Thermal'!$T$15</f>
        <v>0</v>
      </c>
      <c r="C18">
        <v>0</v>
      </c>
      <c r="D18">
        <v>0</v>
      </c>
      <c r="E18">
        <v>0</v>
      </c>
      <c r="F18">
        <f>'[1]Solar Thermal'!$Q$18*'[1]Solar Thermal'!$T$18</f>
        <v>0</v>
      </c>
      <c r="G18">
        <v>0</v>
      </c>
      <c r="H18">
        <v>0</v>
      </c>
      <c r="I18">
        <f t="shared" si="0"/>
        <v>0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0.57488199824914166</v>
      </c>
      <c r="G19">
        <f t="shared" si="1"/>
        <v>0</v>
      </c>
      <c r="H19">
        <f t="shared" si="1"/>
        <v>0</v>
      </c>
      <c r="I19">
        <f t="shared" ref="I19:I20" si="2">SUM(B19:H19)</f>
        <v>0.57488199824914166</v>
      </c>
    </row>
    <row r="20" spans="1:9" x14ac:dyDescent="0.2">
      <c r="A20" t="s">
        <v>26</v>
      </c>
      <c r="B20">
        <f>AVERAGE(B5:B7)</f>
        <v>0</v>
      </c>
      <c r="C20">
        <f t="shared" ref="C20:H20" si="3">AVERAGE(C5:C7)</f>
        <v>0</v>
      </c>
      <c r="D20">
        <f t="shared" si="3"/>
        <v>0</v>
      </c>
      <c r="E20">
        <f t="shared" si="3"/>
        <v>0</v>
      </c>
      <c r="F20">
        <f t="shared" si="3"/>
        <v>0.57488199824914166</v>
      </c>
      <c r="G20">
        <f t="shared" si="3"/>
        <v>0</v>
      </c>
      <c r="H20">
        <f t="shared" si="3"/>
        <v>0</v>
      </c>
      <c r="I20">
        <f t="shared" si="2"/>
        <v>0.57488199824914166</v>
      </c>
    </row>
    <row r="21" spans="1:9" x14ac:dyDescent="0.2">
      <c r="A21" s="5" t="s">
        <v>28</v>
      </c>
      <c r="B21" s="5">
        <v>5.1008939999999999E-3</v>
      </c>
      <c r="C21" s="6">
        <v>1.4722099999999999E-5</v>
      </c>
      <c r="D21" s="5">
        <v>0</v>
      </c>
      <c r="E21" s="5">
        <v>0</v>
      </c>
      <c r="F21" s="5">
        <v>0.30944856399999998</v>
      </c>
      <c r="G21" s="5">
        <v>4.8705005000000003E-2</v>
      </c>
      <c r="H21" s="5">
        <v>-7.0477794999999996E-2</v>
      </c>
      <c r="I21" s="5">
        <v>0.29279138999999998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[1]Oil!$I$15*[1]Oil!$E$15+[1]Oil!$I$16*[1]Oil!$E$16+[1]Oil!$I$17*[1]Oil!$E$17+[1]Oil!I$18*[1]Oil!$E$18</f>
        <v>4.6135680764987509E-2</v>
      </c>
      <c r="C3">
        <v>0</v>
      </c>
      <c r="D3">
        <f>[1]Oil!$I$22*[1]Oil!$E$22</f>
        <v>0</v>
      </c>
      <c r="E3">
        <f>[1]Oil!$I$26*[1]Oil!$E$26</f>
        <v>0</v>
      </c>
      <c r="F3">
        <f>[1]Oil!$I$27*[1]Oil!$E$27</f>
        <v>0</v>
      </c>
      <c r="G3">
        <v>0</v>
      </c>
      <c r="H3">
        <f>[1]Oil!$I$32*[1]Oil!$E$32</f>
        <v>0</v>
      </c>
      <c r="I3">
        <f t="shared" ref="I3:I13" si="0">SUM(B3:H3)</f>
        <v>4.6135680764987509E-2</v>
      </c>
    </row>
    <row r="4" spans="1:9" x14ac:dyDescent="0.2">
      <c r="A4" t="s">
        <v>24</v>
      </c>
      <c r="B4">
        <f>SUM('[1]Subbituminous Coal'!$E$15)*'[1]Subbituminous Coal'!$I$15</f>
        <v>0</v>
      </c>
      <c r="C4">
        <f>'[1]Subbituminous Coal'!$E$20*'[1]Subbituminous Coal'!$I$20</f>
        <v>0</v>
      </c>
      <c r="D4">
        <f>0</f>
        <v>0</v>
      </c>
      <c r="E4">
        <f>0</f>
        <v>0</v>
      </c>
      <c r="F4">
        <f>'[1]Subbituminous Coal'!$E$23*'[1]Subbituminous Coal'!$I$23</f>
        <v>0</v>
      </c>
      <c r="G4">
        <f>'[1]Subbituminous Coal'!$E$26*'[1]Subbituminous Coal'!$I$26+'[1]Subbituminous Coal'!$E$27*'[1]Subbituminous Coal'!$I$27</f>
        <v>0</v>
      </c>
      <c r="H4">
        <f>'[1]Subbituminous Coal'!$E$30*'[1]Subbituminous Coal'!$I$30</f>
        <v>0</v>
      </c>
      <c r="I4">
        <f t="shared" si="0"/>
        <v>0</v>
      </c>
    </row>
    <row r="5" spans="1:9" x14ac:dyDescent="0.2">
      <c r="A5" t="s">
        <v>19</v>
      </c>
      <c r="B5">
        <f>SUM('[1]Bituminous Coal'!$E$15)*'[1]Bituminous Coal'!$I$15</f>
        <v>0</v>
      </c>
      <c r="C5">
        <f>'[1]Bituminous Coal'!$E$23*'[1]Bituminous Coal'!$I$23</f>
        <v>0</v>
      </c>
      <c r="D5">
        <v>0</v>
      </c>
      <c r="E5">
        <v>0</v>
      </c>
      <c r="F5">
        <f>'[1]Bituminous Coal'!$E$28*'[1]Bituminous Coal'!$I$28</f>
        <v>0</v>
      </c>
      <c r="G5">
        <f>'[1]Bituminous Coal'!$E$31*'[1]Bituminous Coal'!$I$31+'[1]Bituminous Coal'!$E$32*'[1]Bituminous Coal'!$I$32</f>
        <v>0</v>
      </c>
      <c r="H5">
        <f>'[1]Bituminous Coal'!$E$35*'[1]Bituminous Coal'!$I$35</f>
        <v>0</v>
      </c>
      <c r="I5">
        <f t="shared" si="0"/>
        <v>0</v>
      </c>
    </row>
    <row r="6" spans="1:9" x14ac:dyDescent="0.2">
      <c r="A6" t="s">
        <v>20</v>
      </c>
      <c r="B6">
        <f>'[1]Bituminous Coal'!$E$16*'[1]Bituminous Coal'!$I$16</f>
        <v>0</v>
      </c>
      <c r="C6">
        <f>'[1]Bituminous Coal'!$E$24*'[1]Bituminous Coal'!$I$24</f>
        <v>0</v>
      </c>
      <c r="D6">
        <v>0</v>
      </c>
      <c r="E6">
        <v>0</v>
      </c>
      <c r="F6">
        <f>F5</f>
        <v>0</v>
      </c>
      <c r="G6">
        <f>G5</f>
        <v>0</v>
      </c>
      <c r="H6">
        <f>H5</f>
        <v>0</v>
      </c>
      <c r="I6">
        <f t="shared" si="0"/>
        <v>0</v>
      </c>
    </row>
    <row r="7" spans="1:9" x14ac:dyDescent="0.2">
      <c r="A7" t="s">
        <v>21</v>
      </c>
      <c r="B7">
        <f>'[1]Bituminous Coal'!$E$17*'[1]Bituminous Coal'!$I$17</f>
        <v>0</v>
      </c>
      <c r="C7">
        <f>'[1]Bituminous Coal'!$E$25*'[1]Bituminous Coal'!$I$25</f>
        <v>0</v>
      </c>
      <c r="D7">
        <v>0</v>
      </c>
      <c r="E7">
        <v>0</v>
      </c>
      <c r="F7">
        <f>F6</f>
        <v>0</v>
      </c>
      <c r="G7">
        <f>G6</f>
        <v>0</v>
      </c>
      <c r="H7">
        <f>H6</f>
        <v>0</v>
      </c>
      <c r="I7">
        <f t="shared" si="0"/>
        <v>0</v>
      </c>
    </row>
    <row r="8" spans="1:9" x14ac:dyDescent="0.2">
      <c r="A8" t="s">
        <v>23</v>
      </c>
      <c r="B8">
        <f>'[1]Lignite Coal'!$E$15*'[1]Lignite Coal'!$I$15</f>
        <v>0</v>
      </c>
      <c r="C8">
        <v>0</v>
      </c>
      <c r="D8">
        <v>0</v>
      </c>
      <c r="E8">
        <v>0</v>
      </c>
      <c r="F8">
        <f>'[1]Lignite Coal'!$E$21*'[1]Lignite Coal'!$I$21</f>
        <v>0</v>
      </c>
      <c r="G8">
        <f>'[1]Lignite Coal'!$E$24*'[1]Lignite Coal'!$I$24</f>
        <v>0</v>
      </c>
      <c r="H8">
        <f>'[1]Lignite Coal'!$E$28*'[1]Lignite Coal'!$I$28</f>
        <v>0</v>
      </c>
      <c r="I8">
        <f t="shared" si="0"/>
        <v>0</v>
      </c>
    </row>
    <row r="9" spans="1:9" x14ac:dyDescent="0.2">
      <c r="A9" t="s">
        <v>22</v>
      </c>
      <c r="B9">
        <f>'[1]Lignite Coal'!$E$16*'[1]Lignite Coal'!$I$16</f>
        <v>0</v>
      </c>
      <c r="C9">
        <v>0</v>
      </c>
      <c r="D9">
        <v>0</v>
      </c>
      <c r="E9">
        <v>0</v>
      </c>
      <c r="F9">
        <f>F8</f>
        <v>0</v>
      </c>
      <c r="G9">
        <f>G8</f>
        <v>0</v>
      </c>
      <c r="H9">
        <f>H8</f>
        <v>0</v>
      </c>
      <c r="I9">
        <f t="shared" si="0"/>
        <v>0</v>
      </c>
    </row>
    <row r="10" spans="1:9" x14ac:dyDescent="0.2">
      <c r="A10" t="s">
        <v>9</v>
      </c>
      <c r="B10">
        <f>'[1]Natural Gas'!$E$15*'[1]Natural Gas'!$I$15+'[1]Natural Gas'!$E$16*'[1]Natural Gas'!$I$16+'[1]Natural Gas'!$E$17*'[1]Natural Gas'!$I$17</f>
        <v>9.7391502480186163E-3</v>
      </c>
      <c r="C10">
        <f>'[1]Natural Gas'!$E$23*'[1]Natural Gas'!$I$23+'[1]Natural Gas'!$E$24*'[1]Natural Gas'!$I$24+'[1]Natural Gas'!$E$25*'[1]Natural Gas'!$I$25+'[1]Natural Gas'!$E$26*'[1]Natural Gas'!$I$26+'[1]Natural Gas'!$E$27*'[1]Natural Gas'!$I$27</f>
        <v>3.763029517403852E-4</v>
      </c>
      <c r="D10">
        <f>'[1]Natural Gas'!$E$31*'[1]Natural Gas'!$I$31+'[1]Natural Gas'!$E$32*'[1]Natural Gas'!$I$32</f>
        <v>0</v>
      </c>
      <c r="E10">
        <v>0</v>
      </c>
      <c r="F10">
        <f>'[1]Natural Gas'!$E$36*'[1]Natural Gas'!$I$36</f>
        <v>0</v>
      </c>
      <c r="G10">
        <v>0</v>
      </c>
      <c r="H10">
        <f>'[1]Natural Gas'!$E$39*'[1]Natural Gas'!$H$39</f>
        <v>0</v>
      </c>
      <c r="I10">
        <f t="shared" si="0"/>
        <v>1.0115453199759001E-2</v>
      </c>
    </row>
    <row r="11" spans="1:9" x14ac:dyDescent="0.2">
      <c r="A11" t="s">
        <v>10</v>
      </c>
      <c r="B11" s="2">
        <f>[1]Uranium!$E$15*[1]Uranium!$I$15+[1]Uranium!$E$16*[1]Uranium!$I$16+[1]Uranium!$E$17*[1]Uranium!$I$17</f>
        <v>0</v>
      </c>
      <c r="C11">
        <f>[1]Uranium!$E$20*[1]Uranium!$I$20+[1]Uranium!$E$21*[1]Uranium!$I$21+[1]Uranium!$E$22*[1]Uranium!$I$22+[1]Uranium!$E$23*[1]Uranium!$I$23</f>
        <v>0</v>
      </c>
      <c r="D11">
        <v>0</v>
      </c>
      <c r="E11">
        <v>0</v>
      </c>
      <c r="F11">
        <f>[1]Uranium!$E$26*[1]Uranium!$I$26</f>
        <v>0</v>
      </c>
      <c r="G11" s="3">
        <f>[1]Uranium!$E$30*[1]Uranium!$I$30+[1]Uranium!$E$31*[1]Uranium!$I$31</f>
        <v>0</v>
      </c>
      <c r="H11">
        <v>0</v>
      </c>
      <c r="I11">
        <f t="shared" si="0"/>
        <v>0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SUM(B12:H12)</f>
        <v>0</v>
      </c>
    </row>
    <row r="13" spans="1:9" x14ac:dyDescent="0.2">
      <c r="A13" t="s">
        <v>12</v>
      </c>
      <c r="B13">
        <f>[1]Wind!$E$15*[1]Wind!$I$15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2">
      <c r="A14" t="s">
        <v>13</v>
      </c>
      <c r="B14">
        <f>'[1]Solid Biomass and RDF'!$E$15*'[1]Solid Biomass and RDF'!$I$15+'[1]Solid Biomass and RDF'!$E$16*'[1]Solid Biomass and RDF'!$I$16+'[1]Solid Biomass and RDF'!$E$17*'[1]Solid Biomass and RDF'!$I$17+'[1]Solid Biomass and RDF'!$E$18*'[1]Solid Biomass and RDF'!$I$18+'[1]Solid Biomass and RDF'!$E$19*'[1]Solid Biomass and RDF'!$I$19</f>
        <v>0</v>
      </c>
      <c r="C14">
        <v>0</v>
      </c>
      <c r="D14">
        <v>0</v>
      </c>
      <c r="E14">
        <v>0</v>
      </c>
      <c r="F14">
        <f>'[1]Solid Biomass and RDF'!$E$22*'[1]Solid Biomass and RDF'!$I$22</f>
        <v>0</v>
      </c>
      <c r="G14">
        <f>'[1]Solid Biomass and RDF'!$E$25*'[1]Solid Biomass and RDF'!$I$25</f>
        <v>0</v>
      </c>
      <c r="H14">
        <f>'[1]Solid Biomass and RDF'!$E$28*'[1]Solid Biomass and RDF'!$H$28+'[1]Solid Biomass and RDF'!$E$29*'[1]Solid Biomass and RDF'!$H$29</f>
        <v>0</v>
      </c>
      <c r="I14">
        <f>SUM(B14:H14)</f>
        <v>0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[1]Biogas!$E$15*[1]Biogas!$I$15</f>
        <v>0</v>
      </c>
      <c r="G15">
        <v>0</v>
      </c>
      <c r="H15">
        <f>[1]Biogas!$E$18*[1]Biogas!$I$18</f>
        <v>0</v>
      </c>
      <c r="I15">
        <f>SUM(B15:H15)</f>
        <v>0</v>
      </c>
    </row>
    <row r="16" spans="1:9" x14ac:dyDescent="0.2">
      <c r="A16" t="s">
        <v>15</v>
      </c>
      <c r="B16">
        <f>[1]Geothermal!$E$15*[1]Geothermal!$I$15+[1]Geothermal!$E$16*[1]Geothermal!$I$16+[1]Geothermal!$E$17*[1]Geothermal!$I$17+[1]Geothermal!$E$18*[1]Geothermal!$I$18+[1]Geothermal!$E$19*[1]Geothermal!$I$19</f>
        <v>0</v>
      </c>
      <c r="C16">
        <v>0</v>
      </c>
      <c r="D16">
        <v>0</v>
      </c>
      <c r="E16">
        <v>0</v>
      </c>
      <c r="F16">
        <f>[1]Geothermal!$E$22*[1]Geothermal!$I22+[1]Geothermal!$E$23*[1]Geothermal!$I$23+[1]Geothermal!$E$24*[1]Geothermal!$I$24+[1]Geothermal!$E$25*[1]Geothermal!$I$25+[1]Geothermal!$E$26*[1]Geothermal!$I$26</f>
        <v>0</v>
      </c>
      <c r="G16">
        <v>0</v>
      </c>
      <c r="H16">
        <v>0</v>
      </c>
      <c r="I16">
        <f>SUM(B16:H16)</f>
        <v>0</v>
      </c>
    </row>
    <row r="17" spans="1:9" x14ac:dyDescent="0.2">
      <c r="A17" t="s">
        <v>16</v>
      </c>
      <c r="B17">
        <f>'[1]Solar Photovoltaic'!$E$15*'[1]Solar Photovoltaic'!$I$15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>SUM(B17:H17)</f>
        <v>0</v>
      </c>
    </row>
    <row r="18" spans="1:9" x14ac:dyDescent="0.2">
      <c r="A18" t="s">
        <v>17</v>
      </c>
      <c r="B18">
        <f>'[1]Solar Thermal'!$E$15*'[1]Solar Thermal'!$I$15</f>
        <v>0</v>
      </c>
      <c r="C18">
        <v>0</v>
      </c>
      <c r="D18">
        <v>0</v>
      </c>
      <c r="E18">
        <v>0</v>
      </c>
      <c r="F18">
        <f>'[1]Solar Thermal'!$E$18*'[1]Solar Thermal'!$I$18</f>
        <v>0</v>
      </c>
      <c r="G18">
        <v>0</v>
      </c>
      <c r="H18">
        <v>0</v>
      </c>
      <c r="I18">
        <f>SUM(B18:H18)</f>
        <v>0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ref="I19:I20" si="2">SUM(B19:H19)</f>
        <v>0</v>
      </c>
    </row>
    <row r="20" spans="1:9" x14ac:dyDescent="0.2">
      <c r="A20" t="s">
        <v>26</v>
      </c>
      <c r="B20">
        <f>AVERAGE(B5:B7)</f>
        <v>0</v>
      </c>
      <c r="C20">
        <f t="shared" ref="C20:H20" si="3">AVERAGE(C5:C7)</f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2"/>
        <v>0</v>
      </c>
    </row>
    <row r="21" spans="1:9" x14ac:dyDescent="0.2">
      <c r="A21" s="5" t="s">
        <v>28</v>
      </c>
      <c r="B21" s="5">
        <v>5.1008939999999999E-3</v>
      </c>
      <c r="C21" s="6">
        <v>1.4722099999999999E-5</v>
      </c>
      <c r="D21" s="5">
        <v>0</v>
      </c>
      <c r="E21" s="5">
        <v>0</v>
      </c>
      <c r="F21" s="5">
        <v>0.30944856399999998</v>
      </c>
      <c r="G21" s="5">
        <v>4.8705005000000003E-2</v>
      </c>
      <c r="H21" s="5">
        <v>-7.0477794999999996E-2</v>
      </c>
      <c r="I21" s="5">
        <v>0.29279138999999998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8" sqref="E8"/>
    </sheetView>
  </sheetViews>
  <sheetFormatPr baseColWidth="10" defaultRowHeight="16" x14ac:dyDescent="0.2"/>
  <cols>
    <col min="1" max="1" width="20.33203125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[1]Oil!$Q$15*[1]Oil!$U$15+[1]Oil!$Q$16*[1]Oil!$U$16+[1]Oil!$Q$17*[1]Oil!$U$17+[1]Oil!$Q$18*[1]Oil!$U$18</f>
        <v>8.9286719958455996E-2</v>
      </c>
      <c r="C3">
        <f>0</f>
        <v>0</v>
      </c>
      <c r="D3" s="1">
        <f>[1]Oil!$Q$21*[1]Oil!$U$21+[1]Oil!$Q$22*[1]Oil!$U$22+[1]Oil!$U$23*[1]Oil!$Q$23</f>
        <v>0</v>
      </c>
      <c r="E3">
        <f>[1]Oil!$Q$26*[1]Oil!$U$26</f>
        <v>0</v>
      </c>
      <c r="F3">
        <f>[1]Oil!$Q$27*[1]Oil!$U$27</f>
        <v>0</v>
      </c>
      <c r="G3">
        <f>0</f>
        <v>0</v>
      </c>
      <c r="H3">
        <f>[1]Oil!$Q$32*[1]Oil!$U$32</f>
        <v>0</v>
      </c>
      <c r="I3">
        <f>SUM(B3:H3)</f>
        <v>8.9286719958455996E-2</v>
      </c>
    </row>
    <row r="4" spans="1:9" x14ac:dyDescent="0.2">
      <c r="A4" t="s">
        <v>24</v>
      </c>
      <c r="B4">
        <f>'[1]Subbituminous Coal'!$Q$15*'[1]Subbituminous Coal'!$U$15</f>
        <v>0</v>
      </c>
      <c r="C4">
        <f>'[1]Subbituminous Coal'!$Q$20*'[1]Subbituminous Coal'!$U$20</f>
        <v>0</v>
      </c>
      <c r="D4">
        <f>0</f>
        <v>0</v>
      </c>
      <c r="E4">
        <f>0</f>
        <v>0</v>
      </c>
      <c r="F4">
        <f>'[1]Subbituminous Coal'!$Q$23*'[1]Subbituminous Coal'!$U$23</f>
        <v>0</v>
      </c>
      <c r="G4">
        <f>'[1]Subbituminous Coal'!$Q$26*'[1]Subbituminous Coal'!$T$26</f>
        <v>0</v>
      </c>
      <c r="H4">
        <f>'[1]Subbituminous Coal'!$Q$30*'[1]Subbituminous Coal'!U$30</f>
        <v>0</v>
      </c>
      <c r="I4">
        <f t="shared" ref="I4:I18" si="0">SUM(B4:H4)</f>
        <v>0</v>
      </c>
    </row>
    <row r="5" spans="1:9" x14ac:dyDescent="0.2">
      <c r="A5" t="s">
        <v>19</v>
      </c>
      <c r="B5">
        <f>SUM('[1]Bituminous Coal'!$Q$15)*'[1]Bituminous Coal'!$U$15</f>
        <v>0</v>
      </c>
      <c r="C5">
        <f>'[1]Bituminous Coal'!$Q$23*'[1]Bituminous Coal'!$U$23</f>
        <v>0</v>
      </c>
      <c r="D5">
        <v>0</v>
      </c>
      <c r="E5">
        <v>0</v>
      </c>
      <c r="F5">
        <f>'[1]Bituminous Coal'!$Q$28*'[1]Bituminous Coal'!U$28</f>
        <v>0</v>
      </c>
      <c r="G5">
        <f>'[1]Bituminous Coal'!$Q$31*'[1]Bituminous Coal'!$U$31</f>
        <v>0</v>
      </c>
      <c r="H5">
        <f>'[1]Bituminous Coal'!$Q$35*'[1]Bituminous Coal'!$U$35</f>
        <v>0</v>
      </c>
      <c r="I5">
        <f t="shared" si="0"/>
        <v>0</v>
      </c>
    </row>
    <row r="6" spans="1:9" x14ac:dyDescent="0.2">
      <c r="A6" t="s">
        <v>20</v>
      </c>
      <c r="B6">
        <f>'[1]Bituminous Coal'!$Q$16*'[1]Bituminous Coal'!$U$16</f>
        <v>0</v>
      </c>
      <c r="C6">
        <f>'[1]Bituminous Coal'!$Q$24*'[1]Bituminous Coal'!$U$24</f>
        <v>0</v>
      </c>
      <c r="D6">
        <v>0</v>
      </c>
      <c r="E6">
        <v>0</v>
      </c>
      <c r="F6">
        <f>F5</f>
        <v>0</v>
      </c>
      <c r="G6">
        <f>G5</f>
        <v>0</v>
      </c>
      <c r="H6">
        <f>H5</f>
        <v>0</v>
      </c>
      <c r="I6">
        <f t="shared" si="0"/>
        <v>0</v>
      </c>
    </row>
    <row r="7" spans="1:9" x14ac:dyDescent="0.2">
      <c r="A7" t="s">
        <v>21</v>
      </c>
      <c r="B7">
        <f>'[1]Bituminous Coal'!$Q$17*'[1]Bituminous Coal'!$U$17</f>
        <v>0</v>
      </c>
      <c r="C7">
        <f>'[1]Bituminous Coal'!$Q$25*'[1]Bituminous Coal'!$U$25</f>
        <v>0</v>
      </c>
      <c r="D7">
        <v>0</v>
      </c>
      <c r="E7">
        <v>0</v>
      </c>
      <c r="F7">
        <f>F6</f>
        <v>0</v>
      </c>
      <c r="G7">
        <f>G6</f>
        <v>0</v>
      </c>
      <c r="H7">
        <f>H6</f>
        <v>0</v>
      </c>
      <c r="I7">
        <f t="shared" si="0"/>
        <v>0</v>
      </c>
    </row>
    <row r="8" spans="1:9" x14ac:dyDescent="0.2">
      <c r="A8" t="s">
        <v>23</v>
      </c>
      <c r="B8">
        <f>'[1]Lignite Coal'!$Q$15*'[1]Lignite Coal'!$U$15</f>
        <v>0</v>
      </c>
      <c r="C8">
        <v>0</v>
      </c>
      <c r="D8">
        <v>0</v>
      </c>
      <c r="E8">
        <v>0</v>
      </c>
      <c r="F8">
        <f>'[1]Lignite Coal'!$Q$21*'[1]Lignite Coal'!$U$21</f>
        <v>0</v>
      </c>
      <c r="G8">
        <f>'[1]Lignite Coal'!$Q$24*'[1]Lignite Coal'!$U$24</f>
        <v>0</v>
      </c>
      <c r="H8">
        <f>'[1]Lignite Coal'!$Q$28*'[1]Lignite Coal'!$U$28</f>
        <v>0</v>
      </c>
      <c r="I8">
        <f t="shared" si="0"/>
        <v>0</v>
      </c>
    </row>
    <row r="9" spans="1:9" x14ac:dyDescent="0.2">
      <c r="A9" t="s">
        <v>22</v>
      </c>
      <c r="B9">
        <f>'[1]Lignite Coal'!$Q$16*'[1]Lignite Coal'!$U$16</f>
        <v>0</v>
      </c>
      <c r="C9">
        <v>0</v>
      </c>
      <c r="D9">
        <v>0</v>
      </c>
      <c r="E9">
        <v>0</v>
      </c>
      <c r="F9">
        <f>F8</f>
        <v>0</v>
      </c>
      <c r="G9">
        <f>G8</f>
        <v>0</v>
      </c>
      <c r="H9">
        <f>H8</f>
        <v>0</v>
      </c>
      <c r="I9">
        <f t="shared" si="0"/>
        <v>0</v>
      </c>
    </row>
    <row r="10" spans="1:9" x14ac:dyDescent="0.2">
      <c r="A10" t="s">
        <v>9</v>
      </c>
      <c r="B10">
        <f>'[1]Natural Gas'!$Q$15*'[1]Natural Gas'!$U$15+'[1]Natural Gas'!$Q$16*'[1]Natural Gas'!$U$16+'[1]Natural Gas'!$Q$17*'[1]Natural Gas'!$U$17</f>
        <v>9.7391502480186163E-3</v>
      </c>
      <c r="C10">
        <f>'[1]Natural Gas'!$Q$23*'[1]Natural Gas'!$U$23+'[1]Natural Gas'!$Q$24*'[1]Natural Gas'!$U$24+'[1]Natural Gas'!$Q$25*'[1]Natural Gas'!$U$25+'[1]Natural Gas'!$Q$26*'[1]Natural Gas'!$U$26+'[1]Natural Gas'!$Q$27*'[1]Natural Gas'!$U$27</f>
        <v>3.6598530103587498E-4</v>
      </c>
      <c r="D10">
        <f>'[1]Natural Gas'!$Q$30*'[1]Natural Gas'!$U$30+'[1]Natural Gas'!$Q$31*'[1]Natural Gas'!$U$31+'[1]Natural Gas'!$Q$32*'[1]Natural Gas'!$U$32+'[1]Natural Gas'!$Q$33*'[1]Natural Gas'!$U$33</f>
        <v>0</v>
      </c>
      <c r="E10">
        <v>0</v>
      </c>
      <c r="F10">
        <f>'[1]Natural Gas'!$Q$36*'[1]Natural Gas'!$U$36</f>
        <v>0</v>
      </c>
      <c r="G10">
        <v>0</v>
      </c>
      <c r="H10">
        <f>'[1]Natural Gas'!$Q$39*'[1]Natural Gas'!$U$39</f>
        <v>0</v>
      </c>
      <c r="I10">
        <f t="shared" si="0"/>
        <v>1.0105135549054491E-2</v>
      </c>
    </row>
    <row r="11" spans="1:9" x14ac:dyDescent="0.2">
      <c r="A11" t="s">
        <v>10</v>
      </c>
      <c r="B11">
        <f>[1]Uranium!$Q$15*[1]Uranium!$U$15+[1]Uranium!$Q$16*[1]Uranium!$U$16+[1]Uranium!$Q$17*[1]Uranium!$U$17</f>
        <v>0</v>
      </c>
      <c r="C11">
        <f>[1]Uranium!$Q$20*[1]Uranium!$U$20+[1]Uranium!$Q$21*[1]Uranium!$U$21+[1]Uranium!$Q$22*[1]Uranium!$U$22+[1]Uranium!$Q$23*[1]Uranium!$U$23</f>
        <v>0</v>
      </c>
      <c r="D11">
        <v>0</v>
      </c>
      <c r="E11">
        <v>0</v>
      </c>
      <c r="F11">
        <f>[1]Uranium!$Q$26*[1]Uranium!$U$26</f>
        <v>0</v>
      </c>
      <c r="G11">
        <f>[1]Uranium!$Q$30*[1]Uranium!$U$30+[1]Uranium!$Q$31*[1]Uranium!$U$31</f>
        <v>0</v>
      </c>
      <c r="H11">
        <v>0</v>
      </c>
      <c r="I11">
        <f t="shared" si="0"/>
        <v>0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9" x14ac:dyDescent="0.2">
      <c r="A13" t="s">
        <v>12</v>
      </c>
      <c r="B13">
        <f>[1]Wind!$Q$15*[1]Wind!$U$15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2">
      <c r="A14" t="s">
        <v>13</v>
      </c>
      <c r="B14" s="2">
        <f>'[1]Solid Biomass and RDF'!$U$15*'[1]Solid Biomass and RDF'!$Q$15+'[1]Solid Biomass and RDF'!$Q$16*'[1]Solid Biomass and RDF'!$U$16+'[1]Solid Biomass and RDF'!$Q$17*'[1]Solid Biomass and RDF'!$U$17+'[1]Solid Biomass and RDF'!$Q$18*'[1]Solid Biomass and RDF'!$U$18+'[1]Solid Biomass and RDF'!$Q$19*'[1]Solid Biomass and RDF'!$U$19</f>
        <v>0</v>
      </c>
      <c r="C14">
        <v>0</v>
      </c>
      <c r="D14">
        <v>0</v>
      </c>
      <c r="E14">
        <v>0</v>
      </c>
      <c r="F14">
        <f>'[1]Solid Biomass and RDF'!$Q$22*'[1]Solid Biomass and RDF'!$U$22</f>
        <v>0</v>
      </c>
      <c r="G14">
        <f>'[1]Solid Biomass and RDF'!$Q$25*'[1]Solid Biomass and RDF'!$U$25</f>
        <v>0</v>
      </c>
      <c r="H14">
        <f>'[1]Solid Biomass and RDF'!$Q$28*'[1]Solid Biomass and RDF'!$U$28+'[1]Solid Biomass and RDF'!$Q$29*'[1]Solid Biomass and RDF'!$U$29</f>
        <v>0</v>
      </c>
      <c r="I14">
        <f t="shared" si="0"/>
        <v>0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[1]Biogas!$Q$15*[1]Biogas!$U$15</f>
        <v>0</v>
      </c>
      <c r="G15">
        <v>0</v>
      </c>
      <c r="H15">
        <f>[1]Biogas!$Q$18*[1]Biogas!$U$18</f>
        <v>0</v>
      </c>
      <c r="I15">
        <f t="shared" si="0"/>
        <v>0</v>
      </c>
    </row>
    <row r="16" spans="1:9" x14ac:dyDescent="0.2">
      <c r="A16" t="s">
        <v>15</v>
      </c>
      <c r="B16">
        <f>[1]Geothermal!$Q$15*[1]Geothermal!$U$15+[1]Geothermal!$Q$16*[1]Geothermal!$U$16+[1]Geothermal!$Q$17*[1]Geothermal!$U$17+[1]Geothermal!$Q$18*[1]Geothermal!$U$18+[1]Geothermal!$Q$19*[1]Geothermal!$U$19</f>
        <v>0</v>
      </c>
      <c r="C16">
        <v>0</v>
      </c>
      <c r="D16">
        <v>0</v>
      </c>
      <c r="E16">
        <v>0</v>
      </c>
      <c r="F16">
        <f>[1]Geothermal!$Q$22*[1]Geothermal!$U$22+[1]Geothermal!$Q$23*[1]Geothermal!$U$23+[1]Geothermal!$Q$24*[1]Geothermal!$U$24+[1]Geothermal!$Q$25*[1]Geothermal!$U$25+[1]Geothermal!$Q$26*[1]Geothermal!$U$26+[1]Geothermal!$Q$27*[1]Geothermal!$U$27</f>
        <v>0</v>
      </c>
      <c r="G16">
        <v>0</v>
      </c>
      <c r="H16">
        <v>0</v>
      </c>
      <c r="I16">
        <f t="shared" si="0"/>
        <v>0</v>
      </c>
    </row>
    <row r="17" spans="1:9" x14ac:dyDescent="0.2">
      <c r="A17" t="s">
        <v>16</v>
      </c>
      <c r="B17">
        <f>'[1]Solar Photovoltaic'!$Q$15*'[1]Solar Photovoltaic'!$U$15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2">
      <c r="A18" t="s">
        <v>17</v>
      </c>
      <c r="B18">
        <f>'[1]Solar Thermal'!$Q$15*'[1]Solar Thermal'!$U$15</f>
        <v>0</v>
      </c>
      <c r="C18">
        <v>0</v>
      </c>
      <c r="D18">
        <v>0</v>
      </c>
      <c r="E18">
        <v>0</v>
      </c>
      <c r="F18">
        <f>'[1]Solar Thermal'!$Q$18*'[1]Solar Thermal'!$U$18</f>
        <v>0</v>
      </c>
      <c r="G18">
        <v>0</v>
      </c>
      <c r="H18">
        <v>0</v>
      </c>
      <c r="I18">
        <f t="shared" si="0"/>
        <v>0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ref="I19:I20" si="2">SUM(B19:H19)</f>
        <v>0</v>
      </c>
    </row>
    <row r="20" spans="1:9" x14ac:dyDescent="0.2">
      <c r="A20" t="s">
        <v>26</v>
      </c>
      <c r="B20">
        <f>AVERAGE(B5:B7)</f>
        <v>0</v>
      </c>
      <c r="C20">
        <f t="shared" ref="C20:H20" si="3">AVERAGE(C5:C7)</f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2"/>
        <v>0</v>
      </c>
    </row>
    <row r="21" spans="1:9" x14ac:dyDescent="0.2">
      <c r="A21" s="5" t="s">
        <v>28</v>
      </c>
      <c r="B21" s="5">
        <v>5.1008939999999999E-3</v>
      </c>
      <c r="C21" s="6">
        <v>1.4722099999999999E-5</v>
      </c>
      <c r="D21" s="5">
        <v>0</v>
      </c>
      <c r="E21" s="5">
        <v>0</v>
      </c>
      <c r="F21" s="5">
        <v>0.30944856399999998</v>
      </c>
      <c r="G21" s="5">
        <v>4.8705005000000003E-2</v>
      </c>
      <c r="H21" s="5">
        <v>-7.0477794999999996E-2</v>
      </c>
      <c r="I21" s="5">
        <v>0.29279138999999998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1" max="1" width="19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SUM([1]Oil!$Q$15:$Q$18)</f>
        <v>0.13784316451907958</v>
      </c>
      <c r="C3">
        <f>0</f>
        <v>0</v>
      </c>
      <c r="D3">
        <f>SUM([1]Oil!$Q$22:$Q$23)</f>
        <v>3.5351397227464162E-3</v>
      </c>
      <c r="E3">
        <f>[1]Oil!$Q$26</f>
        <v>1.9199090333454672E-2</v>
      </c>
      <c r="F3">
        <f>[1]Oil!$Q$27</f>
        <v>7.5961924804984052E-2</v>
      </c>
      <c r="G3">
        <f>0</f>
        <v>0</v>
      </c>
      <c r="H3">
        <f>[1]Oil!$Q$32</f>
        <v>-3.2186459489456157E-2</v>
      </c>
      <c r="I3">
        <f>SUM(B3:H3)</f>
        <v>0.20435285989080859</v>
      </c>
    </row>
    <row r="4" spans="1:9" x14ac:dyDescent="0.2">
      <c r="A4" t="s">
        <v>24</v>
      </c>
      <c r="B4">
        <f>SUM('[1]Subbituminous Coal'!$Q$15)</f>
        <v>3.3979134347588646E-3</v>
      </c>
      <c r="C4">
        <f>'[1]Subbituminous Coal'!$Q$20</f>
        <v>3.680521554005923E-4</v>
      </c>
      <c r="D4">
        <f>0</f>
        <v>0</v>
      </c>
      <c r="E4">
        <f>0</f>
        <v>0</v>
      </c>
      <c r="F4">
        <f>'[1]Subbituminous Coal'!$Q$23</f>
        <v>21.713853654055733</v>
      </c>
      <c r="G4">
        <f>SUM('[1]Subbituminous Coal'!$Q$26:$Q$27)</f>
        <v>8.0229911653719246E-3</v>
      </c>
      <c r="H4">
        <f>'[1]Subbituminous Coal'!$Q$30</f>
        <v>-9.8410705667455245E-2</v>
      </c>
      <c r="I4">
        <f t="shared" ref="I4:I18" si="0">SUM(B4:H4)</f>
        <v>21.627231905143809</v>
      </c>
    </row>
    <row r="5" spans="1:9" x14ac:dyDescent="0.2">
      <c r="A5" t="s">
        <v>19</v>
      </c>
      <c r="B5">
        <f>SUM('[1]Bituminous Coal'!$Q$15)</f>
        <v>2.5828191135500885E-2</v>
      </c>
      <c r="C5">
        <f>'[1]Bituminous Coal'!$Q$23</f>
        <v>9.5612614159021531E-2</v>
      </c>
      <c r="D5">
        <v>0</v>
      </c>
      <c r="E5">
        <v>0</v>
      </c>
      <c r="F5">
        <f>'[1]Bituminous Coal'!$Q$28</f>
        <v>11.613471486212079</v>
      </c>
      <c r="G5">
        <f>SUM('[1]Bituminous Coal'!$Q$31:$Q$32)</f>
        <v>9.9898473267848557E-3</v>
      </c>
      <c r="H5">
        <f>'[1]Bituminous Coal'!$Q$35</f>
        <v>-4.2544883704773641E-2</v>
      </c>
      <c r="I5">
        <f t="shared" si="0"/>
        <v>11.702357255128614</v>
      </c>
    </row>
    <row r="6" spans="1:9" x14ac:dyDescent="0.2">
      <c r="A6" t="s">
        <v>20</v>
      </c>
      <c r="B6">
        <f>'[1]Bituminous Coal'!$Q$16</f>
        <v>0.10101163326577452</v>
      </c>
      <c r="C6">
        <f>'[1]Bituminous Coal'!$Q$24</f>
        <v>6.6305858204329937E-2</v>
      </c>
      <c r="D6">
        <v>0</v>
      </c>
      <c r="E6">
        <v>0</v>
      </c>
      <c r="F6">
        <f>F5</f>
        <v>11.613471486212079</v>
      </c>
      <c r="G6">
        <f>G5</f>
        <v>9.9898473267848557E-3</v>
      </c>
      <c r="H6">
        <f>H5</f>
        <v>-4.2544883704773641E-2</v>
      </c>
      <c r="I6">
        <f t="shared" si="0"/>
        <v>11.748233941304196</v>
      </c>
    </row>
    <row r="7" spans="1:9" x14ac:dyDescent="0.2">
      <c r="A7" t="s">
        <v>21</v>
      </c>
      <c r="B7">
        <f>'[1]Bituminous Coal'!$Q$17</f>
        <v>6.8038737072999515E-3</v>
      </c>
      <c r="C7">
        <f>'[1]Bituminous Coal'!$Q$25</f>
        <v>1.5818064212144069E-2</v>
      </c>
      <c r="D7">
        <v>0</v>
      </c>
      <c r="E7">
        <v>0</v>
      </c>
      <c r="F7">
        <f>F6</f>
        <v>11.613471486212079</v>
      </c>
      <c r="G7">
        <f>G6</f>
        <v>9.9898473267848557E-3</v>
      </c>
      <c r="H7">
        <f>H6</f>
        <v>-4.2544883704773641E-2</v>
      </c>
      <c r="I7">
        <f t="shared" si="0"/>
        <v>11.603538387753536</v>
      </c>
    </row>
    <row r="8" spans="1:9" x14ac:dyDescent="0.2">
      <c r="A8" t="s">
        <v>23</v>
      </c>
      <c r="B8">
        <f>'[1]Lignite Coal'!$Q$15</f>
        <v>0.11141835815549153</v>
      </c>
      <c r="C8">
        <v>0</v>
      </c>
      <c r="D8">
        <v>0</v>
      </c>
      <c r="E8">
        <v>0</v>
      </c>
      <c r="F8">
        <f>'[1]Lignite Coal'!$Q$21</f>
        <v>21.936512356365213</v>
      </c>
      <c r="G8">
        <f>'[1]Lignite Coal'!$Q$24</f>
        <v>1.4215731068128644E-2</v>
      </c>
      <c r="H8">
        <f>'[1]Lignite Coal'!$Q$28</f>
        <v>-7.8107147964283141E-2</v>
      </c>
      <c r="I8">
        <f t="shared" si="0"/>
        <v>21.984039297624552</v>
      </c>
    </row>
    <row r="9" spans="1:9" x14ac:dyDescent="0.2">
      <c r="A9" t="s">
        <v>22</v>
      </c>
      <c r="B9">
        <f>'[1]Lignite Coal'!$Q$16</f>
        <v>1.5573926878835126E-3</v>
      </c>
      <c r="C9">
        <v>0</v>
      </c>
      <c r="D9">
        <v>0</v>
      </c>
      <c r="E9">
        <v>0</v>
      </c>
      <c r="F9">
        <f>F8</f>
        <v>21.936512356365213</v>
      </c>
      <c r="G9">
        <f>G8</f>
        <v>1.4215731068128644E-2</v>
      </c>
      <c r="H9">
        <f>H8</f>
        <v>-7.8107147964283141E-2</v>
      </c>
      <c r="I9">
        <f t="shared" si="0"/>
        <v>21.874178332156941</v>
      </c>
    </row>
    <row r="10" spans="1:9" x14ac:dyDescent="0.2">
      <c r="A10" t="s">
        <v>9</v>
      </c>
      <c r="B10">
        <f>SUM('[1]Natural Gas'!$Q$15:$Q$17)</f>
        <v>2.4465576662599339E-2</v>
      </c>
      <c r="C10">
        <f>SUM('[1]Natural Gas'!$Q$23:$Q$27)</f>
        <v>3.71119721611118E-3</v>
      </c>
      <c r="D10">
        <f>SUM('[1]Natural Gas'!$Q$31:$Q$32)</f>
        <v>4.9376342372820731E-3</v>
      </c>
      <c r="E10">
        <v>0</v>
      </c>
      <c r="F10">
        <f>'[1]Natural Gas'!$Q$36</f>
        <v>0.78203718261153887</v>
      </c>
      <c r="G10">
        <v>0</v>
      </c>
      <c r="H10">
        <f>'[1]Natural Gas'!$Q$39</f>
        <v>-4.7335964201313023E-2</v>
      </c>
      <c r="I10">
        <f t="shared" si="0"/>
        <v>0.76781562652621849</v>
      </c>
    </row>
    <row r="11" spans="1:9" x14ac:dyDescent="0.2">
      <c r="A11" t="s">
        <v>10</v>
      </c>
      <c r="B11">
        <f>SUM([1]Uranium!$Q$15:$Q$17)</f>
        <v>1.4139553432537036E-3</v>
      </c>
      <c r="C11">
        <f>SUM([1]Uranium!$Q$20:$Q$23)</f>
        <v>2.8215391488493153E-3</v>
      </c>
      <c r="D11">
        <v>0</v>
      </c>
      <c r="E11">
        <v>0</v>
      </c>
      <c r="F11">
        <f>[1]Uranium!$Q$26</f>
        <v>25.908240599133197</v>
      </c>
      <c r="G11">
        <f>SUM([1]Uranium!$Q$30:$Q$31)</f>
        <v>3.3101870438025389E-3</v>
      </c>
      <c r="H11">
        <v>0</v>
      </c>
      <c r="I11">
        <f t="shared" si="0"/>
        <v>25.915786280669103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9" x14ac:dyDescent="0.2">
      <c r="A13" t="s">
        <v>12</v>
      </c>
      <c r="B13">
        <f>[1]Wind!$Q$15</f>
        <v>3.159798147853176E-2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3.159798147853176E-2</v>
      </c>
    </row>
    <row r="14" spans="1:9" x14ac:dyDescent="0.2">
      <c r="A14" t="s">
        <v>13</v>
      </c>
      <c r="B14">
        <f>SUM('[1]Solid Biomass and RDF'!$Q$15:$Q$19)</f>
        <v>5.6427904083570804E-2</v>
      </c>
      <c r="C14">
        <v>0</v>
      </c>
      <c r="D14">
        <v>0</v>
      </c>
      <c r="E14">
        <v>0</v>
      </c>
      <c r="F14">
        <f>'[1]Solid Biomass and RDF'!$Q$22</f>
        <v>3.2885798453948838</v>
      </c>
      <c r="G14">
        <f>'[1]Solid Biomass and RDF'!$Q$25</f>
        <v>1.8677286635487265E-3</v>
      </c>
      <c r="H14">
        <f>SUM('[1]Solid Biomass and RDF'!$Q$28:$Q$29)</f>
        <v>-5.5494789715806403E-2</v>
      </c>
      <c r="I14">
        <f t="shared" si="0"/>
        <v>3.2913806884261971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[1]Biogas!$Q$15</f>
        <v>1.7149104708590979</v>
      </c>
      <c r="G15">
        <v>0</v>
      </c>
      <c r="H15">
        <f>[1]Biogas!$Q$18</f>
        <v>-0.12771382730133901</v>
      </c>
      <c r="I15">
        <f t="shared" si="0"/>
        <v>1.5871966435577589</v>
      </c>
    </row>
    <row r="16" spans="1:9" x14ac:dyDescent="0.2">
      <c r="A16" t="s">
        <v>15</v>
      </c>
      <c r="B16">
        <f>SUM([1]Geothermal!$Q$15:$Q$19)</f>
        <v>2.7656150650526206</v>
      </c>
      <c r="C16">
        <v>0</v>
      </c>
      <c r="D16">
        <v>0</v>
      </c>
      <c r="E16">
        <v>0</v>
      </c>
      <c r="F16">
        <f>SUM([1]Geothermal!$Q$22:$Q$26)</f>
        <v>0.33606624620231884</v>
      </c>
      <c r="G16">
        <v>0</v>
      </c>
      <c r="H16">
        <v>0</v>
      </c>
      <c r="I16">
        <f t="shared" si="0"/>
        <v>3.1016813112549393</v>
      </c>
    </row>
    <row r="17" spans="1:9" x14ac:dyDescent="0.2">
      <c r="A17" t="s">
        <v>16</v>
      </c>
      <c r="B17">
        <f>'[1]Solar Photovoltaic'!$Q$15</f>
        <v>1.869222155365819E-3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1.869222155365819E-3</v>
      </c>
    </row>
    <row r="18" spans="1:9" x14ac:dyDescent="0.2">
      <c r="A18" t="s">
        <v>17</v>
      </c>
      <c r="B18">
        <f>'[1]Solar Thermal'!$Q$15</f>
        <v>2.1065320985687842E-2</v>
      </c>
      <c r="C18">
        <v>0</v>
      </c>
      <c r="D18">
        <v>0</v>
      </c>
      <c r="E18">
        <v>0</v>
      </c>
      <c r="F18">
        <f>'[1]Solar Thermal'!$Q$18</f>
        <v>1.6258366369832331</v>
      </c>
      <c r="G18">
        <v>0</v>
      </c>
      <c r="H18">
        <v>0</v>
      </c>
      <c r="I18">
        <f t="shared" si="0"/>
        <v>1.646901957968921</v>
      </c>
    </row>
    <row r="19" spans="1:9" x14ac:dyDescent="0.2">
      <c r="A19" t="s">
        <v>25</v>
      </c>
      <c r="B19">
        <f>B7</f>
        <v>6.8038737072999515E-3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11.613471486212079</v>
      </c>
      <c r="G19">
        <f t="shared" si="1"/>
        <v>9.9898473267848557E-3</v>
      </c>
      <c r="H19">
        <f t="shared" si="1"/>
        <v>-4.2544883704773641E-2</v>
      </c>
      <c r="I19">
        <f t="shared" ref="I19:I21" si="2">SUM(B19:H19)</f>
        <v>11.587720323541392</v>
      </c>
    </row>
    <row r="20" spans="1:9" x14ac:dyDescent="0.2">
      <c r="A20" t="s">
        <v>26</v>
      </c>
      <c r="B20">
        <f>AVERAGE(B5:B7)</f>
        <v>4.4547899369525114E-2</v>
      </c>
      <c r="C20">
        <f t="shared" ref="C20:H20" si="3">AVERAGE(C5:C7)</f>
        <v>5.9245512191831849E-2</v>
      </c>
      <c r="D20">
        <f t="shared" si="3"/>
        <v>0</v>
      </c>
      <c r="E20">
        <f t="shared" si="3"/>
        <v>0</v>
      </c>
      <c r="F20">
        <f t="shared" si="3"/>
        <v>11.613471486212079</v>
      </c>
      <c r="G20">
        <f t="shared" si="3"/>
        <v>9.9898473267848557E-3</v>
      </c>
      <c r="H20">
        <f t="shared" si="3"/>
        <v>-4.2544883704773641E-2</v>
      </c>
      <c r="I20">
        <f t="shared" si="2"/>
        <v>11.684709861395449</v>
      </c>
    </row>
    <row r="21" spans="1:9" x14ac:dyDescent="0.2">
      <c r="A21" t="s">
        <v>28</v>
      </c>
      <c r="B21">
        <f>AVERAGE(B19,B4)</f>
        <v>5.1008935710294082E-3</v>
      </c>
      <c r="C21">
        <f t="shared" ref="C21:H21" si="4">AVERAGE(C19,C4)</f>
        <v>1.8402607770029615E-4</v>
      </c>
      <c r="D21">
        <f t="shared" si="4"/>
        <v>0</v>
      </c>
      <c r="E21">
        <f t="shared" si="4"/>
        <v>0</v>
      </c>
      <c r="F21">
        <f t="shared" si="4"/>
        <v>16.663662570133905</v>
      </c>
      <c r="G21">
        <f t="shared" si="4"/>
        <v>9.0064192460783902E-3</v>
      </c>
      <c r="H21">
        <f t="shared" si="4"/>
        <v>-7.0477794686114439E-2</v>
      </c>
      <c r="I21">
        <f t="shared" si="2"/>
        <v>16.6074761143426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1" max="1" width="18.1640625" customWidth="1"/>
    <col min="3" max="4" width="12" bestFit="1" customWidth="1"/>
    <col min="6" max="7" width="12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[1]Oil!$E$15*[1]Oil!$K$15+[1]Oil!$E$16*[1]Oil!$K$16+[1]Oil!$E$17*[1]Oil!$K$17+[1]Oil!$E$18*[1]Oil!$K$18</f>
        <v>7.1446871411074725E-2</v>
      </c>
      <c r="C3">
        <f>0</f>
        <v>0</v>
      </c>
      <c r="D3">
        <f>[1]Oil!$E$22*[1]Oil!$K$22+[1]Oil!$E$23*[1]Oil!$K$23</f>
        <v>3.1377803351414577E-6</v>
      </c>
      <c r="E3">
        <f>[1]Oil!$E$26*[1]Oil!$K$26</f>
        <v>3.5778571452522415E-3</v>
      </c>
      <c r="F3">
        <f>[1]Oil!$E$27*[1]Oil!$K$27</f>
        <v>6.4411561866455289E-5</v>
      </c>
      <c r="G3">
        <f>0</f>
        <v>0</v>
      </c>
      <c r="H3">
        <v>0</v>
      </c>
      <c r="I3">
        <f>SUM(B3:H3)</f>
        <v>7.509227789852857E-2</v>
      </c>
    </row>
    <row r="4" spans="1:9" x14ac:dyDescent="0.2">
      <c r="A4" t="s">
        <v>24</v>
      </c>
      <c r="B4">
        <f>SUM('[1]Subbituminous Coal'!$E$15)*'[1]Subbituminous Coal'!$K$15</f>
        <v>3.3979134347588646E-3</v>
      </c>
      <c r="C4">
        <f>'[1]Subbituminous Coal'!$E$20*'[1]Subbituminous Coal'!$K$20</f>
        <v>1.0305460351216586E-5</v>
      </c>
      <c r="D4">
        <f>0</f>
        <v>0</v>
      </c>
      <c r="E4">
        <f>0</f>
        <v>0</v>
      </c>
      <c r="F4">
        <f>'[1]Subbituminous Coal'!$E$23*'[1]Subbituminous Coal'!$K$23</f>
        <v>9.9879682436294318E-2</v>
      </c>
      <c r="G4">
        <f>'[1]Subbituminous Coal'!$E$26*'[1]Subbituminous Coal'!$K$26+'[1]Subbituminous Coal'!$E$27*'[1]Subbituminous Coal'!$K$27</f>
        <v>5.1118662639101121E-3</v>
      </c>
      <c r="H4">
        <v>0</v>
      </c>
      <c r="I4">
        <f t="shared" ref="I4:I21" si="0">SUM(B4:H4)</f>
        <v>0.10839976759531451</v>
      </c>
    </row>
    <row r="5" spans="1:9" x14ac:dyDescent="0.2">
      <c r="A5" t="s">
        <v>19</v>
      </c>
      <c r="B5">
        <f>'[1]Bituminous Coal'!$E$15*'[1]Bituminous Coal'!$K$15</f>
        <v>2.5828191135500885E-2</v>
      </c>
      <c r="C5">
        <f>'[1]Bituminous Coal'!$E$23*'[1]Bituminous Coal'!$K$23</f>
        <v>2.6771531964526031E-3</v>
      </c>
      <c r="D5">
        <v>0</v>
      </c>
      <c r="E5">
        <v>0</v>
      </c>
      <c r="F5">
        <f>'[1]Bituminous Coal'!$E$28*'[1]Bituminous Coal'!$K$28</f>
        <v>1.0173574266223919E-2</v>
      </c>
      <c r="G5">
        <f>'[1]Bituminous Coal'!$E$31*'[1]Bituminous Coal'!$K$31+'[1]Bituminous Coal'!$E$32*'[1]Bituminous Coal'!$K$32</f>
        <v>3.0957417102529089E-3</v>
      </c>
      <c r="H5">
        <v>0</v>
      </c>
      <c r="I5">
        <f t="shared" si="0"/>
        <v>4.1774660308430314E-2</v>
      </c>
    </row>
    <row r="6" spans="1:9" x14ac:dyDescent="0.2">
      <c r="A6" t="s">
        <v>20</v>
      </c>
      <c r="B6">
        <f>'[1]Bituminous Coal'!$E$16*'[1]Bituminous Coal'!$K$16</f>
        <v>0.10101163326577452</v>
      </c>
      <c r="C6">
        <f>'[1]Bituminous Coal'!$E$24*'[1]Bituminous Coal'!$K$24</f>
        <v>1.8565640297212383E-3</v>
      </c>
      <c r="D6">
        <v>0</v>
      </c>
      <c r="E6">
        <v>0</v>
      </c>
      <c r="F6">
        <f>F5</f>
        <v>1.0173574266223919E-2</v>
      </c>
      <c r="G6">
        <f>G5</f>
        <v>3.0957417102529089E-3</v>
      </c>
      <c r="H6">
        <v>0</v>
      </c>
      <c r="I6">
        <f t="shared" si="0"/>
        <v>0.11613751327197259</v>
      </c>
    </row>
    <row r="7" spans="1:9" x14ac:dyDescent="0.2">
      <c r="A7" t="s">
        <v>21</v>
      </c>
      <c r="B7">
        <f>'[1]Bituminous Coal'!$E$17*'[1]Bituminous Coal'!$K$17</f>
        <v>6.8038737072999515E-3</v>
      </c>
      <c r="C7">
        <f>'[1]Bituminous Coal'!$E$25*'[1]Bituminous Coal'!$K$25</f>
        <v>4.4290579794003398E-4</v>
      </c>
      <c r="D7">
        <v>0</v>
      </c>
      <c r="E7">
        <v>0</v>
      </c>
      <c r="F7">
        <f>F6</f>
        <v>1.0173574266223919E-2</v>
      </c>
      <c r="G7">
        <f>G6</f>
        <v>3.0957417102529089E-3</v>
      </c>
      <c r="H7">
        <v>0</v>
      </c>
      <c r="I7">
        <f t="shared" si="0"/>
        <v>2.0516095481716814E-2</v>
      </c>
    </row>
    <row r="8" spans="1:9" x14ac:dyDescent="0.2">
      <c r="A8" t="s">
        <v>23</v>
      </c>
      <c r="B8">
        <f>'[1]Lignite Coal'!$E$15*'[1]Lignite Coal'!$K$15</f>
        <v>0.11141835815549153</v>
      </c>
      <c r="C8">
        <v>0</v>
      </c>
      <c r="D8">
        <v>0</v>
      </c>
      <c r="E8">
        <v>0</v>
      </c>
      <c r="F8">
        <f>'[1]Lignite Coal'!$E$21*'[1]Lignite Coal'!$K$21</f>
        <v>4.4262691079335399E-2</v>
      </c>
      <c r="G8">
        <f>'[1]Lignite Coal'!$E$24*'[1]Lignite Coal'!$K$24</f>
        <v>3.182916070209607E-5</v>
      </c>
      <c r="H8">
        <v>0</v>
      </c>
      <c r="I8">
        <f t="shared" si="0"/>
        <v>0.15571287839552903</v>
      </c>
    </row>
    <row r="9" spans="1:9" x14ac:dyDescent="0.2">
      <c r="A9" t="s">
        <v>22</v>
      </c>
      <c r="B9">
        <f>'[1]Lignite Coal'!$E$16*'[1]Lignite Coal'!$K$16</f>
        <v>1.564163324747229E-3</v>
      </c>
      <c r="C9">
        <v>0</v>
      </c>
      <c r="D9">
        <v>0</v>
      </c>
      <c r="E9">
        <v>0</v>
      </c>
      <c r="F9">
        <f>F8</f>
        <v>4.4262691079335399E-2</v>
      </c>
      <c r="G9">
        <f>G8</f>
        <v>3.182916070209607E-5</v>
      </c>
      <c r="H9">
        <v>0</v>
      </c>
      <c r="I9">
        <f t="shared" si="0"/>
        <v>4.5858683564784723E-2</v>
      </c>
    </row>
    <row r="10" spans="1:9" x14ac:dyDescent="0.2">
      <c r="A10" t="s">
        <v>9</v>
      </c>
      <c r="B10">
        <f>'[1]Natural Gas'!$E$15*'[1]Natural Gas'!$K$15+'[1]Natural Gas'!$E$16*'[1]Natural Gas'!$K$16+'[1]Natural Gas'!$E$17*'[1]Natural Gas'!$K$17</f>
        <v>2.0520903708656092E-2</v>
      </c>
      <c r="C10">
        <f>'[1]Natural Gas'!$E$23*'[1]Natural Gas'!$K$23+'[1]Natural Gas'!$E$24*'[1]Natural Gas'!$K$24+'[1]Natural Gas'!$E$25*'[1]Natural Gas'!$K$25+'[1]Natural Gas'!$E$26*'[1]Natural Gas'!$K$26+'[1]Natural Gas'!$E$27*'[1]Natural Gas'!$K$27</f>
        <v>1.3889735398465866E-3</v>
      </c>
      <c r="D10">
        <f>'[1]Natural Gas'!$E$31*'[1]Natural Gas'!$K$31+'[1]Natural Gas'!$E$32*'[1]Natural Gas'!$K$32</f>
        <v>9.8746040840059775E-4</v>
      </c>
      <c r="E10">
        <v>0</v>
      </c>
      <c r="F10">
        <f>'[1]Natural Gas'!$E$36*'[1]Natural Gas'!$K$36</f>
        <v>1.1759147577344101E-2</v>
      </c>
      <c r="G10">
        <v>0</v>
      </c>
      <c r="H10">
        <v>0</v>
      </c>
      <c r="I10">
        <f t="shared" si="0"/>
        <v>3.4656485234247372E-2</v>
      </c>
    </row>
    <row r="11" spans="1:9" x14ac:dyDescent="0.2">
      <c r="A11" t="s">
        <v>10</v>
      </c>
      <c r="B11">
        <f>[1]Uranium!$E$15*[1]Uranium!$K$15+[1]Uranium!$E$16*[1]Uranium!$K$16+[1]Uranium!$E$17*[1]Uranium!$K$17</f>
        <v>1.4139553432537036E-3</v>
      </c>
      <c r="C11">
        <f>[1]Uranium!$E$20*[1]Uranium!$K$20+[1]Uranium!$E$21*[1]Uranium!$K$21+[1]Uranium!$E$22*[1]Uranium!$K$22+[1]Uranium!$E$23*[1]Uranium!$K$23</f>
        <v>2.2663352925093054E-3</v>
      </c>
      <c r="D11">
        <v>0</v>
      </c>
      <c r="E11">
        <v>0</v>
      </c>
      <c r="F11">
        <f>[1]Uranium!$E$26*[1]Uranium!$K$26</f>
        <v>1.1865690726748316E-2</v>
      </c>
      <c r="G11">
        <f>[1]Uranium!$E$30*[1]Uranium!$K$30+[1]Uranium!$E$31*[1]Uranium!$K$31</f>
        <v>2.1808916134216972E-7</v>
      </c>
      <c r="H11">
        <v>0</v>
      </c>
      <c r="I11">
        <f t="shared" si="0"/>
        <v>1.5546199451672668E-2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SUM(B12:H12)</f>
        <v>0</v>
      </c>
    </row>
    <row r="13" spans="1:9" x14ac:dyDescent="0.2">
      <c r="A13" t="s">
        <v>12</v>
      </c>
      <c r="B13">
        <f>[1]Wind!$E$15*[1]Wind!$K$15</f>
        <v>1.2639192591412706E-3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1.2639192591412706E-3</v>
      </c>
    </row>
    <row r="14" spans="1:9" x14ac:dyDescent="0.2">
      <c r="A14" t="s">
        <v>13</v>
      </c>
      <c r="B14">
        <f>'[1]Solid Biomass and RDF'!$E$15*'[1]Solid Biomass and RDF'!$K$15+'[1]Solid Biomass and RDF'!$E$16*'[1]Solid Biomass and RDF'!$K$16+'[1]Solid Biomass and RDF'!$E$17*'[1]Solid Biomass and RDF'!$K$17+'[1]Solid Biomass and RDF'!$E$18*'[1]Solid Biomass and RDF'!$K$18+'[1]Solid Biomass and RDF'!$E$19*'[1]Solid Biomass and RDF'!$K$19</f>
        <v>2.257116163342832E-2</v>
      </c>
      <c r="C14">
        <v>0</v>
      </c>
      <c r="D14">
        <v>0</v>
      </c>
      <c r="E14">
        <v>0</v>
      </c>
      <c r="F14">
        <f>'[1]Solid Biomass and RDF'!$E$22*'[1]Solid Biomass and RDF'!$K$22</f>
        <v>1.6230188475130729E-2</v>
      </c>
      <c r="G14">
        <f>'[1]Solid Biomass and RDF'!$E$25*'[1]Solid Biomass and RDF'!$K$25</f>
        <v>1.7917341762059819E-5</v>
      </c>
      <c r="H14">
        <v>0</v>
      </c>
      <c r="I14">
        <f t="shared" si="0"/>
        <v>3.8819267450321111E-2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[1]Biogas!$E$15*[1]Biogas!$K$15</f>
        <v>7.0709139819789659E-3</v>
      </c>
      <c r="G15">
        <v>0</v>
      </c>
      <c r="H15">
        <v>0</v>
      </c>
      <c r="I15">
        <f t="shared" si="0"/>
        <v>7.0709139819789659E-3</v>
      </c>
    </row>
    <row r="16" spans="1:9" x14ac:dyDescent="0.2">
      <c r="A16" t="s">
        <v>15</v>
      </c>
      <c r="B16">
        <f>[1]Geothermal!$E$15*[1]Geothermal!$K$15+[1]Geothermal!$E$16*[1]Geothermal!$K$16+[1]Geothermal!$E$17*[1]Geothermal!$K$17+[1]Geothermal!$E$18*[1]Geothermal!$K$18+[1]Geothermal!$E$19*[1]Geothermal!$K$19</f>
        <v>2.4388215094820223</v>
      </c>
      <c r="C16">
        <v>0</v>
      </c>
      <c r="D16">
        <v>0</v>
      </c>
      <c r="E16">
        <v>0</v>
      </c>
      <c r="F16">
        <f>[1]Geothermal!$E$22*[1]Geothermal!$K$22+[1]Geothermal!$E$23*[1]Geothermal!$K$23+[1]Geothermal!$E$24*[1]Geothermal!$K$24+[1]Geothermal!$E$25*[1]Geothermal!$K$25+[1]Geothermal!$E$26*[1]Geothermal!$K$26</f>
        <v>0.22133245550958078</v>
      </c>
      <c r="G16">
        <v>0</v>
      </c>
      <c r="H16">
        <v>0</v>
      </c>
      <c r="I16">
        <f>SUM(C16:H16)</f>
        <v>0.22133245550958078</v>
      </c>
    </row>
    <row r="17" spans="1:9" x14ac:dyDescent="0.2">
      <c r="A17" t="s">
        <v>16</v>
      </c>
      <c r="B17">
        <f>'[1]Solar Photovoltaic'!$E$15*'[1]Solar Photovoltaic'!$K$15</f>
        <v>1.869222155365819E-3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1.869222155365819E-3</v>
      </c>
    </row>
    <row r="18" spans="1:9" x14ac:dyDescent="0.2">
      <c r="A18" t="s">
        <v>17</v>
      </c>
      <c r="B18">
        <f>'[1]Solar Thermal'!$E$15*'[1]Solar Thermal'!$K$15</f>
        <v>2.1065320985687842E-2</v>
      </c>
      <c r="C18">
        <v>0</v>
      </c>
      <c r="D18">
        <v>0</v>
      </c>
      <c r="E18">
        <v>0</v>
      </c>
      <c r="F18">
        <f>'[1]Solar Thermal'!$E$18*'[1]Solar Thermal'!$K$18</f>
        <v>0.70528702903118623</v>
      </c>
      <c r="G18">
        <v>0</v>
      </c>
      <c r="H18">
        <v>0</v>
      </c>
      <c r="I18">
        <f t="shared" si="0"/>
        <v>0.72635235001687404</v>
      </c>
    </row>
    <row r="19" spans="1:9" x14ac:dyDescent="0.2">
      <c r="A19" t="s">
        <v>25</v>
      </c>
      <c r="B19">
        <f>B7</f>
        <v>6.8038737072999515E-3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1.0173574266223919E-2</v>
      </c>
      <c r="G19">
        <f t="shared" si="1"/>
        <v>3.0957417102529089E-3</v>
      </c>
      <c r="H19">
        <f t="shared" si="1"/>
        <v>0</v>
      </c>
      <c r="I19">
        <f t="shared" si="0"/>
        <v>2.007318968377678E-2</v>
      </c>
    </row>
    <row r="20" spans="1:9" x14ac:dyDescent="0.2">
      <c r="A20" t="s">
        <v>26</v>
      </c>
      <c r="B20">
        <f>AVERAGE(B5:B7)</f>
        <v>4.4547899369525114E-2</v>
      </c>
      <c r="C20">
        <f t="shared" ref="C20:H20" si="2">AVERAGE(C5:C7)</f>
        <v>1.6588743413712918E-3</v>
      </c>
      <c r="D20">
        <f t="shared" si="2"/>
        <v>0</v>
      </c>
      <c r="E20">
        <f t="shared" si="2"/>
        <v>0</v>
      </c>
      <c r="F20">
        <f t="shared" si="2"/>
        <v>1.0173574266223919E-2</v>
      </c>
      <c r="G20">
        <f t="shared" si="2"/>
        <v>3.0957417102529089E-3</v>
      </c>
      <c r="H20">
        <f t="shared" si="2"/>
        <v>0</v>
      </c>
      <c r="I20">
        <f t="shared" si="0"/>
        <v>5.9476089687373238E-2</v>
      </c>
    </row>
    <row r="21" spans="1:9" x14ac:dyDescent="0.2">
      <c r="A21" t="s">
        <v>28</v>
      </c>
      <c r="B21">
        <f>AVERAGE(B19,B4)</f>
        <v>5.1008935710294082E-3</v>
      </c>
      <c r="C21">
        <f t="shared" ref="C21:H21" si="3">AVERAGE(C19,C4)</f>
        <v>5.152730175608293E-6</v>
      </c>
      <c r="D21">
        <f t="shared" si="3"/>
        <v>0</v>
      </c>
      <c r="E21">
        <f t="shared" si="3"/>
        <v>0</v>
      </c>
      <c r="F21">
        <f t="shared" si="3"/>
        <v>5.502662835125912E-2</v>
      </c>
      <c r="G21">
        <f t="shared" si="3"/>
        <v>4.1038039870815108E-3</v>
      </c>
      <c r="H21">
        <f t="shared" si="3"/>
        <v>0</v>
      </c>
      <c r="I21">
        <f t="shared" si="0"/>
        <v>6.4236478639545652E-2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1" max="1" width="21.33203125" customWidth="1"/>
    <col min="2" max="2" width="12.1640625" bestFit="1" customWidth="1"/>
    <col min="4" max="4" width="12.1640625" bestFit="1" customWidth="1"/>
    <col min="7" max="7" width="12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[1]Oil!$Q$15*[1]Oil!$W$15+[1]Oil!$Q$16*[1]Oil!$W$16+[1]Oil!$Q$17*[1]Oil!$W$17+[1]Oil!$Q$18*[1]Oil!$W$18</f>
        <v>0.13452776197244568</v>
      </c>
      <c r="C3">
        <f>0</f>
        <v>0</v>
      </c>
      <c r="D3" s="1">
        <f>[1]Oil!$Q$21*[1]Oil!$W$21+[1]Oil!$Q$22*[1]Oil!$W$22+[1]Oil!$W$23*[1]Oil!$Q$23</f>
        <v>7.1842574909816701E-5</v>
      </c>
      <c r="E3">
        <f>[1]Oil!$Q$26*[1]Oil!$W$26</f>
        <v>5.316014790107672E-3</v>
      </c>
      <c r="F3">
        <f>[1]Oil!$Q$27*[1]Oil!$W$27</f>
        <v>3.8989683910420299E-4</v>
      </c>
      <c r="G3">
        <f>0</f>
        <v>0</v>
      </c>
      <c r="H3">
        <f>[1]Oil!$Q$32*[1]Oil!$W$32</f>
        <v>0</v>
      </c>
      <c r="I3">
        <f>SUM(B3:H3)</f>
        <v>0.14030551617656736</v>
      </c>
    </row>
    <row r="4" spans="1:9" x14ac:dyDescent="0.2">
      <c r="A4" t="s">
        <v>24</v>
      </c>
      <c r="B4">
        <f>'[1]Subbituminous Coal'!$Q$15*'[1]Subbituminous Coal'!$W$15</f>
        <v>3.3979134347588646E-3</v>
      </c>
      <c r="C4">
        <f>'[1]Subbituminous Coal'!$Q$20*'[1]Subbituminous Coal'!$W$20</f>
        <v>1.288182543902073E-4</v>
      </c>
      <c r="D4">
        <f>0</f>
        <v>0</v>
      </c>
      <c r="E4">
        <f>0</f>
        <v>0</v>
      </c>
      <c r="F4">
        <f>'[1]Subbituminous Coal'!$Q$23*'[1]Subbituminous Coal'!$W$23</f>
        <v>0.10995895190682267</v>
      </c>
      <c r="G4">
        <f>'[1]Subbituminous Coal'!$Q$26*'[1]Subbituminous Coal'!$W$26</f>
        <v>4.0628426153973666E-5</v>
      </c>
      <c r="H4">
        <f>'[1]Subbituminous Coal'!$Q$30*'[1]Subbituminous Coal'!$W$30</f>
        <v>0</v>
      </c>
      <c r="I4">
        <f t="shared" ref="I4:I18" si="0">SUM(B4:H4)</f>
        <v>0.11352631202212572</v>
      </c>
    </row>
    <row r="5" spans="1:9" x14ac:dyDescent="0.2">
      <c r="A5" t="s">
        <v>19</v>
      </c>
      <c r="B5">
        <f>SUM('[1]Bituminous Coal'!$Q$15)*'[1]Bituminous Coal'!$W$15</f>
        <v>2.5828191135500885E-2</v>
      </c>
      <c r="C5">
        <f>'[1]Bituminous Coal'!$Q$23*'[1]Bituminous Coal'!$W$23</f>
        <v>3.346441495565753E-2</v>
      </c>
      <c r="D5">
        <v>0</v>
      </c>
      <c r="E5">
        <v>0</v>
      </c>
      <c r="F5">
        <f>'[1]Bituminous Coal'!$Q$28*'[1]Bituminous Coal'!$W$28</f>
        <v>1.7537105471368317E-2</v>
      </c>
      <c r="G5">
        <f>'[1]Bituminous Coal'!$Q$31*'[1]Bituminous Coal'!$W$31</f>
        <v>1.5085326245532018E-5</v>
      </c>
      <c r="H5">
        <f>'[1]Bituminous Coal'!$Q$35*'[1]Bituminous Coal'!$W$35</f>
        <v>0</v>
      </c>
      <c r="I5">
        <f t="shared" si="0"/>
        <v>7.6844796888772257E-2</v>
      </c>
    </row>
    <row r="6" spans="1:9" x14ac:dyDescent="0.2">
      <c r="A6" t="s">
        <v>20</v>
      </c>
      <c r="B6">
        <f>'[1]Bituminous Coal'!$Q$16*'[1]Bituminous Coal'!$W$16</f>
        <v>0.10101163326577452</v>
      </c>
      <c r="C6">
        <f>'[1]Bituminous Coal'!$Q$24*'[1]Bituminous Coal'!$W$24</f>
        <v>2.3207050371515478E-2</v>
      </c>
      <c r="D6">
        <v>0</v>
      </c>
      <c r="E6">
        <v>0</v>
      </c>
      <c r="F6">
        <f>F5</f>
        <v>1.7537105471368317E-2</v>
      </c>
      <c r="G6">
        <f>G5</f>
        <v>1.5085326245532018E-5</v>
      </c>
      <c r="H6">
        <f>H5</f>
        <v>0</v>
      </c>
      <c r="I6">
        <f t="shared" si="0"/>
        <v>0.14177087443490385</v>
      </c>
    </row>
    <row r="7" spans="1:9" x14ac:dyDescent="0.2">
      <c r="A7" t="s">
        <v>21</v>
      </c>
      <c r="B7">
        <f>'[1]Bituminous Coal'!$Q$17*'[1]Bituminous Coal'!$W$17</f>
        <v>6.8038737072999515E-3</v>
      </c>
      <c r="C7">
        <f>'[1]Bituminous Coal'!$Q$25*'[1]Bituminous Coal'!$W$25</f>
        <v>5.5363224742504243E-3</v>
      </c>
      <c r="D7">
        <v>0</v>
      </c>
      <c r="E7">
        <v>0</v>
      </c>
      <c r="F7">
        <f>F6</f>
        <v>1.7537105471368317E-2</v>
      </c>
      <c r="G7">
        <f>G6</f>
        <v>1.5085326245532018E-5</v>
      </c>
      <c r="H7">
        <f>H6</f>
        <v>0</v>
      </c>
      <c r="I7">
        <f t="shared" si="0"/>
        <v>2.9892386979164225E-2</v>
      </c>
    </row>
    <row r="8" spans="1:9" x14ac:dyDescent="0.2">
      <c r="A8" t="s">
        <v>23</v>
      </c>
      <c r="B8">
        <f>'[1]Lignite Coal'!$Q$15*'[1]Lignite Coal'!$W$15</f>
        <v>0.11141835815549153</v>
      </c>
      <c r="C8">
        <v>0</v>
      </c>
      <c r="D8">
        <v>0</v>
      </c>
      <c r="E8">
        <v>0</v>
      </c>
      <c r="F8">
        <f>'[1]Lignite Coal'!$Q$21*'[1]Lignite Coal'!$W$21</f>
        <v>4.9116065412890382E-2</v>
      </c>
      <c r="G8">
        <f>'[1]Lignite Coal'!$Q$24*'[1]Lignite Coal'!$W$24</f>
        <v>3.182916070209607E-5</v>
      </c>
      <c r="H8">
        <f>'[1]Lignite Coal'!$Q$28*'[1]Lignite Coal'!$W$28</f>
        <v>0</v>
      </c>
      <c r="I8">
        <f t="shared" si="0"/>
        <v>0.16056625272908401</v>
      </c>
    </row>
    <row r="9" spans="1:9" x14ac:dyDescent="0.2">
      <c r="A9" t="s">
        <v>22</v>
      </c>
      <c r="B9">
        <f>'[1]Lignite Coal'!$Q$16*'[1]Lignite Coal'!$W$16</f>
        <v>1.5573926878835126E-3</v>
      </c>
      <c r="C9">
        <v>0</v>
      </c>
      <c r="D9">
        <v>0</v>
      </c>
      <c r="E9">
        <v>0</v>
      </c>
      <c r="F9">
        <f>F8</f>
        <v>4.9116065412890382E-2</v>
      </c>
      <c r="G9">
        <f>G8</f>
        <v>3.182916070209607E-5</v>
      </c>
      <c r="H9">
        <f>H8</f>
        <v>0</v>
      </c>
      <c r="I9">
        <f t="shared" si="0"/>
        <v>5.0705287261475988E-2</v>
      </c>
    </row>
    <row r="10" spans="1:9" x14ac:dyDescent="0.2">
      <c r="A10" t="s">
        <v>9</v>
      </c>
      <c r="B10">
        <f>'[1]Natural Gas'!$Q$15*'[1]Natural Gas'!$W$15+'[1]Natural Gas'!$Q$16*'[1]Natural Gas'!$W$16+'[1]Natural Gas'!$Q$17*'[1]Natural Gas'!$W$17</f>
        <v>2.0983787591234405E-2</v>
      </c>
      <c r="C10">
        <f>'[1]Natural Gas'!$Q$23*'[1]Natural Gas'!$W$23+'[1]Natural Gas'!$Q$24*'[1]Natural Gas'!$W$24+'[1]Natural Gas'!$Q$25*'[1]Natural Gas'!$W$25+'[1]Natural Gas'!$Q$26*'[1]Natural Gas'!$W$26+'[1]Natural Gas'!$Q$27*'[1]Natural Gas'!$W$27</f>
        <v>1.805201866079085E-3</v>
      </c>
      <c r="D10">
        <f>'[1]Natural Gas'!$Q$30*'[1]Natural Gas'!$W$30+'[1]Natural Gas'!$Q$31*'[1]Natural Gas'!$W$31+'[1]Natural Gas'!$Q$32*'[1]Natural Gas'!$W$32+'[1]Natural Gas'!$Q$33*'[1]Natural Gas'!$W$33</f>
        <v>1.0386061398734777E-3</v>
      </c>
      <c r="E10">
        <v>0</v>
      </c>
      <c r="F10">
        <f>'[1]Natural Gas'!$Q$36*'[1]Natural Gas'!$W$36</f>
        <v>1.4919698527302138E-2</v>
      </c>
      <c r="G10">
        <v>0</v>
      </c>
      <c r="H10">
        <f>'[1]Natural Gas'!$Q$39*'[1]Natural Gas'!$W$39</f>
        <v>0</v>
      </c>
      <c r="I10">
        <f t="shared" si="0"/>
        <v>3.8747294124489108E-2</v>
      </c>
    </row>
    <row r="11" spans="1:9" x14ac:dyDescent="0.2">
      <c r="A11" t="s">
        <v>10</v>
      </c>
      <c r="B11">
        <f>[1]Uranium!$Q$15*[1]Uranium!$W$15+[1]Uranium!$Q$16*[1]Uranium!$W$16+[1]Uranium!$Q$17*[1]Uranium!$W$17</f>
        <v>1.4139553432537036E-3</v>
      </c>
      <c r="C11">
        <f>[1]Uranium!$Q$20*[1]Uranium!$W$20+[1]Uranium!$Q$21*[1]Uranium!$W$21+[1]Uranium!$Q$22*[1]Uranium!$W$22+[1]Uranium!$Q$23*[1]Uranium!$W$23</f>
        <v>2.2663352925093054E-3</v>
      </c>
      <c r="D11">
        <v>0</v>
      </c>
      <c r="E11">
        <v>0</v>
      </c>
      <c r="F11">
        <f>[1]Uranium!$Q$26*[1]Uranium!$W$26</f>
        <v>1.7592093584251206E-2</v>
      </c>
      <c r="G11">
        <f>[1]Uranium!$Q$30*[1]Uranium!$W$30+[1]Uranium!$Q$31*[1]Uranium!$W$31</f>
        <v>2.1808916134216972E-7</v>
      </c>
      <c r="H11">
        <v>0</v>
      </c>
      <c r="I11">
        <f t="shared" si="0"/>
        <v>2.1272602309175555E-2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9" x14ac:dyDescent="0.2">
      <c r="A13" t="s">
        <v>12</v>
      </c>
      <c r="B13">
        <f>[1]Wind!$Q$15*[1]Wind!$W$15</f>
        <v>1.2639192591412704E-2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1.2639192591412704E-2</v>
      </c>
    </row>
    <row r="14" spans="1:9" x14ac:dyDescent="0.2">
      <c r="A14" t="s">
        <v>13</v>
      </c>
      <c r="B14" s="2">
        <f>'[1]Solid Biomass and RDF'!$W$15*'[1]Solid Biomass and RDF'!$Q$15+'[1]Solid Biomass and RDF'!$Q$16*'[1]Solid Biomass and RDF'!$W$16+'[1]Solid Biomass and RDF'!$Q$17*'[1]Solid Biomass and RDF'!$W$17+'[1]Solid Biomass and RDF'!$Q$18*'[1]Solid Biomass and RDF'!$W$18+'[1]Solid Biomass and RDF'!$Q$19*'[1]Solid Biomass and RDF'!$W$19</f>
        <v>2.257116163342832E-2</v>
      </c>
      <c r="C14">
        <v>0</v>
      </c>
      <c r="D14">
        <v>0</v>
      </c>
      <c r="E14">
        <v>0</v>
      </c>
      <c r="F14">
        <f>'[1]Solid Biomass and RDF'!$Q$22*'[1]Solid Biomass and RDF'!$W$22</f>
        <v>3.1547735038668673E-2</v>
      </c>
      <c r="G14">
        <f>'[1]Solid Biomass and RDF'!$Q$25*'[1]Solid Biomass and RDF'!$W$25</f>
        <v>1.7917341762059819E-5</v>
      </c>
      <c r="H14">
        <f>'[1]Solid Biomass and RDF'!$Q$28*'[1]Solid Biomass and RDF'!$W$28+'[1]Solid Biomass and RDF'!$Q$29*'[1]Solid Biomass and RDF'!$W$29</f>
        <v>0</v>
      </c>
      <c r="I14">
        <f t="shared" si="0"/>
        <v>5.4136814013859051E-2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[1]Biogas!$Q$15*[1]Biogas!$W$15</f>
        <v>1.3615782800000632E-2</v>
      </c>
      <c r="G15">
        <v>0</v>
      </c>
      <c r="H15">
        <f>[1]Biogas!$Q$18*[1]Biogas!$W$18</f>
        <v>0</v>
      </c>
      <c r="I15">
        <f t="shared" si="0"/>
        <v>1.3615782800000632E-2</v>
      </c>
    </row>
    <row r="16" spans="1:9" x14ac:dyDescent="0.2">
      <c r="A16" t="s">
        <v>15</v>
      </c>
      <c r="B16">
        <f>[1]Geothermal!$Q$15*[1]Geothermal!$W$15+[1]Geothermal!$Q$16*[1]Geothermal!$W$16+[1]Geothermal!$Q$17*[1]Geothermal!$W$17+[1]Geothermal!$Q$18*[1]Geothermal!$W$18+[1]Geothermal!$Q$19*[1]Geothermal!$W$19</f>
        <v>2.4388215094820223</v>
      </c>
      <c r="C16">
        <v>0</v>
      </c>
      <c r="D16">
        <v>0</v>
      </c>
      <c r="E16">
        <v>0</v>
      </c>
      <c r="F16">
        <f>[1]Geothermal!$Q$22*[1]Geothermal!$W$22+[1]Geothermal!$Q$23*[1]Geothermal!$W$23+[1]Geothermal!$Q$24*[1]Geothermal!$W$24+[1]Geothermal!$Q$25*[1]Geothermal!$W$25+[1]Geothermal!$Q$26*[1]Geothermal!$W$26+[1]Geothermal!$Q$27*[1]Geothermal!$W$27</f>
        <v>0.22478824063300909</v>
      </c>
      <c r="G16">
        <v>0</v>
      </c>
      <c r="H16">
        <v>0</v>
      </c>
      <c r="I16">
        <f t="shared" si="0"/>
        <v>2.6636097501150315</v>
      </c>
    </row>
    <row r="17" spans="1:9" x14ac:dyDescent="0.2">
      <c r="A17" t="s">
        <v>16</v>
      </c>
      <c r="B17">
        <f>'[1]Solar Photovoltaic'!$Q$15*'[1]Solar Photovoltaic'!$W$15</f>
        <v>1.869222155365819E-3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1.869222155365819E-3</v>
      </c>
    </row>
    <row r="18" spans="1:9" x14ac:dyDescent="0.2">
      <c r="A18" t="s">
        <v>17</v>
      </c>
      <c r="B18">
        <f>'[1]Solar Thermal'!$Q$15*'[1]Solar Thermal'!$W$15</f>
        <v>2.1065320985687842E-2</v>
      </c>
      <c r="C18">
        <v>0</v>
      </c>
      <c r="D18">
        <v>0</v>
      </c>
      <c r="E18">
        <v>0</v>
      </c>
      <c r="F18">
        <f>'[1]Solar Thermal'!$Q$18*'[1]Solar Thermal'!$W$18</f>
        <v>0.70735107148058329</v>
      </c>
      <c r="G18">
        <v>0</v>
      </c>
      <c r="H18">
        <v>0</v>
      </c>
      <c r="I18">
        <f t="shared" si="0"/>
        <v>0.7284163924662711</v>
      </c>
    </row>
    <row r="19" spans="1:9" x14ac:dyDescent="0.2">
      <c r="A19" t="s">
        <v>25</v>
      </c>
      <c r="B19">
        <f>B7</f>
        <v>6.8038737072999515E-3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1.7537105471368317E-2</v>
      </c>
      <c r="G19">
        <f t="shared" si="1"/>
        <v>1.5085326245532018E-5</v>
      </c>
      <c r="H19">
        <f t="shared" si="1"/>
        <v>0</v>
      </c>
      <c r="I19">
        <f t="shared" ref="I19:I21" si="2">SUM(B19:H19)</f>
        <v>2.4356064504913798E-2</v>
      </c>
    </row>
    <row r="20" spans="1:9" x14ac:dyDescent="0.2">
      <c r="A20" t="s">
        <v>26</v>
      </c>
      <c r="B20">
        <f>AVERAGE(B5:B7)</f>
        <v>4.4547899369525114E-2</v>
      </c>
      <c r="C20">
        <f t="shared" ref="C20:H20" si="3">AVERAGE(C5:C7)</f>
        <v>2.0735929267141146E-2</v>
      </c>
      <c r="D20">
        <f t="shared" si="3"/>
        <v>0</v>
      </c>
      <c r="E20">
        <f t="shared" si="3"/>
        <v>0</v>
      </c>
      <c r="F20">
        <f t="shared" si="3"/>
        <v>1.7537105471368317E-2</v>
      </c>
      <c r="G20">
        <f t="shared" si="3"/>
        <v>1.5085326245532018E-5</v>
      </c>
      <c r="H20">
        <f t="shared" si="3"/>
        <v>0</v>
      </c>
      <c r="I20">
        <f t="shared" si="2"/>
        <v>8.2836019434280109E-2</v>
      </c>
    </row>
    <row r="21" spans="1:9" x14ac:dyDescent="0.2">
      <c r="A21" t="s">
        <v>28</v>
      </c>
      <c r="B21">
        <f>AVERAGE(B19,B4)</f>
        <v>5.1008935710294082E-3</v>
      </c>
      <c r="C21">
        <f t="shared" ref="C21:H21" si="4">AVERAGE(C19,C4)</f>
        <v>6.4409127195103652E-5</v>
      </c>
      <c r="D21">
        <f t="shared" si="4"/>
        <v>0</v>
      </c>
      <c r="E21">
        <f t="shared" si="4"/>
        <v>0</v>
      </c>
      <c r="F21">
        <f t="shared" si="4"/>
        <v>6.3748028689095487E-2</v>
      </c>
      <c r="G21">
        <f t="shared" si="4"/>
        <v>2.7856876199752841E-5</v>
      </c>
      <c r="H21">
        <f t="shared" si="4"/>
        <v>0</v>
      </c>
      <c r="I21">
        <f t="shared" si="2"/>
        <v>6.8941188263519762E-2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1" max="1" width="25.5" customWidth="1"/>
    <col min="3" max="3" width="12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[1]Oil!$E$15*[1]Oil!$L$15+[1]Oil!$E$16*[1]Oil!$L$16+[1]Oil!$E$17*[1]Oil!$L$17+[1]Oil!$E$18*[1]Oil!$L$18</f>
        <v>3.3154025466338825E-3</v>
      </c>
      <c r="C3">
        <f>0</f>
        <v>0</v>
      </c>
      <c r="D3">
        <f>[1]Oil!$E$22*[1]Oil!$L$22+[1]Oil!$E$23*[1]Oil!$L$23</f>
        <v>3.5320019424112748E-3</v>
      </c>
      <c r="E3">
        <f>[1]Oil!$E$26*[1]Oil!$L$26</f>
        <v>9.221536410384203E-3</v>
      </c>
      <c r="F3">
        <f>[1]Oil!$E$27*[1]Oil!$L$27</f>
        <v>9.5553478687501118E-4</v>
      </c>
      <c r="G3">
        <f>0</f>
        <v>0</v>
      </c>
      <c r="H3">
        <f>[1]Oil!$E$32*[1]Oil!$L$32</f>
        <v>-3.2186459489456157E-2</v>
      </c>
      <c r="I3">
        <f>SUM(B3:H3)</f>
        <v>-1.5161983803151785E-2</v>
      </c>
    </row>
    <row r="4" spans="1:9" x14ac:dyDescent="0.2">
      <c r="A4" t="s">
        <v>24</v>
      </c>
      <c r="B4">
        <f>SUM('[1]Subbituminous Coal'!$E$15)*'[1]Subbituminous Coal'!$L$15</f>
        <v>0</v>
      </c>
      <c r="C4">
        <f>'[1]Subbituminous Coal'!$E$20*'[1]Subbituminous Coal'!$L$20</f>
        <v>1.9138712080830802E-5</v>
      </c>
      <c r="D4">
        <f>0</f>
        <v>0</v>
      </c>
      <c r="E4">
        <f>0</f>
        <v>0</v>
      </c>
      <c r="F4">
        <f>'[1]Subbituminous Coal'!$E$23*'[1]Subbituminous Coal'!$L$23</f>
        <v>0.31803820583738734</v>
      </c>
      <c r="G4">
        <f>'[1]Subbituminous Coal'!$E$26*'[1]Subbituminous Coal'!$L$26+'[1]Subbituminous Coal'!$E$27*'[1]Subbituminous Coal'!$L$27</f>
        <v>2.4082001951105998E-2</v>
      </c>
      <c r="H4">
        <f>'[1]Subbituminous Coal'!$E$30*'[1]Subbituminous Coal'!$L$30</f>
        <v>-9.8410705667455245E-2</v>
      </c>
      <c r="I4">
        <f t="shared" ref="I4:I21" si="0">SUM(B4:H4)</f>
        <v>0.2437286408331189</v>
      </c>
    </row>
    <row r="5" spans="1:9" x14ac:dyDescent="0.2">
      <c r="A5" t="s">
        <v>19</v>
      </c>
      <c r="B5">
        <f>'[1]Bituminous Coal'!$E$15*'[1]Bituminous Coal'!$L$15</f>
        <v>0</v>
      </c>
      <c r="C5">
        <f>'[1]Bituminous Coal'!$E$23*'[1]Bituminous Coal'!$L$23</f>
        <v>4.9718559362691202E-3</v>
      </c>
      <c r="D5">
        <v>0</v>
      </c>
      <c r="E5">
        <v>0</v>
      </c>
      <c r="F5">
        <f>'[1]Bituminous Coal'!$E$28*'[1]Bituminous Coal'!$L$28</f>
        <v>0.17855553363787421</v>
      </c>
      <c r="G5">
        <f>'[1]Bituminous Coal'!$E$31*'[1]Bituminous Coal'!$L$31+'[1]Bituminous Coal'!$E$32*'[1]Bituminous Coal'!$L$32</f>
        <v>6.403807331953508E-2</v>
      </c>
      <c r="H5">
        <f>'[1]Bituminous Coal'!$E$35*'[1]Bituminous Coal'!$L$35</f>
        <v>-4.2544883704773641E-2</v>
      </c>
      <c r="I5">
        <f t="shared" si="0"/>
        <v>0.20502057918890479</v>
      </c>
    </row>
    <row r="6" spans="1:9" x14ac:dyDescent="0.2">
      <c r="A6" t="s">
        <v>20</v>
      </c>
      <c r="B6">
        <f>'[1]Bituminous Coal'!$E$16*'[1]Bituminous Coal'!$L$16</f>
        <v>0</v>
      </c>
      <c r="C6">
        <f>'[1]Bituminous Coal'!$E$24*'[1]Bituminous Coal'!$L$24</f>
        <v>3.447904626625157E-3</v>
      </c>
      <c r="D6">
        <v>0</v>
      </c>
      <c r="E6">
        <v>0</v>
      </c>
      <c r="F6">
        <f>F5</f>
        <v>0.17855553363787421</v>
      </c>
      <c r="G6">
        <f>G5</f>
        <v>6.403807331953508E-2</v>
      </c>
      <c r="H6">
        <f>H5</f>
        <v>-4.2544883704773641E-2</v>
      </c>
      <c r="I6">
        <f t="shared" si="0"/>
        <v>0.20349662787926084</v>
      </c>
    </row>
    <row r="7" spans="1:9" x14ac:dyDescent="0.2">
      <c r="A7" t="s">
        <v>21</v>
      </c>
      <c r="B7">
        <f>'[1]Bituminous Coal'!$E$17*'[1]Bituminous Coal'!$L$17</f>
        <v>0</v>
      </c>
      <c r="C7">
        <f>'[1]Bituminous Coal'!$E$25*'[1]Bituminous Coal'!$L$25</f>
        <v>8.2253933903149174E-4</v>
      </c>
      <c r="D7">
        <v>0</v>
      </c>
      <c r="E7">
        <v>0</v>
      </c>
      <c r="F7">
        <f>F6</f>
        <v>0.17855553363787421</v>
      </c>
      <c r="G7">
        <f>G6</f>
        <v>6.403807331953508E-2</v>
      </c>
      <c r="H7">
        <f>H6</f>
        <v>-4.2544883704773641E-2</v>
      </c>
      <c r="I7">
        <f t="shared" si="0"/>
        <v>0.20087126259166713</v>
      </c>
    </row>
    <row r="8" spans="1:9" x14ac:dyDescent="0.2">
      <c r="A8" t="s">
        <v>23</v>
      </c>
      <c r="B8">
        <f>'[1]Lignite Coal'!$E$15*'[1]Lignite Coal'!$L$15</f>
        <v>0</v>
      </c>
      <c r="C8">
        <v>0</v>
      </c>
      <c r="D8">
        <v>0</v>
      </c>
      <c r="E8">
        <v>0</v>
      </c>
      <c r="F8">
        <f>'[1]Lignite Coal'!$E$21*'[1]Lignite Coal'!$L$21</f>
        <v>0.36956790793636474</v>
      </c>
      <c r="G8">
        <f>'[1]Lignite Coal'!$E$24*'[1]Lignite Coal'!$L$24</f>
        <v>1.4183761306384017E-2</v>
      </c>
      <c r="H8">
        <v>0</v>
      </c>
      <c r="I8">
        <f t="shared" si="0"/>
        <v>0.38375166924274873</v>
      </c>
    </row>
    <row r="9" spans="1:9" x14ac:dyDescent="0.2">
      <c r="A9" t="s">
        <v>22</v>
      </c>
      <c r="B9">
        <f>'[1]Lignite Coal'!$E$16*'[1]Lignite Coal'!$L$16</f>
        <v>0</v>
      </c>
      <c r="C9">
        <v>0</v>
      </c>
      <c r="D9">
        <v>0</v>
      </c>
      <c r="E9">
        <v>0</v>
      </c>
      <c r="F9">
        <f>F8</f>
        <v>0.36956790793636474</v>
      </c>
      <c r="G9">
        <f>G8</f>
        <v>1.4183761306384017E-2</v>
      </c>
      <c r="H9">
        <v>0</v>
      </c>
      <c r="I9">
        <f t="shared" si="0"/>
        <v>0.38375166924274873</v>
      </c>
    </row>
    <row r="10" spans="1:9" x14ac:dyDescent="0.2">
      <c r="A10" t="s">
        <v>9</v>
      </c>
      <c r="B10">
        <f>'[1]Natural Gas'!$E$15*'[1]Natural Gas'!$L$15+'[1]Natural Gas'!$E$16*'[1]Natural Gas'!$L$16+'[1]Natural Gas'!$E$17*'[1]Natural Gas'!$L$17</f>
        <v>3.4817890713649317E-3</v>
      </c>
      <c r="C10">
        <f>'[1]Natural Gas'!$E$23*'[1]Natural Gas'!$L$23+'[1]Natural Gas'!$E$24*'[1]Natural Gas'!$L$24+'[1]Natural Gas'!$E$25*'[1]Natural Gas'!$L$25+'[1]Natural Gas'!$E$26*'[1]Natural Gas'!$L$26+'[1]Natural Gas'!$E$27*'[1]Natural Gas'!$L$27</f>
        <v>1.2758230815410807E-3</v>
      </c>
      <c r="D10">
        <f>'[1]Natural Gas'!$E$31*'[1]Natural Gas'!$L$31+'[1]Natural Gas'!$E$32*'[1]Natural Gas'!$L$32</f>
        <v>3.950173828881476E-3</v>
      </c>
      <c r="E10">
        <v>0</v>
      </c>
      <c r="F10">
        <f>'[1]Natural Gas'!$E$36*'[1]Natural Gas'!$L$36</f>
        <v>2.4530773254317829E-2</v>
      </c>
      <c r="G10">
        <v>0</v>
      </c>
      <c r="H10">
        <f>'[1]Natural Gas'!$E$39*'[1]Natural Gas'!$L$39</f>
        <v>-4.7335964201313023E-2</v>
      </c>
      <c r="I10">
        <f t="shared" si="0"/>
        <v>-1.4097404965207706E-2</v>
      </c>
    </row>
    <row r="11" spans="1:9" x14ac:dyDescent="0.2">
      <c r="A11" t="s">
        <v>10</v>
      </c>
      <c r="B11">
        <f>[1]Uranium!$E$15*[1]Uranium!$L$15+[1]Uranium!$E$16*[1]Uranium!$L$16+[1]Uranium!$E$17*[1]Uranium!$L$17</f>
        <v>0</v>
      </c>
      <c r="C11">
        <f>[1]Uranium!$E$20*[1]Uranium!$L$20+[1]Uranium!$E$21*[1]Uranium!$L$21+[1]Uranium!$E$22*[1]Uranium!$L$22+[1]Uranium!$E$23*[1]Uranium!$L$23</f>
        <v>2.4577352679251339E-4</v>
      </c>
      <c r="D11">
        <v>0</v>
      </c>
      <c r="E11">
        <v>0</v>
      </c>
      <c r="F11">
        <f>[1]Uranium!$E$26*[1]Uranium!$L$26</f>
        <v>0.54244972433211891</v>
      </c>
      <c r="G11">
        <f>[1]Uranium!$E$30*[1]Uranium!$L$30+[1]Uranium!$E$31*[1]Uranium!$L$31</f>
        <v>3.3099689546411968E-3</v>
      </c>
      <c r="H11">
        <v>0</v>
      </c>
      <c r="I11">
        <f t="shared" si="0"/>
        <v>0.54600546681355266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SUM(B12:H12)</f>
        <v>0</v>
      </c>
    </row>
    <row r="13" spans="1:9" x14ac:dyDescent="0.2">
      <c r="A13" t="s">
        <v>12</v>
      </c>
      <c r="B13">
        <f>[1]Wind!$E$15*[1]Wind!$L$15</f>
        <v>1.8958788887119059E-3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1.8958788887119059E-3</v>
      </c>
    </row>
    <row r="14" spans="1:9" x14ac:dyDescent="0.2">
      <c r="A14" t="s">
        <v>13</v>
      </c>
      <c r="B14">
        <f>'[1]Solid Biomass and RDF'!$E$15*'[1]Solid Biomass and RDF'!$L$15+'[1]Solid Biomass and RDF'!$E$16*'[1]Solid Biomass and RDF'!$L$16+'[1]Solid Biomass and RDF'!$E$17*'[1]Solid Biomass and RDF'!$L$17+'[1]Solid Biomass and RDF'!$E$18*'[1]Solid Biomass and RDF'!$L$18+'[1]Solid Biomass and RDF'!$E$19*'[1]Solid Biomass and RDF'!$L$19</f>
        <v>3.3856742450142488E-2</v>
      </c>
      <c r="C14">
        <v>0</v>
      </c>
      <c r="D14">
        <v>0</v>
      </c>
      <c r="E14">
        <v>0</v>
      </c>
      <c r="F14">
        <f>'[1]Solid Biomass and RDF'!$E$22*'[1]Solid Biomass and RDF'!$L$22</f>
        <v>6.0623212939830882E-2</v>
      </c>
      <c r="G14">
        <f>'[1]Solid Biomass and RDF'!$E$25*'[1]Solid Biomass and RDF'!$L$25</f>
        <v>1.8057025779968604E-3</v>
      </c>
      <c r="H14">
        <f>'[1]Solid Biomass and RDF'!$E$28*'[1]Solid Biomass and RDF'!$L$28+'[1]Solid Biomass and RDF'!$E$29*'[1]Solid Biomass and RDF'!$L$29</f>
        <v>-5.5494789715806403E-2</v>
      </c>
      <c r="I14">
        <f t="shared" si="0"/>
        <v>4.0790868252163826E-2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[1]Biogas!$E$15*[1]Biogas!$L$15</f>
        <v>3.4060718187142881E-2</v>
      </c>
      <c r="G15">
        <v>0</v>
      </c>
      <c r="H15">
        <f>[1]Biogas!$E$18*[1]Biogas!$L$18</f>
        <v>-0.12771382730133901</v>
      </c>
      <c r="I15">
        <f t="shared" si="0"/>
        <v>-9.3653109114196137E-2</v>
      </c>
    </row>
    <row r="16" spans="1:9" x14ac:dyDescent="0.2">
      <c r="A16" t="s">
        <v>15</v>
      </c>
      <c r="B16">
        <f>[1]Geothermal!$E$15*[1]Geothermal!$L$15+[1]Geothermal!$E$16*[1]Geothermal!$L$16+[1]Geothermal!$E$17*[1]Geothermal!$L$17+[1]Geothermal!$E$18*[1]Geothermal!$L$18+[1]Geothermal!$E$19*[1]Geothermal!$L$19</f>
        <v>8.2923887485387038E-4</v>
      </c>
      <c r="C16">
        <v>0</v>
      </c>
      <c r="D16">
        <v>0</v>
      </c>
      <c r="E16">
        <v>0</v>
      </c>
      <c r="F16">
        <f>[1]Geothermal!$E$22*[1]Geothermal!$L$22+[1]Geothermal!$E$23*[1]Geothermal!$L$23+[1]Geothermal!$E$24*[1]Geothermal!$L$24+[1]Geothermal!$E$25*[1]Geothermal!$L$25+[1]Geothermal!$E$26*[1]Geothermal!$L$26</f>
        <v>0.11473379069273809</v>
      </c>
      <c r="G16">
        <v>0</v>
      </c>
      <c r="H16">
        <v>0</v>
      </c>
      <c r="I16">
        <f>SUM(C16:H16)</f>
        <v>0.11473379069273809</v>
      </c>
    </row>
    <row r="17" spans="1:9" x14ac:dyDescent="0.2">
      <c r="A17" t="s">
        <v>16</v>
      </c>
      <c r="B17">
        <f>'[1]Solar Photovoltaic'!$E$15*'[1]Solar Photovoltaic'!$L$15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2">
      <c r="A18" t="s">
        <v>17</v>
      </c>
      <c r="B18">
        <f>'[1]Solar Thermal'!$E$15*'[1]Solar Thermal'!$L$15</f>
        <v>0</v>
      </c>
      <c r="C18">
        <v>0</v>
      </c>
      <c r="D18">
        <v>0</v>
      </c>
      <c r="E18">
        <v>0</v>
      </c>
      <c r="F18">
        <f>'[1]Solar Thermal'!$E$18*'[1]Solar Thermal'!$L$18</f>
        <v>0.26015301112412598</v>
      </c>
      <c r="G18">
        <v>0</v>
      </c>
      <c r="H18">
        <v>0</v>
      </c>
      <c r="I18">
        <f t="shared" si="0"/>
        <v>0.26015301112412598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0.17855553363787421</v>
      </c>
      <c r="G19">
        <f t="shared" si="1"/>
        <v>6.403807331953508E-2</v>
      </c>
      <c r="H19">
        <f t="shared" si="1"/>
        <v>-4.2544883704773641E-2</v>
      </c>
      <c r="I19">
        <f t="shared" si="0"/>
        <v>0.20004872325263565</v>
      </c>
    </row>
    <row r="20" spans="1:9" x14ac:dyDescent="0.2">
      <c r="A20" t="s">
        <v>26</v>
      </c>
      <c r="B20">
        <f>AVERAGE(B5:B7)</f>
        <v>0</v>
      </c>
      <c r="C20">
        <f t="shared" ref="C20:H20" si="2">AVERAGE(C5:C7)</f>
        <v>3.0807666339752564E-3</v>
      </c>
      <c r="D20">
        <f t="shared" si="2"/>
        <v>0</v>
      </c>
      <c r="E20">
        <f t="shared" si="2"/>
        <v>0</v>
      </c>
      <c r="F20">
        <f t="shared" si="2"/>
        <v>0.17855553363787421</v>
      </c>
      <c r="G20">
        <f t="shared" si="2"/>
        <v>6.403807331953508E-2</v>
      </c>
      <c r="H20">
        <f t="shared" si="2"/>
        <v>-4.2544883704773641E-2</v>
      </c>
      <c r="I20">
        <f t="shared" si="0"/>
        <v>0.20312948988661092</v>
      </c>
    </row>
    <row r="21" spans="1:9" x14ac:dyDescent="0.2">
      <c r="A21" t="s">
        <v>28</v>
      </c>
      <c r="B21">
        <f>AVERAGE(B19,B4)</f>
        <v>0</v>
      </c>
      <c r="C21">
        <f t="shared" ref="C21:H21" si="3">AVERAGE(C19,C4)</f>
        <v>9.5693560404154011E-6</v>
      </c>
      <c r="D21">
        <f t="shared" si="3"/>
        <v>0</v>
      </c>
      <c r="E21">
        <f t="shared" si="3"/>
        <v>0</v>
      </c>
      <c r="F21">
        <f t="shared" si="3"/>
        <v>0.24829686973763077</v>
      </c>
      <c r="G21">
        <f t="shared" si="3"/>
        <v>4.4060037635320543E-2</v>
      </c>
      <c r="H21">
        <f t="shared" si="3"/>
        <v>-7.0477794686114439E-2</v>
      </c>
      <c r="I21">
        <f t="shared" si="0"/>
        <v>0.22188868204287732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2" max="2" width="12.1640625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[1]Oil!$Q$15*[1]Oil!$X$15+[1]Oil!$Q$16*[1]Oil!$X$16+[1]Oil!$Q$17*[1]Oil!$X$17+[1]Oil!$Q$18*[1]Oil!$X$18</f>
        <v>3.3154025466338825E-3</v>
      </c>
      <c r="C3">
        <f>0</f>
        <v>0</v>
      </c>
      <c r="D3" s="1">
        <f>[1]Oil!$Q$21*[1]Oil!$X$21+[1]Oil!$Q$22*[1]Oil!$X$22+[1]Oil!$W$23*[1]Oil!$Q$23</f>
        <v>1.1560831320257871E-4</v>
      </c>
      <c r="E3">
        <f>[1]Oil!$Q$26*[1]Oil!$X$26</f>
        <v>1.3883075543347001E-2</v>
      </c>
      <c r="F3">
        <f>[1]Oil!$Q$27*[1]Oil!$X$27</f>
        <v>7.5446378132093803E-2</v>
      </c>
      <c r="G3">
        <f>0</f>
        <v>0</v>
      </c>
      <c r="H3">
        <f>[1]Oil!$Q$32*[1]Oil!$X$32</f>
        <v>-3.2186459489456157E-2</v>
      </c>
      <c r="I3">
        <f>SUM(B3:H3)</f>
        <v>6.0574005045821111E-2</v>
      </c>
    </row>
    <row r="4" spans="1:9" x14ac:dyDescent="0.2">
      <c r="A4" t="s">
        <v>24</v>
      </c>
      <c r="B4">
        <f>'[1]Subbituminous Coal'!$Q$15*'[1]Subbituminous Coal'!$X$15</f>
        <v>0</v>
      </c>
      <c r="C4">
        <f>'[1]Subbituminous Coal'!$Q$20*'[1]Subbituminous Coal'!$X$20</f>
        <v>2.39233901010385E-4</v>
      </c>
      <c r="D4">
        <f>0</f>
        <v>0</v>
      </c>
      <c r="E4">
        <f>0</f>
        <v>0</v>
      </c>
      <c r="F4">
        <f>'[1]Subbituminous Coal'!$Q$23*'[1]Subbituminous Coal'!$X$23</f>
        <v>21.473272090639313</v>
      </c>
      <c r="G4">
        <f>'[1]Subbituminous Coal'!$Q$26*'[1]Subbituminous Coal'!$X$26</f>
        <v>7.9340993551666565E-3</v>
      </c>
      <c r="H4">
        <f>'[1]Subbituminous Coal'!$Q$30*'[1]Subbituminous Coal'!$X$30</f>
        <v>-9.8410705667455245E-2</v>
      </c>
      <c r="I4">
        <f t="shared" ref="I4:I18" si="0">SUM(B4:H4)</f>
        <v>21.383034718228036</v>
      </c>
    </row>
    <row r="5" spans="1:9" x14ac:dyDescent="0.2">
      <c r="A5" t="s">
        <v>19</v>
      </c>
      <c r="B5">
        <f>SUM('[1]Bituminous Coal'!$Q$15)*'[1]Bituminous Coal'!$X$15</f>
        <v>0</v>
      </c>
      <c r="C5">
        <f>'[1]Bituminous Coal'!$Q$23*'[1]Bituminous Coal'!$X$23</f>
        <v>6.2148199203364E-2</v>
      </c>
      <c r="D5">
        <v>0</v>
      </c>
      <c r="E5">
        <v>0</v>
      </c>
      <c r="F5">
        <f>'[1]Bituminous Coal'!$Q$28*'[1]Bituminous Coal'!$X$28</f>
        <v>11.590091582430601</v>
      </c>
      <c r="G5">
        <f>'[1]Bituminous Coal'!$Q$31*'[1]Bituminous Coal'!$X$31</f>
        <v>9.9697360560447347E-3</v>
      </c>
      <c r="H5">
        <f>'[1]Bituminous Coal'!$Q$35*'[1]Bituminous Coal'!$X$35</f>
        <v>-4.2544883704773641E-2</v>
      </c>
      <c r="I5">
        <f t="shared" si="0"/>
        <v>11.619664633985236</v>
      </c>
    </row>
    <row r="6" spans="1:9" x14ac:dyDescent="0.2">
      <c r="A6" t="s">
        <v>20</v>
      </c>
      <c r="B6">
        <f>'[1]Bituminous Coal'!$Q$16*'[1]Bituminous Coal'!$X$16</f>
        <v>0</v>
      </c>
      <c r="C6">
        <f>'[1]Bituminous Coal'!$Q$24*'[1]Bituminous Coal'!$X$24</f>
        <v>4.3098807832814459E-2</v>
      </c>
      <c r="D6">
        <v>0</v>
      </c>
      <c r="E6">
        <v>0</v>
      </c>
      <c r="F6">
        <f>F5</f>
        <v>11.590091582430601</v>
      </c>
      <c r="G6">
        <f>G5</f>
        <v>9.9697360560447347E-3</v>
      </c>
      <c r="H6">
        <f>H5</f>
        <v>-4.2544883704773641E-2</v>
      </c>
      <c r="I6">
        <f t="shared" si="0"/>
        <v>11.600615242614687</v>
      </c>
    </row>
    <row r="7" spans="1:9" x14ac:dyDescent="0.2">
      <c r="A7" t="s">
        <v>21</v>
      </c>
      <c r="B7">
        <f>'[1]Bituminous Coal'!$Q$17*'[1]Bituminous Coal'!$X$17</f>
        <v>0</v>
      </c>
      <c r="C7">
        <f>'[1]Bituminous Coal'!$Q$25*'[1]Bituminous Coal'!$X$25</f>
        <v>1.0281741737893646E-2</v>
      </c>
      <c r="D7">
        <v>0</v>
      </c>
      <c r="E7">
        <v>0</v>
      </c>
      <c r="F7">
        <f>F6</f>
        <v>11.590091582430601</v>
      </c>
      <c r="G7">
        <f>G6</f>
        <v>9.9697360560447347E-3</v>
      </c>
      <c r="H7">
        <f>H6</f>
        <v>-4.2544883704773641E-2</v>
      </c>
      <c r="I7">
        <f t="shared" si="0"/>
        <v>11.567798176519766</v>
      </c>
    </row>
    <row r="8" spans="1:9" x14ac:dyDescent="0.2">
      <c r="A8" t="s">
        <v>23</v>
      </c>
      <c r="B8">
        <f>'[1]Lignite Coal'!$Q$15*'[1]Lignite Coal'!$X$15</f>
        <v>0</v>
      </c>
      <c r="C8">
        <v>0</v>
      </c>
      <c r="D8">
        <v>0</v>
      </c>
      <c r="E8">
        <v>0</v>
      </c>
      <c r="F8">
        <f>'[1]Lignite Coal'!$Q$21*'[1]Lignite Coal'!$X$21</f>
        <v>21.887179327329978</v>
      </c>
      <c r="G8">
        <f>'[1]Lignite Coal'!$Q$24*'[1]Lignite Coal'!$X$24</f>
        <v>1.4183761306384017E-2</v>
      </c>
      <c r="H8">
        <f>'[1]Lignite Coal'!$Q$28*'[1]Lignite Coal'!$X$28</f>
        <v>-7.8107147964283141E-2</v>
      </c>
      <c r="I8">
        <f t="shared" si="0"/>
        <v>21.82325594067208</v>
      </c>
    </row>
    <row r="9" spans="1:9" x14ac:dyDescent="0.2">
      <c r="A9" t="s">
        <v>22</v>
      </c>
      <c r="B9">
        <f>'[1]Lignite Coal'!$Q$16*'[1]Lignite Coal'!$X$16</f>
        <v>0</v>
      </c>
      <c r="C9">
        <v>0</v>
      </c>
      <c r="D9">
        <v>0</v>
      </c>
      <c r="E9">
        <v>0</v>
      </c>
      <c r="F9">
        <f>F8</f>
        <v>21.887179327329978</v>
      </c>
      <c r="G9">
        <f>G8</f>
        <v>1.4183761306384017E-2</v>
      </c>
      <c r="H9">
        <f>H8</f>
        <v>-7.8107147964283141E-2</v>
      </c>
      <c r="I9">
        <f t="shared" si="0"/>
        <v>21.82325594067208</v>
      </c>
    </row>
    <row r="10" spans="1:9" x14ac:dyDescent="0.2">
      <c r="A10" t="s">
        <v>9</v>
      </c>
      <c r="B10">
        <f>'[1]Natural Gas'!$Q$15*'[1]Natural Gas'!$X$15+'[1]Natural Gas'!$Q$16*'[1]Natural Gas'!$X$16+'[1]Natural Gas'!$Q$17*'[1]Natural Gas'!$X$17</f>
        <v>3.4817890713649321E-3</v>
      </c>
      <c r="C10">
        <f>'[1]Natural Gas'!$Q$23*'[1]Natural Gas'!$X$23+'[1]Natural Gas'!$Q$24*'[1]Natural Gas'!$X$24+'[1]Natural Gas'!$Q$25*'[1]Natural Gas'!$X$25+'[1]Natural Gas'!$Q$26*'[1]Natural Gas'!$X$26+'[1]Natural Gas'!$Q$27*'[1]Natural Gas'!$X$27</f>
        <v>1.9059953500320948E-3</v>
      </c>
      <c r="D10">
        <f>'[1]Natural Gas'!$Q$30*'[1]Natural Gas'!$X$30+'[1]Natural Gas'!$Q$31*'[1]Natural Gas'!$X$31+'[1]Natural Gas'!$Q$32*'[1]Natural Gas'!$X$32+'[1]Natural Gas'!$Q$33*'[1]Natural Gas'!$X$33</f>
        <v>4.0269835256329482E-3</v>
      </c>
      <c r="E10">
        <v>0</v>
      </c>
      <c r="F10">
        <f>'[1]Natural Gas'!$Q$36*'[1]Natural Gas'!$X$36</f>
        <v>0.75395557786508638</v>
      </c>
      <c r="G10">
        <v>0</v>
      </c>
      <c r="H10">
        <f>'[1]Natural Gas'!$Q$39*'[1]Natural Gas'!$X$39</f>
        <v>-4.7335964201313023E-2</v>
      </c>
      <c r="I10">
        <f t="shared" si="0"/>
        <v>0.71603438161080335</v>
      </c>
    </row>
    <row r="11" spans="1:9" x14ac:dyDescent="0.2">
      <c r="A11" t="s">
        <v>10</v>
      </c>
      <c r="B11">
        <f>[1]Uranium!$Q$15*[1]Uranium!$X$15+[1]Uranium!$Q$16*[1]Uranium!$X$16+[1]Uranium!$Q$17*[1]Uranium!$X$17</f>
        <v>0</v>
      </c>
      <c r="C11">
        <f>[1]Uranium!$Q$20*[1]Uranium!$X$20+[1]Uranium!$Q$21*[1]Uranium!$X$21+[1]Uranium!$Q$22*[1]Uranium!$X$22+[1]Uranium!$Q$23*[1]Uranium!$X$23</f>
        <v>5.5520385634001018E-4</v>
      </c>
      <c r="D11">
        <v>0</v>
      </c>
      <c r="E11">
        <v>0</v>
      </c>
      <c r="F11">
        <f>[1]Uranium!$Q$26*[1]Uranium!$X$26</f>
        <v>25.564934103988193</v>
      </c>
      <c r="G11">
        <f>[1]Uranium!$Q$30*[1]Uranium!$X$30+[1]Uranium!$Q$31*[1]Uranium!$X$31</f>
        <v>3.3099689546411968E-3</v>
      </c>
      <c r="H11">
        <v>0</v>
      </c>
      <c r="I11">
        <f t="shared" si="0"/>
        <v>25.568799276799176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9" x14ac:dyDescent="0.2">
      <c r="A13" t="s">
        <v>12</v>
      </c>
      <c r="B13">
        <f>[1]Wind!$Q$15*[1]Wind!$X$15</f>
        <v>1.8958788887119056E-2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1.8958788887119056E-2</v>
      </c>
    </row>
    <row r="14" spans="1:9" x14ac:dyDescent="0.2">
      <c r="A14" t="s">
        <v>13</v>
      </c>
      <c r="B14" s="2">
        <f>'[1]Solid Biomass and RDF'!$X$15*'[1]Solid Biomass and RDF'!$Q$15+'[1]Solid Biomass and RDF'!$Q$16*'[1]Solid Biomass and RDF'!$X$16+'[1]Solid Biomass and RDF'!$Q$17*'[1]Solid Biomass and RDF'!$X$17+'[1]Solid Biomass and RDF'!$Q$18*'[1]Solid Biomass and RDF'!$X$18+'[1]Solid Biomass and RDF'!$Q$19*'[1]Solid Biomass and RDF'!$X$19</f>
        <v>3.3856742450142488E-2</v>
      </c>
      <c r="C14">
        <v>0</v>
      </c>
      <c r="D14">
        <v>0</v>
      </c>
      <c r="E14">
        <v>0</v>
      </c>
      <c r="F14">
        <f>'[1]Solid Biomass and RDF'!$Q$22*'[1]Solid Biomass and RDF'!$X$22</f>
        <v>3.1793681923236914</v>
      </c>
      <c r="G14">
        <f>'[1]Solid Biomass and RDF'!$Q$25*'[1]Solid Biomass and RDF'!$X$25</f>
        <v>1.8057025779968604E-3</v>
      </c>
      <c r="H14">
        <f>'[1]Solid Biomass and RDF'!$Q$28*'[1]Solid Biomass and RDF'!$X$28+'[1]Solid Biomass and RDF'!$Q$29*'[1]Solid Biomass and RDF'!$X$29</f>
        <v>-5.5494789715806403E-2</v>
      </c>
      <c r="I14">
        <f t="shared" si="0"/>
        <v>3.159535847636024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[1]Biogas!$Q$15*[1]Biogas!$X$15</f>
        <v>1.6926885473167848</v>
      </c>
      <c r="G15">
        <v>0</v>
      </c>
      <c r="H15">
        <f>[1]Biogas!$Q$18*[1]Biogas!$X$18</f>
        <v>-0.12771382730133901</v>
      </c>
      <c r="I15">
        <f t="shared" si="0"/>
        <v>1.5649747200154458</v>
      </c>
    </row>
    <row r="16" spans="1:9" x14ac:dyDescent="0.2">
      <c r="A16" t="s">
        <v>15</v>
      </c>
      <c r="B16">
        <f>[1]Geothermal!$Q$15*[1]Geothermal!$X$15+[1]Geothermal!$Q$16*[1]Geothermal!$X$16+[1]Geothermal!$Q$17*[1]Geothermal!$X$17+[1]Geothermal!$Q$18*[1]Geothermal!$X$18+[1]Geothermal!$Q$19*[1]Geothermal!$X$19</f>
        <v>8.2923887485387038E-4</v>
      </c>
      <c r="C16">
        <v>0</v>
      </c>
      <c r="D16">
        <v>0</v>
      </c>
      <c r="E16">
        <v>0</v>
      </c>
      <c r="F16">
        <f>[1]Geothermal!$Q$22*[1]Geothermal!$X$22+[1]Geothermal!$Q$23*[1]Geothermal!$X$23+[1]Geothermal!$Q$24*[1]Geothermal!$X$24+[1]Geothermal!$Q$25*[1]Geothermal!$X$25+[1]Geothermal!$Q$26*[1]Geothermal!$X$26+[1]Geothermal!$Q$27*[1]Geothermal!$X$27</f>
        <v>0.11473379069273809</v>
      </c>
      <c r="G16">
        <v>0</v>
      </c>
      <c r="H16">
        <v>0</v>
      </c>
      <c r="I16">
        <f t="shared" si="0"/>
        <v>0.11556302956759196</v>
      </c>
    </row>
    <row r="17" spans="1:9" x14ac:dyDescent="0.2">
      <c r="A17" t="s">
        <v>16</v>
      </c>
      <c r="B17">
        <f>'[1]Solar Photovoltaic'!$Q$15*'[1]Solar Photovoltaic'!$X$15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2">
      <c r="A18" t="s">
        <v>17</v>
      </c>
      <c r="B18">
        <f>'[1]Solar Thermal'!$Q$15*'[1]Solar Thermal'!$X$15</f>
        <v>0</v>
      </c>
      <c r="C18">
        <v>0</v>
      </c>
      <c r="D18">
        <v>0</v>
      </c>
      <c r="E18">
        <v>0</v>
      </c>
      <c r="F18">
        <f>'[1]Solar Thermal'!$Q$18*'[1]Solar Thermal'!$X$18</f>
        <v>0.91848556550264981</v>
      </c>
      <c r="G18">
        <v>0</v>
      </c>
      <c r="H18">
        <v>0</v>
      </c>
      <c r="I18">
        <f t="shared" si="0"/>
        <v>0.91848556550264981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11.590091582430601</v>
      </c>
      <c r="G19">
        <f t="shared" si="1"/>
        <v>9.9697360560447347E-3</v>
      </c>
      <c r="H19">
        <f t="shared" si="1"/>
        <v>-4.2544883704773641E-2</v>
      </c>
      <c r="I19">
        <f t="shared" ref="I19:I21" si="2">SUM(B19:H19)</f>
        <v>11.557516434781872</v>
      </c>
    </row>
    <row r="20" spans="1:9" x14ac:dyDescent="0.2">
      <c r="A20" t="s">
        <v>26</v>
      </c>
      <c r="B20">
        <f>AVERAGE(B5:B7)</f>
        <v>0</v>
      </c>
      <c r="C20">
        <f t="shared" ref="C20:H20" si="3">AVERAGE(C5:C7)</f>
        <v>3.85095829246907E-2</v>
      </c>
      <c r="D20">
        <f t="shared" si="3"/>
        <v>0</v>
      </c>
      <c r="E20">
        <f t="shared" si="3"/>
        <v>0</v>
      </c>
      <c r="F20">
        <f t="shared" si="3"/>
        <v>11.590091582430601</v>
      </c>
      <c r="G20">
        <f t="shared" si="3"/>
        <v>9.9697360560447347E-3</v>
      </c>
      <c r="H20">
        <f t="shared" si="3"/>
        <v>-4.2544883704773641E-2</v>
      </c>
      <c r="I20">
        <f t="shared" si="2"/>
        <v>11.596026017706563</v>
      </c>
    </row>
    <row r="21" spans="1:9" x14ac:dyDescent="0.2">
      <c r="A21" t="s">
        <v>28</v>
      </c>
      <c r="B21">
        <f>AVERAGE(B19,B4)</f>
        <v>0</v>
      </c>
      <c r="C21">
        <f t="shared" ref="C21:H21" si="4">AVERAGE(C19,C4)</f>
        <v>1.196169505051925E-4</v>
      </c>
      <c r="D21">
        <f t="shared" si="4"/>
        <v>0</v>
      </c>
      <c r="E21">
        <f t="shared" si="4"/>
        <v>0</v>
      </c>
      <c r="F21">
        <f t="shared" si="4"/>
        <v>16.531681836534958</v>
      </c>
      <c r="G21">
        <f t="shared" si="4"/>
        <v>8.9519177056056956E-3</v>
      </c>
      <c r="H21">
        <f t="shared" si="4"/>
        <v>-7.0477794686114439E-2</v>
      </c>
      <c r="I21">
        <f t="shared" si="2"/>
        <v>16.470275576504957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6" max="7" width="12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[1]Oil!$E$15*[1]Oil!$M$15+[1]Oil!$E$16*[1]Oil!$M$16+[1]Oil!$E$17*[1]Oil!$M$17+[1]Oil!$E$18*[1]Oil!$M$18</f>
        <v>1.8944383264858137E-4</v>
      </c>
      <c r="C3">
        <f>0</f>
        <v>0</v>
      </c>
      <c r="D3">
        <f>[1]Oil!$E$22*[1]Oil!$M$22+[1]Oil!$E$23*[1]Oil!$M$23</f>
        <v>0</v>
      </c>
      <c r="E3">
        <f>[1]Oil!$E$26*[1]Oil!$M$26</f>
        <v>0</v>
      </c>
      <c r="F3">
        <f>[1]Oil!$E$27*[1]Oil!$M$27</f>
        <v>1.7503230266429335E-5</v>
      </c>
      <c r="G3">
        <f>0</f>
        <v>0</v>
      </c>
      <c r="H3">
        <f>[1]Oil!$E$32*[1]Oil!$M$32</f>
        <v>0</v>
      </c>
      <c r="I3">
        <f>SUM(B3:H3)</f>
        <v>2.0694706291501071E-4</v>
      </c>
    </row>
    <row r="4" spans="1:9" x14ac:dyDescent="0.2">
      <c r="A4" t="s">
        <v>24</v>
      </c>
      <c r="B4">
        <f>SUM('[1]Subbituminous Coal'!$E$15)*'[1]Subbituminous Coal'!$M$15</f>
        <v>0</v>
      </c>
      <c r="C4">
        <f>'[1]Subbituminous Coal'!$E$20*'[1]Subbituminous Coal'!$M$20</f>
        <v>0</v>
      </c>
      <c r="D4">
        <f>0</f>
        <v>0</v>
      </c>
      <c r="E4">
        <f>0</f>
        <v>0</v>
      </c>
      <c r="F4">
        <f>'[1]Subbituminous Coal'!$E$23*'[1]Subbituminous Coal'!$M$23</f>
        <v>1.0635060589518257E-2</v>
      </c>
      <c r="G4">
        <f>'[1]Subbituminous Coal'!$E$26*'[1]Subbituminous Coal'!$M$26+'[1]Subbituminous Coal'!$E$27*'[1]Subbituminous Coal'!$M$27</f>
        <v>5.882422901996383E-4</v>
      </c>
      <c r="H4">
        <f>'[1]Subbituminous Coal'!$E$30*'[1]Subbituminous Coal'!$M$30</f>
        <v>0</v>
      </c>
      <c r="I4">
        <f t="shared" ref="I4:I21" si="0">SUM(B4:H4)</f>
        <v>1.1223302879717895E-2</v>
      </c>
    </row>
    <row r="5" spans="1:9" x14ac:dyDescent="0.2">
      <c r="A5" t="s">
        <v>19</v>
      </c>
      <c r="B5">
        <f>'[1]Bituminous Coal'!$E$15*'[1]Bituminous Coal'!$M$15</f>
        <v>0</v>
      </c>
      <c r="C5">
        <f>'[1]Bituminous Coal'!$E$23*'[1]Bituminous Coal'!$M$23</f>
        <v>0</v>
      </c>
      <c r="D5">
        <v>0</v>
      </c>
      <c r="E5">
        <v>0</v>
      </c>
      <c r="F5">
        <f>'[1]Bituminous Coal'!$E$28*'[1]Bituminous Coal'!$M$28</f>
        <v>1.6150704104477929E-3</v>
      </c>
      <c r="G5">
        <f>'[1]Bituminous Coal'!$E$31*'[1]Bituminous Coal'!$M$31+'[1]Bituminous Coal'!$E$32*'[1]Bituminous Coal'!$M$32</f>
        <v>4.9408483769851385E-4</v>
      </c>
      <c r="H5">
        <f>'[1]Bituminous Coal'!$E$35*'[1]Bituminous Coal'!$M$35</f>
        <v>0</v>
      </c>
      <c r="I5">
        <f t="shared" si="0"/>
        <v>2.1091552481463066E-3</v>
      </c>
    </row>
    <row r="6" spans="1:9" x14ac:dyDescent="0.2">
      <c r="A6" t="s">
        <v>20</v>
      </c>
      <c r="B6">
        <f>'[1]Bituminous Coal'!$E$16*'[1]Bituminous Coal'!$LM$16</f>
        <v>0</v>
      </c>
      <c r="C6">
        <f>'[1]Bituminous Coal'!$E$24*'[1]Bituminous Coal'!$M$24</f>
        <v>0</v>
      </c>
      <c r="D6">
        <v>0</v>
      </c>
      <c r="E6">
        <v>0</v>
      </c>
      <c r="F6">
        <f>F5</f>
        <v>1.6150704104477929E-3</v>
      </c>
      <c r="G6">
        <f>G5</f>
        <v>4.9408483769851385E-4</v>
      </c>
      <c r="H6">
        <f>H5</f>
        <v>0</v>
      </c>
      <c r="I6">
        <f t="shared" si="0"/>
        <v>2.1091552481463066E-3</v>
      </c>
    </row>
    <row r="7" spans="1:9" x14ac:dyDescent="0.2">
      <c r="A7" t="s">
        <v>21</v>
      </c>
      <c r="B7">
        <f>'[1]Bituminous Coal'!$E$17*'[1]Bituminous Coal'!$M$17</f>
        <v>0</v>
      </c>
      <c r="C7">
        <f>'[1]Bituminous Coal'!$E$25*'[1]Bituminous Coal'!$M$25</f>
        <v>0</v>
      </c>
      <c r="D7">
        <v>0</v>
      </c>
      <c r="E7">
        <v>0</v>
      </c>
      <c r="F7">
        <f>F6</f>
        <v>1.6150704104477929E-3</v>
      </c>
      <c r="G7">
        <f>G6</f>
        <v>4.9408483769851385E-4</v>
      </c>
      <c r="H7">
        <f>H6</f>
        <v>0</v>
      </c>
      <c r="I7">
        <f t="shared" si="0"/>
        <v>2.1091552481463066E-3</v>
      </c>
    </row>
    <row r="8" spans="1:9" x14ac:dyDescent="0.2">
      <c r="A8" t="s">
        <v>23</v>
      </c>
      <c r="B8">
        <f>'[1]Lignite Coal'!$E$15*'[1]Lignite Coal'!$M$15</f>
        <v>0</v>
      </c>
      <c r="C8">
        <v>0</v>
      </c>
      <c r="D8">
        <v>0</v>
      </c>
      <c r="E8">
        <v>0</v>
      </c>
      <c r="F8">
        <f>'[1]Lignite Coal'!$E$21*'[1]Lignite Coal'!$M$21</f>
        <v>1.9599917070602107E-4</v>
      </c>
      <c r="G8">
        <f>'[1]Lignite Coal'!$E$24*'[1]Lignite Coal'!$M$24</f>
        <v>1.4060104253041253E-7</v>
      </c>
      <c r="H8">
        <v>0</v>
      </c>
      <c r="I8">
        <f t="shared" si="0"/>
        <v>1.961397717485515E-4</v>
      </c>
    </row>
    <row r="9" spans="1:9" x14ac:dyDescent="0.2">
      <c r="A9" t="s">
        <v>22</v>
      </c>
      <c r="B9">
        <f>'[1]Lignite Coal'!$E$16*'[1]Lignite Coal'!$M$16</f>
        <v>0</v>
      </c>
      <c r="C9">
        <v>0</v>
      </c>
      <c r="D9">
        <v>0</v>
      </c>
      <c r="E9">
        <v>0</v>
      </c>
      <c r="F9">
        <f>F8</f>
        <v>1.9599917070602107E-4</v>
      </c>
      <c r="G9">
        <f>G8</f>
        <v>1.4060104253041253E-7</v>
      </c>
      <c r="H9">
        <v>0</v>
      </c>
      <c r="I9">
        <f t="shared" si="0"/>
        <v>1.961397717485515E-4</v>
      </c>
    </row>
    <row r="10" spans="1:9" x14ac:dyDescent="0.2">
      <c r="A10" t="s">
        <v>9</v>
      </c>
      <c r="B10">
        <f>'[1]Natural Gas'!$E$15*'[1]Natural Gas'!$M$15+'[1]Natural Gas'!$E$16*'[1]Natural Gas'!$M$16+'[1]Natural Gas'!$E$17*'[1]Natural Gas'!$M$17</f>
        <v>4.628838825783171E-4</v>
      </c>
      <c r="C10">
        <f>'[1]Natural Gas'!$E$23*'[1]Natural Gas'!$M$23+'[1]Natural Gas'!$E$24*'[1]Natural Gas'!$M$24+'[1]Natural Gas'!$E$25*'[1]Natural Gas'!$M$25+'[1]Natural Gas'!$E$26*'[1]Natural Gas'!$M$26+'[1]Natural Gas'!$E$27*'[1]Natural Gas'!$M$27</f>
        <v>0</v>
      </c>
      <c r="D10">
        <f>'[1]Natural Gas'!$E$31*'[1]Natural Gas'!$M$31+'[1]Natural Gas'!$E$32*'[1]Natural Gas'!$M$32</f>
        <v>0</v>
      </c>
      <c r="E10">
        <v>0</v>
      </c>
      <c r="F10" s="3">
        <f>'[1]Natural Gas'!$E$36*'[1]Natural Gas'!$M$36</f>
        <v>5.2080908252367802E-3</v>
      </c>
      <c r="G10">
        <v>0</v>
      </c>
      <c r="H10">
        <f>'[1]Natural Gas'!$E$39*'[1]Natural Gas'!$M$39</f>
        <v>0</v>
      </c>
      <c r="I10">
        <f t="shared" si="0"/>
        <v>5.670974707815097E-3</v>
      </c>
    </row>
    <row r="11" spans="1:9" x14ac:dyDescent="0.2">
      <c r="A11" t="s">
        <v>10</v>
      </c>
      <c r="B11">
        <f>[1]Uranium!$E$15*[1]Uranium!$M$15+[1]Uranium!$E$16*[1]Uranium!$M$16+[1]Uranium!$E$17*[1]Uranium!$M$17</f>
        <v>0</v>
      </c>
      <c r="C11">
        <f>[1]Uranium!$E$20*[1]Uranium!$M$20+[1]Uranium!$E$21*[1]Uranium!$M$21+[1]Uranium!$E$22*[1]Uranium!$M$22+[1]Uranium!$E$23*[1]Uranium!$M$23</f>
        <v>0</v>
      </c>
      <c r="D11">
        <v>0</v>
      </c>
      <c r="E11">
        <v>0</v>
      </c>
      <c r="F11">
        <f>[1]Uranium!$E$26*[1]Uranium!$M$26</f>
        <v>4.4641829431927474E-2</v>
      </c>
      <c r="G11" s="3">
        <f>[1]Uranium!$E$30*[1]Uranium!$M$30+[1]Uranium!$E$31*[1]Uranium!$M$31</f>
        <v>0</v>
      </c>
      <c r="H11">
        <v>0</v>
      </c>
      <c r="I11">
        <f t="shared" si="0"/>
        <v>4.4641829431927474E-2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SUM(B12:H12)</f>
        <v>0</v>
      </c>
    </row>
    <row r="13" spans="1:9" x14ac:dyDescent="0.2">
      <c r="A13" t="s">
        <v>12</v>
      </c>
      <c r="B13">
        <f>[1]Wind!$E$15*[1]Wind!$M$15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2">
      <c r="A14" t="s">
        <v>13</v>
      </c>
      <c r="B14">
        <f>'[1]Solid Biomass and RDF'!$E$15*'[1]Solid Biomass and RDF'!$M$15+'[1]Solid Biomass and RDF'!$E$16*'[1]Solid Biomass and RDF'!$M$16+'[1]Solid Biomass and RDF'!$E$17*'[1]Solid Biomass and RDF'!$M$17+'[1]Solid Biomass and RDF'!$E$18*'[1]Solid Biomass and RDF'!$M$18+'[1]Solid Biomass and RDF'!$E$19*'[1]Solid Biomass and RDF'!$M$19</f>
        <v>0</v>
      </c>
      <c r="C14">
        <v>0</v>
      </c>
      <c r="D14">
        <v>0</v>
      </c>
      <c r="E14">
        <v>0</v>
      </c>
      <c r="F14">
        <f>'[1]Solid Biomass and RDF'!$E$22*'[1]Solid Biomass and RDF'!$M$22</f>
        <v>2.9300586942855667E-3</v>
      </c>
      <c r="G14">
        <f>'[1]Solid Biomass and RDF'!$E$25*'[1]Solid Biomass and RDF'!$M$25</f>
        <v>4.4108743789806315E-5</v>
      </c>
      <c r="H14">
        <f>'[1]Solid Biomass and RDF'!$E$28*'[1]Solid Biomass and RDF'!$M$28+'[1]Solid Biomass and RDF'!$E$29*'[1]Solid Biomass and RDF'!$M$29</f>
        <v>0</v>
      </c>
      <c r="I14">
        <f t="shared" si="0"/>
        <v>2.9741674380753731E-3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[1]Biogas!$E$15*[1]Biogas!$M$15</f>
        <v>4.8973747366946171E-3</v>
      </c>
      <c r="G15">
        <v>0</v>
      </c>
      <c r="H15">
        <f>[1]Biogas!$E$18*[1]Biogas!$M$18</f>
        <v>0</v>
      </c>
      <c r="I15">
        <f t="shared" si="0"/>
        <v>4.8973747366946171E-3</v>
      </c>
    </row>
    <row r="16" spans="1:9" x14ac:dyDescent="0.2">
      <c r="A16" t="s">
        <v>15</v>
      </c>
      <c r="B16">
        <f>[1]Geothermal!$E$15*[1]Geothermal!$M$15+[1]Geothermal!$E$16*[1]Geothermal!$M$16+[1]Geothermal!$E$17*[1]Geothermal!$M$17+[1]Geothermal!$E$18*[1]Geothermal!$M$18+[1]Geothermal!$E$19*[1]Geothermal!$M$19</f>
        <v>0.32596431669574433</v>
      </c>
      <c r="C16">
        <v>0</v>
      </c>
      <c r="D16">
        <v>0</v>
      </c>
      <c r="E16">
        <v>0</v>
      </c>
      <c r="F16">
        <f>[1]Geothermal!$E$22*[1]Geothermal!$M22+[1]Geothermal!$E$23*[1]Geothermal!$M$23+[1]Geothermal!$E$24*[1]Geothermal!$M$24+[1]Geothermal!$E$25*[1]Geothermal!$M$25+[1]Geothermal!$E$26*[1]Geothermal!$M$26</f>
        <v>0</v>
      </c>
      <c r="G16">
        <v>0</v>
      </c>
      <c r="H16">
        <v>0</v>
      </c>
      <c r="I16">
        <f>SUM(C16:H16)</f>
        <v>0</v>
      </c>
    </row>
    <row r="17" spans="1:9" x14ac:dyDescent="0.2">
      <c r="A17" t="s">
        <v>16</v>
      </c>
      <c r="B17">
        <f>'[1]Solar Photovoltaic'!$E$15*'[1]Solar Photovoltaic'!$M$15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2">
      <c r="A18" t="s">
        <v>17</v>
      </c>
      <c r="B18">
        <f>'[1]Solar Thermal'!$E$15*'[1]Solar Thermal'!$M$15</f>
        <v>0</v>
      </c>
      <c r="C18">
        <v>0</v>
      </c>
      <c r="D18">
        <v>0</v>
      </c>
      <c r="E18">
        <v>0</v>
      </c>
      <c r="F18">
        <f>'[1]Solar Thermal'!$E$18*'[1]Solar Thermal'!$M$18</f>
        <v>0</v>
      </c>
      <c r="G18">
        <v>0</v>
      </c>
      <c r="H18">
        <v>0</v>
      </c>
      <c r="I18">
        <f t="shared" si="0"/>
        <v>0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1.6150704104477929E-3</v>
      </c>
      <c r="G19">
        <f t="shared" si="1"/>
        <v>4.9408483769851385E-4</v>
      </c>
      <c r="H19">
        <f t="shared" si="1"/>
        <v>0</v>
      </c>
      <c r="I19">
        <f t="shared" si="0"/>
        <v>2.1091552481463066E-3</v>
      </c>
    </row>
    <row r="20" spans="1:9" x14ac:dyDescent="0.2">
      <c r="A20" t="s">
        <v>26</v>
      </c>
      <c r="B20">
        <f>AVERAGE(B5:B7)</f>
        <v>0</v>
      </c>
      <c r="C20">
        <f t="shared" ref="C20:H20" si="2">AVERAGE(C5:C7)</f>
        <v>0</v>
      </c>
      <c r="D20">
        <f t="shared" si="2"/>
        <v>0</v>
      </c>
      <c r="E20">
        <f t="shared" si="2"/>
        <v>0</v>
      </c>
      <c r="F20">
        <f t="shared" si="2"/>
        <v>1.6150704104477929E-3</v>
      </c>
      <c r="G20">
        <f t="shared" si="2"/>
        <v>4.9408483769851385E-4</v>
      </c>
      <c r="H20">
        <f t="shared" si="2"/>
        <v>0</v>
      </c>
      <c r="I20">
        <f t="shared" si="0"/>
        <v>2.1091552481463066E-3</v>
      </c>
    </row>
    <row r="21" spans="1:9" x14ac:dyDescent="0.2">
      <c r="A21" t="s">
        <v>28</v>
      </c>
      <c r="B21">
        <f>AVERAGE(B19,B4)</f>
        <v>0</v>
      </c>
      <c r="C21">
        <f t="shared" ref="C21:H21" si="3">AVERAGE(C19,C4)</f>
        <v>0</v>
      </c>
      <c r="D21">
        <f t="shared" si="3"/>
        <v>0</v>
      </c>
      <c r="E21">
        <f t="shared" si="3"/>
        <v>0</v>
      </c>
      <c r="F21">
        <f t="shared" si="3"/>
        <v>6.1250654999830253E-3</v>
      </c>
      <c r="G21">
        <f t="shared" si="3"/>
        <v>5.4116356394907613E-4</v>
      </c>
      <c r="H21">
        <f t="shared" si="3"/>
        <v>0</v>
      </c>
      <c r="I21">
        <f t="shared" si="0"/>
        <v>6.6662290639321019E-3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7" max="7" width="12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[1]Oil!$Q$15*[1]Oil!$Y$15+[1]Oil!$Q$16*[1]Oil!$Y$16+[1]Oil!$Q$17*[1]Oil!$Y$17+[1]Oil!$Q$18*[1]Oil!$Y$18</f>
        <v>0</v>
      </c>
      <c r="C3">
        <f>0</f>
        <v>0</v>
      </c>
      <c r="D3" s="1">
        <f>[1]Oil!$Q$21*[1]Oil!$Y$21+[1]Oil!$Q$22*[1]Oil!$Y$22+[1]Oil!$Y$23*[1]Oil!$Q$23</f>
        <v>0</v>
      </c>
      <c r="E3">
        <f>[1]Oil!$Q$26*[1]Oil!$Y$26</f>
        <v>0</v>
      </c>
      <c r="F3">
        <f>[1]Oil!$Q$27*[1]Oil!$Y$27</f>
        <v>1.2564983378603737E-4</v>
      </c>
      <c r="G3">
        <f>0</f>
        <v>0</v>
      </c>
      <c r="H3">
        <f>[1]Oil!$Q$32*[1]Oil!$Y$32</f>
        <v>0</v>
      </c>
      <c r="I3">
        <f>SUM(B3:H3)</f>
        <v>1.2564983378603737E-4</v>
      </c>
    </row>
    <row r="4" spans="1:9" x14ac:dyDescent="0.2">
      <c r="A4" t="s">
        <v>24</v>
      </c>
      <c r="B4">
        <f>'[1]Subbituminous Coal'!$Q$15*'[1]Subbituminous Coal'!$Y$15</f>
        <v>0</v>
      </c>
      <c r="C4">
        <f>'[1]Subbituminous Coal'!$Q$20*'[1]Subbituminous Coal'!$Y$20</f>
        <v>0</v>
      </c>
      <c r="D4">
        <f>0</f>
        <v>0</v>
      </c>
      <c r="E4">
        <f>0</f>
        <v>0</v>
      </c>
      <c r="F4">
        <f>'[1]Subbituminous Coal'!$Q$23*'[1]Subbituminous Coal'!$Y$23</f>
        <v>0.13062261150959759</v>
      </c>
      <c r="G4">
        <f>'[1]Subbituminous Coal'!$Q$26*'[1]Subbituminous Coal'!$Y$26</f>
        <v>4.8263384051295156E-5</v>
      </c>
      <c r="H4">
        <f>'[1]Subbituminous Coal'!$Q$30*'[1]Subbituminous Coal'!$Y$30</f>
        <v>0</v>
      </c>
      <c r="I4">
        <f t="shared" ref="I4:I18" si="0">SUM(B4:H4)</f>
        <v>0.13067087489364887</v>
      </c>
    </row>
    <row r="5" spans="1:9" x14ac:dyDescent="0.2">
      <c r="A5" t="s">
        <v>19</v>
      </c>
      <c r="B5">
        <f>SUM('[1]Bituminous Coal'!$Q$15)*'[1]Bituminous Coal'!$Y$15</f>
        <v>0</v>
      </c>
      <c r="C5">
        <f>'[1]Bituminous Coal'!$Q$23*'[1]Bituminous Coal'!$Y$23</f>
        <v>0</v>
      </c>
      <c r="D5">
        <v>0</v>
      </c>
      <c r="E5">
        <v>0</v>
      </c>
      <c r="F5">
        <f>'[1]Bituminous Coal'!$Q$28*'[1]Bituminous Coal'!Y$28</f>
        <v>5.8427983101091881E-3</v>
      </c>
      <c r="G5">
        <f>'[1]Bituminous Coal'!$Q$31*'[1]Bituminous Coal'!$Y$31</f>
        <v>5.0259444945884332E-6</v>
      </c>
      <c r="H5">
        <f>'[1]Bituminous Coal'!$Q$35*'[1]Bituminous Coal'!$Y$35</f>
        <v>0</v>
      </c>
      <c r="I5">
        <f t="shared" si="0"/>
        <v>5.8478242546037762E-3</v>
      </c>
    </row>
    <row r="6" spans="1:9" x14ac:dyDescent="0.2">
      <c r="A6" t="s">
        <v>20</v>
      </c>
      <c r="B6">
        <f>'[1]Bituminous Coal'!$Q$16*'[1]Bituminous Coal'!$Y$16</f>
        <v>0</v>
      </c>
      <c r="C6">
        <f>'[1]Bituminous Coal'!$Q$24*'[1]Bituminous Coal'!$Y$24</f>
        <v>0</v>
      </c>
      <c r="D6">
        <v>0</v>
      </c>
      <c r="E6">
        <v>0</v>
      </c>
      <c r="F6">
        <f>F5</f>
        <v>5.8427983101091881E-3</v>
      </c>
      <c r="G6">
        <f>G5</f>
        <v>5.0259444945884332E-6</v>
      </c>
      <c r="H6">
        <f>H5</f>
        <v>0</v>
      </c>
      <c r="I6">
        <f t="shared" si="0"/>
        <v>5.8478242546037762E-3</v>
      </c>
    </row>
    <row r="7" spans="1:9" x14ac:dyDescent="0.2">
      <c r="A7" t="s">
        <v>21</v>
      </c>
      <c r="B7">
        <f>'[1]Bituminous Coal'!$Q$17*'[1]Bituminous Coal'!$Y$17</f>
        <v>0</v>
      </c>
      <c r="C7">
        <f>'[1]Bituminous Coal'!$Q$25*'[1]Bituminous Coal'!$Y$25</f>
        <v>0</v>
      </c>
      <c r="D7">
        <v>0</v>
      </c>
      <c r="E7">
        <v>0</v>
      </c>
      <c r="F7">
        <f>F6</f>
        <v>5.8427983101091881E-3</v>
      </c>
      <c r="G7">
        <f>G6</f>
        <v>5.0259444945884332E-6</v>
      </c>
      <c r="H7">
        <f>H6</f>
        <v>0</v>
      </c>
      <c r="I7">
        <f t="shared" si="0"/>
        <v>5.8478242546037762E-3</v>
      </c>
    </row>
    <row r="8" spans="1:9" x14ac:dyDescent="0.2">
      <c r="A8" t="s">
        <v>23</v>
      </c>
      <c r="B8">
        <f>'[1]Lignite Coal'!$Q$15*'[1]Lignite Coal'!$Y$15</f>
        <v>0</v>
      </c>
      <c r="C8">
        <v>0</v>
      </c>
      <c r="D8">
        <v>0</v>
      </c>
      <c r="E8">
        <v>0</v>
      </c>
      <c r="F8">
        <f>'[1]Lignite Coal'!$Q$21*'[1]Lignite Coal'!$Y$21</f>
        <v>2.1696362234237466E-4</v>
      </c>
      <c r="G8">
        <f>'[1]Lignite Coal'!$Q$24*'[1]Lignite Coal'!$Y$24</f>
        <v>1.4060104253041253E-7</v>
      </c>
      <c r="H8">
        <f>'[1]Lignite Coal'!$Q$28*'[1]Lignite Coal'!$Y$28</f>
        <v>0</v>
      </c>
      <c r="I8">
        <f t="shared" si="0"/>
        <v>2.1710422338490508E-4</v>
      </c>
    </row>
    <row r="9" spans="1:9" x14ac:dyDescent="0.2">
      <c r="A9" t="s">
        <v>22</v>
      </c>
      <c r="B9">
        <f>'[1]Lignite Coal'!$Q$16*'[1]Lignite Coal'!$Y$16</f>
        <v>0</v>
      </c>
      <c r="C9">
        <v>0</v>
      </c>
      <c r="D9">
        <v>0</v>
      </c>
      <c r="E9">
        <v>0</v>
      </c>
      <c r="F9">
        <f>F8</f>
        <v>2.1696362234237466E-4</v>
      </c>
      <c r="G9">
        <f>G8</f>
        <v>1.4060104253041253E-7</v>
      </c>
      <c r="H9">
        <f>H8</f>
        <v>0</v>
      </c>
      <c r="I9">
        <f t="shared" si="0"/>
        <v>2.1710422338490508E-4</v>
      </c>
    </row>
    <row r="10" spans="1:9" x14ac:dyDescent="0.2">
      <c r="A10" t="s">
        <v>9</v>
      </c>
      <c r="B10">
        <f>'[1]Natural Gas'!$Q$15*'[1]Natural Gas'!$Y$15+'[1]Natural Gas'!$Q$16*'[1]Natural Gas'!$Y$16+'[1]Natural Gas'!$Q$17*'[1]Natural Gas'!$Y$17</f>
        <v>0</v>
      </c>
      <c r="C10">
        <f>'[1]Natural Gas'!$Q$23*'[1]Natural Gas'!$Y$23+'[1]Natural Gas'!$Q$24*'[1]Natural Gas'!$Y$24+'[1]Natural Gas'!$Q$25*'[1]Natural Gas'!$Y$25+'[1]Natural Gas'!$Q$26*'[1]Natural Gas'!$Y$26+'[1]Natural Gas'!$Q$27*'[1]Natural Gas'!$Y$27</f>
        <v>0</v>
      </c>
      <c r="D10">
        <f>'[1]Natural Gas'!$Q$30*'[1]Natural Gas'!$Y$30+'[1]Natural Gas'!$Q$31*'[1]Natural Gas'!$Y$31+'[1]Natural Gas'!$Q$32*'[1]Natural Gas'!$Y$32+'[1]Natural Gas'!$Q$33*'[1]Natural Gas'!$Y$33</f>
        <v>0</v>
      </c>
      <c r="E10">
        <v>0</v>
      </c>
      <c r="F10">
        <f>'[1]Natural Gas'!$Q$36*'[1]Natural Gas'!$Y$36</f>
        <v>1.3161906219150409E-2</v>
      </c>
      <c r="G10">
        <v>0</v>
      </c>
      <c r="H10">
        <f>'[1]Natural Gas'!$Q$39*'[1]Natural Gas'!$Y$39</f>
        <v>0</v>
      </c>
      <c r="I10">
        <f t="shared" si="0"/>
        <v>1.3161906219150409E-2</v>
      </c>
    </row>
    <row r="11" spans="1:9" x14ac:dyDescent="0.2">
      <c r="A11" t="s">
        <v>10</v>
      </c>
      <c r="B11">
        <f>[1]Uranium!$Q$15*[1]Uranium!$Y$15+[1]Uranium!$Q$16*[1]Uranium!$Y$16+[1]Uranium!$Q$17*[1]Uranium!$Y$17</f>
        <v>0</v>
      </c>
      <c r="C11">
        <f>[1]Uranium!$Q$20*[1]Uranium!$Y$20+[1]Uranium!$Q$21*[1]Uranium!$Y$21+[1]Uranium!$Q$22*[1]Uranium!$Y$22+[1]Uranium!$Q$23*[1]Uranium!$Y$23</f>
        <v>0</v>
      </c>
      <c r="D11">
        <v>0</v>
      </c>
      <c r="E11">
        <v>0</v>
      </c>
      <c r="F11">
        <f>[1]Uranium!$Q$26*[1]Uranium!$Y$26</f>
        <v>0.32571440156075582</v>
      </c>
      <c r="G11">
        <f>[1]Uranium!$Q$30*[1]Uranium!$Y$30+[1]Uranium!$Q$31*[1]Uranium!$Y$31</f>
        <v>0</v>
      </c>
      <c r="H11">
        <v>0</v>
      </c>
      <c r="I11">
        <f t="shared" si="0"/>
        <v>0.32571440156075582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9" x14ac:dyDescent="0.2">
      <c r="A13" t="s">
        <v>12</v>
      </c>
      <c r="B13">
        <f>[1]Wind!$Q$15*[1]Wind!$Y$15</f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2">
      <c r="A14" t="s">
        <v>13</v>
      </c>
      <c r="B14" s="2">
        <f>'[1]Solid Biomass and RDF'!$Y$15*'[1]Solid Biomass and RDF'!$Q$15+'[1]Solid Biomass and RDF'!$Q$16*'[1]Solid Biomass and RDF'!$Y$16+'[1]Solid Biomass and RDF'!$Q$17*'[1]Solid Biomass and RDF'!$Y$17+'[1]Solid Biomass and RDF'!$Q$18*'[1]Solid Biomass and RDF'!$Y$18+'[1]Solid Biomass and RDF'!$Q$19*'[1]Solid Biomass and RDF'!$Y$19</f>
        <v>0</v>
      </c>
      <c r="C14">
        <v>0</v>
      </c>
      <c r="D14">
        <v>0</v>
      </c>
      <c r="E14">
        <v>0</v>
      </c>
      <c r="F14">
        <f>'[1]Solid Biomass and RDF'!$Q$22*'[1]Solid Biomass and RDF'!$Y$22</f>
        <v>7.766391803252394E-2</v>
      </c>
      <c r="G14">
        <f>'[1]Solid Biomass and RDF'!$Q$25*'[1]Solid Biomass and RDF'!$Y$25</f>
        <v>4.4108743789806315E-5</v>
      </c>
      <c r="H14">
        <f>'[1]Solid Biomass and RDF'!$Q$28*'[1]Solid Biomass and RDF'!$Y$28+'[1]Solid Biomass and RDF'!$Q$29*'[1]Solid Biomass and RDF'!$Y$29</f>
        <v>0</v>
      </c>
      <c r="I14">
        <f t="shared" si="0"/>
        <v>7.7708026776313749E-2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[1]Biogas!$Q$15*[1]Biogas!$Y$15</f>
        <v>8.6061407423125985E-3</v>
      </c>
      <c r="G15">
        <v>0</v>
      </c>
      <c r="H15">
        <f>[1]Biogas!$Q$18*[1]Biogas!$Y$18</f>
        <v>0</v>
      </c>
      <c r="I15">
        <f t="shared" si="0"/>
        <v>8.6061407423125985E-3</v>
      </c>
    </row>
    <row r="16" spans="1:9" x14ac:dyDescent="0.2">
      <c r="A16" t="s">
        <v>15</v>
      </c>
      <c r="B16">
        <f>[1]Geothermal!$Q$15*[1]Geothermal!$Y$15+[1]Geothermal!$Q$16*[1]Geothermal!$Y$16+[1]Geothermal!$Q$17*[1]Geothermal!$Y$17+[1]Geothermal!$Q$18*[1]Geothermal!$Y$18+[1]Geothermal!$Q$19*[1]Geothermal!$Y$19</f>
        <v>0.32596431669574433</v>
      </c>
      <c r="C16">
        <v>0</v>
      </c>
      <c r="D16">
        <v>0</v>
      </c>
      <c r="E16">
        <v>0</v>
      </c>
      <c r="F16">
        <f>[1]Geothermal!$Q$22*[1]Geothermal!$Y$22+[1]Geothermal!$Q$23*[1]Geothermal!$Y$23+[1]Geothermal!$Q$24*[1]Geothermal!$Y$24+[1]Geothermal!$Q$25*[1]Geothermal!$Y$25+[1]Geothermal!$Q$26*[1]Geothermal!$Y$26+[1]Geothermal!$Q$27*[1]Geothermal!$Y$27</f>
        <v>0</v>
      </c>
      <c r="G16">
        <v>0</v>
      </c>
      <c r="H16">
        <v>0</v>
      </c>
      <c r="I16">
        <f t="shared" si="0"/>
        <v>0.32596431669574433</v>
      </c>
    </row>
    <row r="17" spans="1:9" x14ac:dyDescent="0.2">
      <c r="A17" t="s">
        <v>16</v>
      </c>
      <c r="B17">
        <f>'[1]Solar Photovoltaic'!$Q$15*'[1]Solar Photovoltaic'!$Y$15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2">
      <c r="A18" t="s">
        <v>17</v>
      </c>
      <c r="B18">
        <f>'[1]Solar Thermal'!$Q$15*'[1]Solar Thermal'!$Y$15</f>
        <v>0</v>
      </c>
      <c r="C18">
        <v>0</v>
      </c>
      <c r="D18">
        <v>0</v>
      </c>
      <c r="E18">
        <v>0</v>
      </c>
      <c r="F18">
        <f>'[1]Solar Thermal'!$Q$18*'[1]Solar Thermal'!$Y$18</f>
        <v>0</v>
      </c>
      <c r="G18">
        <v>0</v>
      </c>
      <c r="H18">
        <v>0</v>
      </c>
      <c r="I18">
        <f t="shared" si="0"/>
        <v>0</v>
      </c>
    </row>
    <row r="19" spans="1:9" x14ac:dyDescent="0.2">
      <c r="A19" t="s">
        <v>25</v>
      </c>
      <c r="B19">
        <f>B7</f>
        <v>0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5.8427983101091881E-3</v>
      </c>
      <c r="G19">
        <f t="shared" si="1"/>
        <v>5.0259444945884332E-6</v>
      </c>
      <c r="H19">
        <f t="shared" si="1"/>
        <v>0</v>
      </c>
      <c r="I19">
        <f t="shared" ref="I19:I20" si="2">SUM(B19:H19)</f>
        <v>5.8478242546037762E-3</v>
      </c>
    </row>
    <row r="20" spans="1:9" x14ac:dyDescent="0.2">
      <c r="A20" t="s">
        <v>26</v>
      </c>
      <c r="B20">
        <f>AVERAGE(B5:B7)</f>
        <v>0</v>
      </c>
      <c r="C20">
        <f t="shared" ref="C20:H20" si="3">AVERAGE(C5:C7)</f>
        <v>0</v>
      </c>
      <c r="D20">
        <f t="shared" si="3"/>
        <v>0</v>
      </c>
      <c r="E20">
        <f t="shared" si="3"/>
        <v>0</v>
      </c>
      <c r="F20">
        <f t="shared" si="3"/>
        <v>5.8427983101091881E-3</v>
      </c>
      <c r="G20">
        <f t="shared" si="3"/>
        <v>5.0259444945884332E-6</v>
      </c>
      <c r="H20">
        <f t="shared" si="3"/>
        <v>0</v>
      </c>
      <c r="I20">
        <f t="shared" si="2"/>
        <v>5.8478242546037762E-3</v>
      </c>
    </row>
    <row r="21" spans="1:9" x14ac:dyDescent="0.2">
      <c r="A21" s="5" t="s">
        <v>28</v>
      </c>
      <c r="B21" s="5">
        <v>5.1008939999999999E-3</v>
      </c>
      <c r="C21" s="6">
        <v>1.4722099999999999E-5</v>
      </c>
      <c r="D21" s="5">
        <v>0</v>
      </c>
      <c r="E21" s="5">
        <v>0</v>
      </c>
      <c r="F21" s="5">
        <v>0.30944856399999998</v>
      </c>
      <c r="G21" s="5">
        <v>4.8705005000000003E-2</v>
      </c>
      <c r="H21" s="5">
        <v>-7.0477794999999996E-2</v>
      </c>
      <c r="I21" s="5">
        <v>0.29279138999999998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1" sqref="A21:I21"/>
    </sheetView>
  </sheetViews>
  <sheetFormatPr baseColWidth="10" defaultRowHeight="16" x14ac:dyDescent="0.2"/>
  <cols>
    <col min="1" max="1" width="17.33203125" customWidth="1"/>
    <col min="3" max="4" width="12" bestFit="1" customWidth="1"/>
  </cols>
  <sheetData>
    <row r="1" spans="1:9" x14ac:dyDescent="0.2">
      <c r="A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18</v>
      </c>
      <c r="G2" t="s">
        <v>5</v>
      </c>
      <c r="H2" t="s">
        <v>6</v>
      </c>
      <c r="I2" t="s">
        <v>7</v>
      </c>
    </row>
    <row r="3" spans="1:9" x14ac:dyDescent="0.2">
      <c r="A3" t="s">
        <v>8</v>
      </c>
      <c r="B3">
        <f>[1]Oil!$F$15*[1]Oil!$E$15+[1]Oil!$F$16*[1]Oil!$E$16+[1]Oil!$F$17*[1]Oil!$E$17+[1]Oil!$F$18*[1]Oil!$E$18</f>
        <v>7.7102384805439132E-3</v>
      </c>
      <c r="C3">
        <v>0</v>
      </c>
      <c r="D3">
        <f>[1]Oil!$F$22*[1]Oil!$E$22</f>
        <v>1.5688901675707287E-5</v>
      </c>
      <c r="E3">
        <f>[1]Oil!$F$26*[1]Oil!$E$26</f>
        <v>1.277806123304372E-2</v>
      </c>
      <c r="F3">
        <f>[1]Oil!$F$27*[1]Oil!$E$27</f>
        <v>8.3761126052852306E-4</v>
      </c>
      <c r="G3">
        <v>0</v>
      </c>
      <c r="H3">
        <f>[1]Oil!$F$32*[1]Oil!$E$32</f>
        <v>-3.2186459489456157E-2</v>
      </c>
      <c r="I3">
        <f t="shared" ref="I3:I20" si="0">SUM(B3:H3)</f>
        <v>-1.0844859613664291E-2</v>
      </c>
    </row>
    <row r="4" spans="1:9" x14ac:dyDescent="0.2">
      <c r="A4" t="s">
        <v>24</v>
      </c>
      <c r="B4">
        <f>SUM('[1]Subbituminous Coal'!$E$15)*'[1]Subbituminous Coal'!$F$15</f>
        <v>3.3979134347588646E-3</v>
      </c>
      <c r="C4">
        <f>'[1]Subbituminous Coal'!$E$20*'[1]Subbituminous Coal'!$F$20</f>
        <v>2.9444172432047388E-5</v>
      </c>
      <c r="D4">
        <f>0</f>
        <v>0</v>
      </c>
      <c r="E4">
        <f>0</f>
        <v>0</v>
      </c>
      <c r="F4">
        <f>'[1]Subbituminous Coal'!$E$23*'[1]Subbituminous Coal'!$F$23</f>
        <v>0.42803051798455649</v>
      </c>
      <c r="G4">
        <f>'[1]Subbituminous Coal'!$E$26*'[1]Subbituminous Coal'!$F$26+'[1]Subbituminous Coal'!$E$27*'[1]Subbituminous Coal'!$F$27</f>
        <v>2.9755584877833235E-2</v>
      </c>
      <c r="H4">
        <f>'[1]Subbituminous Coal'!$E$30*'[1]Subbituminous Coal'!$F$30</f>
        <v>-9.8410705667455245E-2</v>
      </c>
      <c r="I4">
        <f t="shared" si="0"/>
        <v>0.36280275480212543</v>
      </c>
    </row>
    <row r="5" spans="1:9" x14ac:dyDescent="0.2">
      <c r="A5" t="s">
        <v>19</v>
      </c>
      <c r="B5">
        <f>SUM('[1]Bituminous Coal'!$E$15)*'[1]Bituminous Coal'!$F$15</f>
        <v>2.5828191135500885E-2</v>
      </c>
      <c r="C5">
        <f>'[1]Bituminous Coal'!$E$23*'[1]Bituminous Coal'!$F$23</f>
        <v>7.6490091327217234E-3</v>
      </c>
      <c r="D5">
        <v>0</v>
      </c>
      <c r="E5">
        <v>0</v>
      </c>
      <c r="F5">
        <f>'[1]Bituminous Coal'!$E$28*'[1]Bituminous Coal'!$F$28</f>
        <v>0.1781086354916164</v>
      </c>
      <c r="G5">
        <f>'[1]Bituminous Coal'!$E$31*'[1]Bituminous Coal'!$F$31+'[1]Bituminous Coal'!$E$32*'[1]Bituminous Coal'!$F$32</f>
        <v>6.3922859522482556E-2</v>
      </c>
      <c r="H5">
        <f>'[1]Bituminous Coal'!$E$35*'[1]Bituminous Coal'!$F$35</f>
        <v>-4.2544883704773641E-2</v>
      </c>
      <c r="I5">
        <f t="shared" si="0"/>
        <v>0.23296381157754795</v>
      </c>
    </row>
    <row r="6" spans="1:9" x14ac:dyDescent="0.2">
      <c r="A6" t="s">
        <v>20</v>
      </c>
      <c r="B6">
        <f>'[1]Bituminous Coal'!$E$16*'[1]Bituminous Coal'!$F$16</f>
        <v>0.10101163326577452</v>
      </c>
      <c r="C6">
        <f>'[1]Bituminous Coal'!$E$24*'[1]Bituminous Coal'!$F$24</f>
        <v>5.3044686563463953E-3</v>
      </c>
      <c r="D6">
        <v>0</v>
      </c>
      <c r="E6">
        <v>0</v>
      </c>
      <c r="F6">
        <f>F5</f>
        <v>0.1781086354916164</v>
      </c>
      <c r="G6">
        <f>G5</f>
        <v>6.3922859522482556E-2</v>
      </c>
      <c r="H6">
        <f>H5</f>
        <v>-4.2544883704773641E-2</v>
      </c>
      <c r="I6">
        <f t="shared" si="0"/>
        <v>0.3058027132314462</v>
      </c>
    </row>
    <row r="7" spans="1:9" x14ac:dyDescent="0.2">
      <c r="A7" t="s">
        <v>21</v>
      </c>
      <c r="B7">
        <f>'[1]Bituminous Coal'!$E$17*'[1]Bituminous Coal'!$F$17</f>
        <v>6.8038737072999515E-3</v>
      </c>
      <c r="C7">
        <f>'[1]Bituminous Coal'!$E$25*'[1]Bituminous Coal'!$F$25</f>
        <v>1.2654451369715257E-3</v>
      </c>
      <c r="D7">
        <v>0</v>
      </c>
      <c r="E7">
        <v>0</v>
      </c>
      <c r="F7">
        <f>F6</f>
        <v>0.1781086354916164</v>
      </c>
      <c r="G7">
        <f>G6</f>
        <v>6.3922859522482556E-2</v>
      </c>
      <c r="H7">
        <f>H6</f>
        <v>-4.2544883704773641E-2</v>
      </c>
      <c r="I7">
        <f t="shared" si="0"/>
        <v>0.20755593015359683</v>
      </c>
    </row>
    <row r="8" spans="1:9" x14ac:dyDescent="0.2">
      <c r="A8" t="s">
        <v>23</v>
      </c>
      <c r="B8">
        <f>'[1]Lignite Coal'!$E$15*'[1]Lignite Coal'!$F$15</f>
        <v>0.11141835815549153</v>
      </c>
      <c r="C8">
        <v>0</v>
      </c>
      <c r="D8">
        <v>0</v>
      </c>
      <c r="E8">
        <v>0</v>
      </c>
      <c r="F8">
        <f>'[1]Lignite Coal'!$E$21*'[1]Lignite Coal'!$F$21</f>
        <v>0.39858600203849004</v>
      </c>
      <c r="G8">
        <f>'[1]Lignite Coal'!$E$24*'[1]Lignite Coal'!$F$24</f>
        <v>1.4215731068128644E-2</v>
      </c>
      <c r="H8">
        <f>'[1]Lignite Coal'!$E$28*'[1]Lignite Coal'!$F$28</f>
        <v>-7.8107147964283141E-2</v>
      </c>
      <c r="I8">
        <f t="shared" si="0"/>
        <v>0.44611294329782708</v>
      </c>
    </row>
    <row r="9" spans="1:9" x14ac:dyDescent="0.2">
      <c r="A9" t="s">
        <v>22</v>
      </c>
      <c r="B9">
        <f>'[1]Lignite Coal'!$E$16*'[1]Lignite Coal'!$F$16</f>
        <v>1.564163324747229E-3</v>
      </c>
      <c r="C9">
        <v>0</v>
      </c>
      <c r="D9">
        <v>0</v>
      </c>
      <c r="E9">
        <v>0</v>
      </c>
      <c r="F9">
        <f>F8</f>
        <v>0.39858600203849004</v>
      </c>
      <c r="G9">
        <f>G8</f>
        <v>1.4215731068128644E-2</v>
      </c>
      <c r="H9">
        <f>H8</f>
        <v>-7.8107147964283141E-2</v>
      </c>
      <c r="I9">
        <f t="shared" si="0"/>
        <v>0.33625874846708276</v>
      </c>
    </row>
    <row r="10" spans="1:9" x14ac:dyDescent="0.2">
      <c r="A10" t="s">
        <v>9</v>
      </c>
      <c r="B10">
        <f>'[1]Natural Gas'!$E$15*'[1]Natural Gas'!$F$15+'[1]Natural Gas'!$E$16*'[1]Natural Gas'!$F$16+'[1]Natural Gas'!$E$17*'[1]Natural Gas'!$F$17</f>
        <v>1.1740085529989805E-2</v>
      </c>
      <c r="C10">
        <f>'[1]Natural Gas'!$E$23*'[1]Natural Gas'!$F$23+'[1]Natural Gas'!$E$24*'[1]Natural Gas'!$F$24+'[1]Natural Gas'!$E$25*'[1]Natural Gas'!$F$25+'[1]Natural Gas'!$E$26*'[1]Natural Gas'!$F$26+'[1]Natural Gas'!$E$27*'[1]Natural Gas'!$F$27</f>
        <v>2.1888062839073292E-3</v>
      </c>
      <c r="D10">
        <f>'[1]Natural Gas'!$E$31*'[1]Natural Gas'!$F$31+'[1]Natural Gas'!$E$32*'[1]Natural Gas'!$F$32</f>
        <v>4.9373020420029881E-3</v>
      </c>
      <c r="E10">
        <v>0</v>
      </c>
      <c r="F10">
        <f>'[1]Natural Gas'!$E$36*'[1]Natural Gas'!$F$36</f>
        <v>3.763343752292541E-2</v>
      </c>
      <c r="G10">
        <v>0</v>
      </c>
      <c r="H10">
        <f>'[1]Natural Gas'!$E$39*'[1]Natural Gas'!$F$39</f>
        <v>-4.7335964201313023E-2</v>
      </c>
      <c r="I10">
        <f t="shared" si="0"/>
        <v>9.163667177512512E-3</v>
      </c>
    </row>
    <row r="11" spans="1:9" x14ac:dyDescent="0.2">
      <c r="A11" t="s">
        <v>10</v>
      </c>
      <c r="B11">
        <f>SUM([1]Uranium!$E$15:$E$17)</f>
        <v>1.4139553432537036E-3</v>
      </c>
      <c r="C11">
        <f>SUM([1]Uranium!$E$20:$E$23)</f>
        <v>2.5121088193018185E-3</v>
      </c>
      <c r="D11">
        <v>0</v>
      </c>
      <c r="E11">
        <v>0</v>
      </c>
      <c r="F11">
        <f>[1]Uranium!$E$26*[1]Uranium!$F$26</f>
        <v>0.51468229735537863</v>
      </c>
      <c r="G11">
        <f>SUM([1]Uranium!$E$30:$E$31)</f>
        <v>3.3101870438025389E-3</v>
      </c>
      <c r="H11">
        <v>0</v>
      </c>
      <c r="I11">
        <f t="shared" si="0"/>
        <v>0.52191854856173669</v>
      </c>
    </row>
    <row r="12" spans="1:9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SUM(B12:H12)</f>
        <v>0</v>
      </c>
    </row>
    <row r="13" spans="1:9" x14ac:dyDescent="0.2">
      <c r="A13" t="s">
        <v>12</v>
      </c>
      <c r="B13">
        <f>[1]Wind!$E$15</f>
        <v>3.1597981478531764E-3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3.1597981478531764E-3</v>
      </c>
    </row>
    <row r="14" spans="1:9" x14ac:dyDescent="0.2">
      <c r="A14" t="s">
        <v>13</v>
      </c>
      <c r="B14">
        <f>SUM('[1]Solid Biomass and RDF'!$E$15:$E$19)</f>
        <v>5.6427904083570804E-2</v>
      </c>
      <c r="C14">
        <v>0</v>
      </c>
      <c r="D14">
        <v>0</v>
      </c>
      <c r="E14">
        <v>0</v>
      </c>
      <c r="F14">
        <f>'[1]Solid Biomass and RDF'!$E$22*'[1]Solid Biomass and RDF'!$F$22</f>
        <v>7.9166834551691184E-2</v>
      </c>
      <c r="G14">
        <f>'[1]Solid Biomass and RDF'!$E$25</f>
        <v>1.8677286635487265E-3</v>
      </c>
      <c r="H14">
        <f>SUM('[1]Solid Biomass and RDF'!$E$28:$E$29)</f>
        <v>-5.5494789715806403E-2</v>
      </c>
      <c r="I14">
        <f t="shared" si="0"/>
        <v>8.1967677583004328E-2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f>[1]Biogas!$E$15</f>
        <v>4.6029006905816461E-2</v>
      </c>
      <c r="G15">
        <v>0</v>
      </c>
      <c r="H15">
        <f>[1]Biogas!$E$18</f>
        <v>-0.12771382730133901</v>
      </c>
      <c r="I15">
        <f t="shared" si="0"/>
        <v>-8.168482039552255E-2</v>
      </c>
    </row>
    <row r="16" spans="1:9" x14ac:dyDescent="0.2">
      <c r="A16" t="s">
        <v>15</v>
      </c>
      <c r="B16">
        <f>SUM([1]Geothermal!$E$15:$E$19)</f>
        <v>2.7656150650526206</v>
      </c>
      <c r="C16">
        <v>0</v>
      </c>
      <c r="D16">
        <v>0</v>
      </c>
      <c r="E16">
        <v>0</v>
      </c>
      <c r="F16">
        <f>[1]Geothermal!$E$22*[1]Geothermal!$F$22+[1]Geothermal!$E$23*[1]Geothermal!$F$23+[1]Geothermal!$E$24*[1]Geothermal!$F$24+[1]Geothermal!$E$25*[1]Geothermal!$F$25+[1]Geothermal!$E$26*[1]Geothermal!$F$26</f>
        <v>0.33349841953972104</v>
      </c>
      <c r="G16">
        <v>0</v>
      </c>
      <c r="H16">
        <v>0</v>
      </c>
      <c r="I16">
        <f t="shared" si="0"/>
        <v>3.0991134845923414</v>
      </c>
    </row>
    <row r="17" spans="1:9" x14ac:dyDescent="0.2">
      <c r="A17" t="s">
        <v>16</v>
      </c>
      <c r="B17">
        <f>'[1]Solar Photovoltaic'!$E$15</f>
        <v>1.869222155365819E-3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1.869222155365819E-3</v>
      </c>
    </row>
    <row r="18" spans="1:9" x14ac:dyDescent="0.2">
      <c r="A18" t="s">
        <v>17</v>
      </c>
      <c r="B18">
        <f>'[1]Solar Thermal'!$E$15</f>
        <v>2.1065320985687842E-2</v>
      </c>
      <c r="C18">
        <v>0</v>
      </c>
      <c r="D18">
        <v>0</v>
      </c>
      <c r="E18">
        <v>0</v>
      </c>
      <c r="F18">
        <f>'[1]Solar Thermal'!$E$18*'[1]Solar Thermal'!$F$18</f>
        <v>0.94080361463383166</v>
      </c>
      <c r="G18">
        <v>0</v>
      </c>
      <c r="H18">
        <v>0</v>
      </c>
      <c r="I18">
        <f t="shared" si="0"/>
        <v>0.96186893561951947</v>
      </c>
    </row>
    <row r="19" spans="1:9" x14ac:dyDescent="0.2">
      <c r="A19" t="s">
        <v>25</v>
      </c>
      <c r="B19">
        <f>B7</f>
        <v>6.8038737072999515E-3</v>
      </c>
      <c r="C19">
        <v>0</v>
      </c>
      <c r="D19">
        <f>D7</f>
        <v>0</v>
      </c>
      <c r="E19">
        <f t="shared" ref="E19:H19" si="1">E7</f>
        <v>0</v>
      </c>
      <c r="F19">
        <f t="shared" si="1"/>
        <v>0.1781086354916164</v>
      </c>
      <c r="G19">
        <f t="shared" si="1"/>
        <v>6.3922859522482556E-2</v>
      </c>
      <c r="H19">
        <f t="shared" si="1"/>
        <v>-4.2544883704773641E-2</v>
      </c>
      <c r="I19">
        <f t="shared" si="0"/>
        <v>0.20629048501662528</v>
      </c>
    </row>
    <row r="20" spans="1:9" x14ac:dyDescent="0.2">
      <c r="A20" t="s">
        <v>26</v>
      </c>
      <c r="B20">
        <f>AVERAGE(B5:B7)</f>
        <v>4.4547899369525114E-2</v>
      </c>
      <c r="C20">
        <f t="shared" ref="C20:H20" si="2">AVERAGE(C5:C7)</f>
        <v>4.7396409753465473E-3</v>
      </c>
      <c r="D20">
        <f t="shared" si="2"/>
        <v>0</v>
      </c>
      <c r="E20">
        <f t="shared" si="2"/>
        <v>0</v>
      </c>
      <c r="F20">
        <f t="shared" si="2"/>
        <v>0.1781086354916164</v>
      </c>
      <c r="G20">
        <f t="shared" si="2"/>
        <v>6.3922859522482556E-2</v>
      </c>
      <c r="H20">
        <f t="shared" si="2"/>
        <v>-4.2544883704773641E-2</v>
      </c>
      <c r="I20">
        <f t="shared" si="0"/>
        <v>0.248774151654197</v>
      </c>
    </row>
    <row r="21" spans="1:9" x14ac:dyDescent="0.2">
      <c r="A21" s="5" t="s">
        <v>28</v>
      </c>
      <c r="B21" s="5">
        <v>5.1008939999999999E-3</v>
      </c>
      <c r="C21" s="6">
        <v>1.4722099999999999E-5</v>
      </c>
      <c r="D21" s="5">
        <v>0</v>
      </c>
      <c r="E21" s="5">
        <v>0</v>
      </c>
      <c r="F21" s="5">
        <v>0.30944856399999998</v>
      </c>
      <c r="G21" s="5">
        <v>4.8705005000000003E-2</v>
      </c>
      <c r="H21" s="5">
        <v>-7.0477794999999996E-2</v>
      </c>
      <c r="I21" s="5">
        <v>0.29279138999999998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all-wc</vt:lpstr>
      <vt:lpstr>all-ww</vt:lpstr>
      <vt:lpstr>ground-wc</vt:lpstr>
      <vt:lpstr>ground-ww</vt:lpstr>
      <vt:lpstr>surface-wc</vt:lpstr>
      <vt:lpstr>surface-ww</vt:lpstr>
      <vt:lpstr>reuse-wc</vt:lpstr>
      <vt:lpstr>reuse-ww</vt:lpstr>
      <vt:lpstr>fresh-wc</vt:lpstr>
      <vt:lpstr>fresh-ww</vt:lpstr>
      <vt:lpstr>brackish-wc</vt:lpstr>
      <vt:lpstr>brackish-ww</vt:lpstr>
      <vt:lpstr>saline-wc</vt:lpstr>
      <vt:lpstr>saline-ww</vt:lpstr>
      <vt:lpstr>notRO-wc</vt:lpstr>
      <vt:lpstr>notRO-ww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2018-01-19T19:36:20Z</dcterms:created>
  <dcterms:modified xsi:type="dcterms:W3CDTF">2018-02-12T18:36:18Z</dcterms:modified>
</cp:coreProperties>
</file>