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ecca/Documents/Graduate/Journal Papers/in-progress/EST_regional-water-rates/data/"/>
    </mc:Choice>
  </mc:AlternateContent>
  <bookViews>
    <workbookView xWindow="-27920" yWindow="-600" windowWidth="18900" windowHeight="11900" tabRatio="500" firstSheet="6" activeTab="15"/>
  </bookViews>
  <sheets>
    <sheet name="all-wc" sheetId="1" r:id="rId1"/>
    <sheet name="all-ww" sheetId="2" r:id="rId2"/>
    <sheet name="ground-wc" sheetId="11" r:id="rId3"/>
    <sheet name="ground-ww" sheetId="12" r:id="rId4"/>
    <sheet name="surface-wc" sheetId="13" r:id="rId5"/>
    <sheet name="surface-ww" sheetId="14" r:id="rId6"/>
    <sheet name="reuse-wc" sheetId="15" r:id="rId7"/>
    <sheet name="reuse-ww" sheetId="16" r:id="rId8"/>
    <sheet name="fresh-wc" sheetId="3" r:id="rId9"/>
    <sheet name="fresh-ww" sheetId="4" r:id="rId10"/>
    <sheet name="brackish-wc" sheetId="5" r:id="rId11"/>
    <sheet name="brackish-ww" sheetId="7" r:id="rId12"/>
    <sheet name="saline-wc" sheetId="6" r:id="rId13"/>
    <sheet name="saline-ww" sheetId="9" r:id="rId14"/>
    <sheet name="notRO-wc" sheetId="8" r:id="rId15"/>
    <sheet name="notRO-ww" sheetId="10" r:id="rId16"/>
  </sheets>
  <externalReferences>
    <externalReference r:id="rId17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0" l="1"/>
  <c r="C21" i="10"/>
  <c r="D21" i="10"/>
  <c r="E21" i="10"/>
  <c r="F21" i="10"/>
  <c r="G21" i="10"/>
  <c r="B21" i="8"/>
  <c r="C21" i="8"/>
  <c r="D21" i="8"/>
  <c r="E21" i="8"/>
  <c r="F21" i="8"/>
  <c r="G21" i="8"/>
  <c r="B21" i="9"/>
  <c r="C21" i="9"/>
  <c r="D21" i="9"/>
  <c r="E21" i="9"/>
  <c r="F21" i="9"/>
  <c r="G21" i="9"/>
  <c r="B21" i="6"/>
  <c r="C21" i="6"/>
  <c r="D21" i="6"/>
  <c r="E21" i="6"/>
  <c r="F21" i="6"/>
  <c r="G21" i="6"/>
  <c r="B21" i="7"/>
  <c r="C21" i="7"/>
  <c r="D21" i="7"/>
  <c r="E21" i="7"/>
  <c r="F21" i="7"/>
  <c r="G21" i="7"/>
  <c r="B21" i="5"/>
  <c r="C21" i="5"/>
  <c r="D21" i="5"/>
  <c r="E21" i="5"/>
  <c r="F21" i="5"/>
  <c r="G21" i="5"/>
  <c r="B21" i="4"/>
  <c r="C21" i="4"/>
  <c r="D21" i="4"/>
  <c r="E21" i="4"/>
  <c r="F21" i="4"/>
  <c r="G21" i="4"/>
  <c r="B21" i="3"/>
  <c r="C21" i="3"/>
  <c r="D21" i="3"/>
  <c r="E21" i="3"/>
  <c r="F21" i="3"/>
  <c r="G21" i="3"/>
  <c r="B21" i="16"/>
  <c r="C21" i="16"/>
  <c r="D21" i="16"/>
  <c r="E21" i="16"/>
  <c r="F21" i="16"/>
  <c r="G21" i="16"/>
  <c r="B21" i="15"/>
  <c r="C21" i="15"/>
  <c r="D21" i="15"/>
  <c r="E21" i="15"/>
  <c r="F21" i="15"/>
  <c r="G21" i="15"/>
  <c r="B21" i="14"/>
  <c r="C21" i="14"/>
  <c r="D21" i="14"/>
  <c r="E21" i="14"/>
  <c r="F21" i="14"/>
  <c r="G21" i="14"/>
  <c r="B21" i="13"/>
  <c r="C21" i="13"/>
  <c r="D21" i="13"/>
  <c r="E21" i="13"/>
  <c r="F21" i="13"/>
  <c r="G21" i="13"/>
  <c r="B21" i="12"/>
  <c r="C21" i="12"/>
  <c r="D21" i="12"/>
  <c r="E21" i="12"/>
  <c r="F21" i="12"/>
  <c r="G21" i="12"/>
  <c r="B21" i="11"/>
  <c r="C21" i="11"/>
  <c r="D21" i="11"/>
  <c r="E21" i="11"/>
  <c r="F21" i="11"/>
  <c r="G21" i="11"/>
  <c r="B21" i="2"/>
  <c r="C21" i="2"/>
  <c r="D21" i="2"/>
  <c r="E21" i="2"/>
  <c r="F21" i="2"/>
  <c r="G21" i="2"/>
  <c r="B7" i="15"/>
  <c r="B19" i="15"/>
  <c r="B4" i="15"/>
  <c r="C4" i="15"/>
  <c r="D4" i="15"/>
  <c r="D19" i="15"/>
  <c r="E4" i="15"/>
  <c r="E19" i="15"/>
  <c r="F5" i="15"/>
  <c r="F6" i="15"/>
  <c r="F7" i="15"/>
  <c r="F19" i="15"/>
  <c r="F4" i="15"/>
  <c r="B7" i="14"/>
  <c r="B19" i="14"/>
  <c r="B4" i="14"/>
  <c r="C4" i="14"/>
  <c r="D4" i="14"/>
  <c r="D19" i="14"/>
  <c r="E4" i="14"/>
  <c r="E19" i="14"/>
  <c r="F5" i="14"/>
  <c r="F6" i="14"/>
  <c r="F7" i="14"/>
  <c r="F19" i="14"/>
  <c r="F4" i="14"/>
  <c r="B7" i="13"/>
  <c r="B19" i="13"/>
  <c r="B4" i="13"/>
  <c r="C4" i="13"/>
  <c r="D4" i="13"/>
  <c r="D19" i="13"/>
  <c r="E4" i="13"/>
  <c r="E19" i="13"/>
  <c r="F5" i="13"/>
  <c r="F6" i="13"/>
  <c r="F7" i="13"/>
  <c r="F19" i="13"/>
  <c r="F4" i="13"/>
  <c r="B7" i="12"/>
  <c r="B19" i="12"/>
  <c r="B4" i="12"/>
  <c r="C4" i="12"/>
  <c r="D4" i="12"/>
  <c r="D19" i="12"/>
  <c r="E4" i="12"/>
  <c r="E19" i="12"/>
  <c r="F5" i="12"/>
  <c r="F6" i="12"/>
  <c r="F7" i="12"/>
  <c r="F19" i="12"/>
  <c r="F4" i="12"/>
  <c r="B7" i="11"/>
  <c r="B19" i="11"/>
  <c r="B4" i="11"/>
  <c r="C4" i="11"/>
  <c r="D4" i="11"/>
  <c r="D19" i="11"/>
  <c r="E19" i="11"/>
  <c r="E4" i="11"/>
  <c r="F5" i="11"/>
  <c r="F6" i="11"/>
  <c r="F7" i="11"/>
  <c r="F19" i="11"/>
  <c r="F4" i="11"/>
  <c r="B7" i="2"/>
  <c r="B19" i="2"/>
  <c r="B4" i="2"/>
  <c r="C4" i="2"/>
  <c r="D4" i="2"/>
  <c r="D19" i="2"/>
  <c r="E4" i="2"/>
  <c r="E19" i="2"/>
  <c r="F5" i="2"/>
  <c r="F6" i="2"/>
  <c r="F7" i="2"/>
  <c r="F19" i="2"/>
  <c r="F4" i="2"/>
  <c r="B7" i="1"/>
  <c r="B19" i="1"/>
  <c r="B4" i="1"/>
  <c r="B21" i="1"/>
  <c r="C4" i="1"/>
  <c r="C21" i="1"/>
  <c r="D4" i="1"/>
  <c r="D19" i="1"/>
  <c r="D21" i="1"/>
  <c r="E4" i="1"/>
  <c r="E19" i="1"/>
  <c r="E21" i="1"/>
  <c r="F5" i="1"/>
  <c r="F6" i="1"/>
  <c r="F7" i="1"/>
  <c r="F19" i="1"/>
  <c r="F4" i="1"/>
  <c r="F21" i="1"/>
  <c r="G21" i="1"/>
  <c r="F4" i="9"/>
  <c r="B5" i="10"/>
  <c r="B6" i="10"/>
  <c r="B7" i="10"/>
  <c r="B20" i="10"/>
  <c r="C5" i="10"/>
  <c r="C6" i="10"/>
  <c r="C7" i="10"/>
  <c r="C20" i="10"/>
  <c r="D20" i="10"/>
  <c r="E20" i="10"/>
  <c r="F5" i="10"/>
  <c r="F6" i="10"/>
  <c r="F7" i="10"/>
  <c r="F20" i="10"/>
  <c r="G20" i="10"/>
  <c r="B19" i="10"/>
  <c r="D19" i="10"/>
  <c r="E19" i="10"/>
  <c r="F19" i="10"/>
  <c r="G19" i="10"/>
  <c r="B5" i="8"/>
  <c r="B6" i="8"/>
  <c r="B7" i="8"/>
  <c r="B20" i="8"/>
  <c r="C5" i="8"/>
  <c r="C6" i="8"/>
  <c r="C7" i="8"/>
  <c r="C20" i="8"/>
  <c r="D20" i="8"/>
  <c r="E20" i="8"/>
  <c r="F5" i="8"/>
  <c r="F6" i="8"/>
  <c r="F7" i="8"/>
  <c r="F20" i="8"/>
  <c r="G20" i="8"/>
  <c r="B19" i="8"/>
  <c r="D19" i="8"/>
  <c r="E19" i="8"/>
  <c r="F19" i="8"/>
  <c r="G19" i="8"/>
  <c r="B5" i="9"/>
  <c r="B6" i="9"/>
  <c r="B7" i="9"/>
  <c r="B20" i="9"/>
  <c r="C5" i="9"/>
  <c r="C6" i="9"/>
  <c r="C7" i="9"/>
  <c r="C20" i="9"/>
  <c r="D20" i="9"/>
  <c r="E20" i="9"/>
  <c r="F5" i="9"/>
  <c r="F6" i="9"/>
  <c r="F7" i="9"/>
  <c r="F20" i="9"/>
  <c r="G20" i="9"/>
  <c r="B19" i="9"/>
  <c r="D19" i="9"/>
  <c r="E19" i="9"/>
  <c r="F19" i="9"/>
  <c r="G19" i="9"/>
  <c r="B5" i="6"/>
  <c r="B6" i="6"/>
  <c r="B7" i="6"/>
  <c r="B20" i="6"/>
  <c r="C5" i="6"/>
  <c r="C6" i="6"/>
  <c r="C7" i="6"/>
  <c r="C20" i="6"/>
  <c r="D20" i="6"/>
  <c r="E20" i="6"/>
  <c r="F5" i="6"/>
  <c r="F6" i="6"/>
  <c r="F7" i="6"/>
  <c r="F20" i="6"/>
  <c r="G20" i="6"/>
  <c r="B19" i="6"/>
  <c r="D19" i="6"/>
  <c r="E19" i="6"/>
  <c r="F19" i="6"/>
  <c r="G19" i="6"/>
  <c r="B5" i="7"/>
  <c r="B6" i="7"/>
  <c r="B7" i="7"/>
  <c r="B20" i="7"/>
  <c r="C5" i="7"/>
  <c r="C6" i="7"/>
  <c r="C7" i="7"/>
  <c r="C20" i="7"/>
  <c r="D20" i="7"/>
  <c r="E20" i="7"/>
  <c r="F5" i="7"/>
  <c r="F6" i="7"/>
  <c r="F7" i="7"/>
  <c r="F20" i="7"/>
  <c r="G20" i="7"/>
  <c r="B19" i="7"/>
  <c r="D19" i="7"/>
  <c r="E19" i="7"/>
  <c r="F19" i="7"/>
  <c r="G19" i="7"/>
  <c r="B5" i="5"/>
  <c r="B6" i="5"/>
  <c r="B7" i="5"/>
  <c r="B20" i="5"/>
  <c r="C5" i="5"/>
  <c r="C6" i="5"/>
  <c r="C7" i="5"/>
  <c r="C20" i="5"/>
  <c r="D20" i="5"/>
  <c r="E20" i="5"/>
  <c r="F5" i="5"/>
  <c r="F6" i="5"/>
  <c r="F7" i="5"/>
  <c r="F20" i="5"/>
  <c r="G20" i="5"/>
  <c r="B19" i="5"/>
  <c r="D19" i="5"/>
  <c r="E19" i="5"/>
  <c r="F19" i="5"/>
  <c r="G19" i="5"/>
  <c r="B5" i="4"/>
  <c r="B6" i="4"/>
  <c r="B7" i="4"/>
  <c r="B20" i="4"/>
  <c r="C5" i="4"/>
  <c r="C6" i="4"/>
  <c r="C7" i="4"/>
  <c r="C20" i="4"/>
  <c r="D20" i="4"/>
  <c r="E20" i="4"/>
  <c r="F5" i="4"/>
  <c r="F6" i="4"/>
  <c r="F7" i="4"/>
  <c r="F20" i="4"/>
  <c r="G20" i="4"/>
  <c r="B19" i="4"/>
  <c r="D19" i="4"/>
  <c r="E19" i="4"/>
  <c r="F19" i="4"/>
  <c r="G19" i="4"/>
  <c r="B5" i="3"/>
  <c r="B6" i="3"/>
  <c r="B7" i="3"/>
  <c r="B20" i="3"/>
  <c r="C5" i="3"/>
  <c r="C6" i="3"/>
  <c r="C7" i="3"/>
  <c r="C20" i="3"/>
  <c r="D20" i="3"/>
  <c r="E20" i="3"/>
  <c r="F5" i="3"/>
  <c r="F6" i="3"/>
  <c r="F7" i="3"/>
  <c r="F20" i="3"/>
  <c r="G20" i="3"/>
  <c r="B19" i="3"/>
  <c r="D19" i="3"/>
  <c r="E19" i="3"/>
  <c r="F19" i="3"/>
  <c r="G19" i="3"/>
  <c r="B5" i="16"/>
  <c r="B6" i="16"/>
  <c r="B7" i="16"/>
  <c r="B20" i="16"/>
  <c r="C5" i="16"/>
  <c r="C6" i="16"/>
  <c r="C7" i="16"/>
  <c r="C20" i="16"/>
  <c r="D20" i="16"/>
  <c r="E20" i="16"/>
  <c r="F5" i="16"/>
  <c r="F6" i="16"/>
  <c r="F7" i="16"/>
  <c r="F20" i="16"/>
  <c r="G20" i="16"/>
  <c r="B19" i="16"/>
  <c r="D19" i="16"/>
  <c r="E19" i="16"/>
  <c r="F19" i="16"/>
  <c r="G19" i="16"/>
  <c r="B5" i="15"/>
  <c r="B6" i="15"/>
  <c r="B20" i="15"/>
  <c r="C5" i="15"/>
  <c r="C6" i="15"/>
  <c r="C7" i="15"/>
  <c r="C20" i="15"/>
  <c r="D20" i="15"/>
  <c r="E20" i="15"/>
  <c r="F20" i="15"/>
  <c r="G20" i="15"/>
  <c r="G19" i="15"/>
  <c r="B5" i="14"/>
  <c r="B6" i="14"/>
  <c r="B20" i="14"/>
  <c r="C5" i="14"/>
  <c r="C6" i="14"/>
  <c r="C7" i="14"/>
  <c r="C20" i="14"/>
  <c r="D20" i="14"/>
  <c r="E20" i="14"/>
  <c r="F20" i="14"/>
  <c r="G20" i="14"/>
  <c r="G19" i="14"/>
  <c r="B5" i="13"/>
  <c r="B6" i="13"/>
  <c r="B20" i="13"/>
  <c r="C5" i="13"/>
  <c r="C6" i="13"/>
  <c r="C7" i="13"/>
  <c r="C20" i="13"/>
  <c r="D20" i="13"/>
  <c r="E20" i="13"/>
  <c r="F20" i="13"/>
  <c r="G20" i="13"/>
  <c r="G19" i="13"/>
  <c r="B5" i="12"/>
  <c r="B6" i="12"/>
  <c r="B20" i="12"/>
  <c r="C5" i="12"/>
  <c r="C6" i="12"/>
  <c r="C7" i="12"/>
  <c r="C20" i="12"/>
  <c r="D20" i="12"/>
  <c r="E20" i="12"/>
  <c r="F20" i="12"/>
  <c r="G20" i="12"/>
  <c r="G19" i="12"/>
  <c r="B5" i="11"/>
  <c r="B6" i="11"/>
  <c r="B20" i="11"/>
  <c r="C5" i="11"/>
  <c r="C6" i="11"/>
  <c r="C7" i="11"/>
  <c r="C20" i="11"/>
  <c r="D20" i="11"/>
  <c r="E20" i="11"/>
  <c r="F20" i="11"/>
  <c r="G20" i="11"/>
  <c r="G19" i="11"/>
  <c r="B5" i="2"/>
  <c r="B6" i="2"/>
  <c r="B20" i="2"/>
  <c r="C5" i="2"/>
  <c r="C6" i="2"/>
  <c r="C7" i="2"/>
  <c r="C20" i="2"/>
  <c r="D20" i="2"/>
  <c r="E20" i="2"/>
  <c r="F20" i="2"/>
  <c r="G20" i="2"/>
  <c r="G19" i="2"/>
  <c r="B5" i="1"/>
  <c r="B6" i="1"/>
  <c r="B20" i="1"/>
  <c r="C5" i="1"/>
  <c r="C6" i="1"/>
  <c r="C7" i="1"/>
  <c r="C20" i="1"/>
  <c r="D20" i="1"/>
  <c r="E20" i="1"/>
  <c r="F20" i="1"/>
  <c r="G20" i="1"/>
  <c r="G19" i="1"/>
  <c r="F14" i="10"/>
  <c r="F11" i="10"/>
  <c r="F8" i="10"/>
  <c r="E3" i="10"/>
  <c r="D10" i="10"/>
  <c r="D3" i="10"/>
  <c r="C11" i="10"/>
  <c r="C10" i="10"/>
  <c r="C4" i="10"/>
  <c r="B18" i="10"/>
  <c r="B17" i="10"/>
  <c r="B16" i="10"/>
  <c r="B14" i="10"/>
  <c r="B13" i="10"/>
  <c r="B11" i="10"/>
  <c r="B10" i="10"/>
  <c r="B9" i="10"/>
  <c r="B8" i="10"/>
  <c r="B4" i="10"/>
  <c r="B3" i="10"/>
  <c r="G18" i="10"/>
  <c r="G17" i="10"/>
  <c r="G16" i="10"/>
  <c r="G15" i="10"/>
  <c r="G14" i="10"/>
  <c r="G13" i="10"/>
  <c r="G12" i="10"/>
  <c r="G11" i="10"/>
  <c r="G10" i="10"/>
  <c r="F9" i="10"/>
  <c r="G9" i="10"/>
  <c r="G8" i="10"/>
  <c r="G7" i="10"/>
  <c r="G6" i="10"/>
  <c r="G5" i="10"/>
  <c r="D4" i="10"/>
  <c r="E4" i="10"/>
  <c r="F4" i="10"/>
  <c r="G4" i="10"/>
  <c r="C3" i="10"/>
  <c r="F3" i="10"/>
  <c r="G3" i="10"/>
  <c r="F14" i="8"/>
  <c r="F11" i="8"/>
  <c r="F8" i="8"/>
  <c r="F4" i="8"/>
  <c r="E3" i="8"/>
  <c r="D10" i="8"/>
  <c r="D3" i="8"/>
  <c r="C11" i="8"/>
  <c r="C10" i="8"/>
  <c r="C4" i="8"/>
  <c r="B18" i="8"/>
  <c r="B17" i="8"/>
  <c r="B16" i="8"/>
  <c r="B14" i="8"/>
  <c r="B13" i="8"/>
  <c r="B11" i="8"/>
  <c r="B10" i="8"/>
  <c r="B9" i="8"/>
  <c r="B8" i="8"/>
  <c r="B4" i="8"/>
  <c r="B3" i="8"/>
  <c r="G18" i="8"/>
  <c r="G17" i="8"/>
  <c r="G16" i="8"/>
  <c r="G15" i="8"/>
  <c r="G14" i="8"/>
  <c r="G13" i="8"/>
  <c r="G12" i="8"/>
  <c r="G11" i="8"/>
  <c r="G10" i="8"/>
  <c r="F9" i="8"/>
  <c r="G9" i="8"/>
  <c r="G8" i="8"/>
  <c r="G7" i="8"/>
  <c r="G6" i="8"/>
  <c r="G5" i="8"/>
  <c r="D4" i="8"/>
  <c r="E4" i="8"/>
  <c r="G4" i="8"/>
  <c r="G3" i="8"/>
  <c r="F14" i="9"/>
  <c r="F11" i="9"/>
  <c r="F8" i="9"/>
  <c r="E3" i="9"/>
  <c r="D10" i="9"/>
  <c r="D3" i="9"/>
  <c r="C11" i="9"/>
  <c r="C10" i="9"/>
  <c r="C4" i="9"/>
  <c r="B18" i="9"/>
  <c r="B17" i="9"/>
  <c r="B16" i="9"/>
  <c r="B14" i="9"/>
  <c r="B13" i="9"/>
  <c r="B11" i="9"/>
  <c r="B10" i="9"/>
  <c r="B9" i="9"/>
  <c r="B8" i="9"/>
  <c r="B4" i="9"/>
  <c r="B3" i="9"/>
  <c r="G18" i="9"/>
  <c r="G17" i="9"/>
  <c r="G16" i="9"/>
  <c r="G15" i="9"/>
  <c r="G14" i="9"/>
  <c r="G13" i="9"/>
  <c r="G12" i="9"/>
  <c r="G11" i="9"/>
  <c r="G10" i="9"/>
  <c r="F9" i="9"/>
  <c r="G9" i="9"/>
  <c r="G8" i="9"/>
  <c r="G7" i="9"/>
  <c r="G6" i="9"/>
  <c r="G5" i="9"/>
  <c r="D4" i="9"/>
  <c r="E4" i="9"/>
  <c r="G4" i="9"/>
  <c r="C3" i="9"/>
  <c r="F3" i="9"/>
  <c r="G3" i="9"/>
  <c r="F14" i="6"/>
  <c r="F11" i="6"/>
  <c r="F8" i="6"/>
  <c r="F4" i="6"/>
  <c r="E3" i="6"/>
  <c r="D10" i="6"/>
  <c r="D3" i="6"/>
  <c r="C11" i="6"/>
  <c r="C10" i="6"/>
  <c r="C4" i="6"/>
  <c r="B18" i="6"/>
  <c r="B17" i="6"/>
  <c r="B16" i="6"/>
  <c r="B14" i="6"/>
  <c r="B13" i="6"/>
  <c r="B11" i="6"/>
  <c r="B10" i="6"/>
  <c r="B9" i="6"/>
  <c r="B8" i="6"/>
  <c r="B4" i="6"/>
  <c r="B3" i="6"/>
  <c r="G18" i="6"/>
  <c r="G17" i="6"/>
  <c r="G16" i="6"/>
  <c r="G15" i="6"/>
  <c r="G14" i="6"/>
  <c r="G13" i="6"/>
  <c r="G12" i="6"/>
  <c r="G11" i="6"/>
  <c r="G10" i="6"/>
  <c r="F9" i="6"/>
  <c r="G9" i="6"/>
  <c r="G8" i="6"/>
  <c r="G7" i="6"/>
  <c r="G6" i="6"/>
  <c r="G5" i="6"/>
  <c r="D4" i="6"/>
  <c r="E4" i="6"/>
  <c r="G4" i="6"/>
  <c r="G3" i="6"/>
  <c r="F14" i="7"/>
  <c r="F11" i="7"/>
  <c r="F8" i="7"/>
  <c r="F4" i="7"/>
  <c r="E3" i="7"/>
  <c r="D10" i="7"/>
  <c r="D3" i="7"/>
  <c r="C11" i="7"/>
  <c r="C10" i="7"/>
  <c r="C4" i="7"/>
  <c r="B18" i="7"/>
  <c r="B17" i="7"/>
  <c r="B16" i="7"/>
  <c r="B14" i="7"/>
  <c r="B13" i="7"/>
  <c r="B11" i="7"/>
  <c r="B10" i="7"/>
  <c r="B9" i="7"/>
  <c r="B8" i="7"/>
  <c r="B4" i="7"/>
  <c r="B3" i="7"/>
  <c r="G18" i="7"/>
  <c r="G17" i="7"/>
  <c r="G16" i="7"/>
  <c r="G15" i="7"/>
  <c r="G14" i="7"/>
  <c r="G13" i="7"/>
  <c r="G12" i="7"/>
  <c r="G11" i="7"/>
  <c r="G10" i="7"/>
  <c r="F9" i="7"/>
  <c r="G9" i="7"/>
  <c r="G8" i="7"/>
  <c r="G7" i="7"/>
  <c r="G6" i="7"/>
  <c r="G5" i="7"/>
  <c r="D4" i="7"/>
  <c r="E4" i="7"/>
  <c r="G4" i="7"/>
  <c r="C3" i="7"/>
  <c r="F3" i="7"/>
  <c r="G3" i="7"/>
  <c r="F14" i="5"/>
  <c r="F11" i="5"/>
  <c r="F8" i="5"/>
  <c r="F4" i="5"/>
  <c r="E3" i="5"/>
  <c r="D10" i="5"/>
  <c r="D3" i="5"/>
  <c r="C11" i="5"/>
  <c r="C10" i="5"/>
  <c r="C4" i="5"/>
  <c r="B18" i="5"/>
  <c r="B17" i="5"/>
  <c r="B16" i="5"/>
  <c r="B14" i="5"/>
  <c r="B13" i="5"/>
  <c r="B11" i="5"/>
  <c r="B10" i="5"/>
  <c r="B9" i="5"/>
  <c r="B8" i="5"/>
  <c r="B4" i="5"/>
  <c r="B3" i="5"/>
  <c r="G18" i="5"/>
  <c r="G17" i="5"/>
  <c r="G16" i="5"/>
  <c r="G15" i="5"/>
  <c r="G14" i="5"/>
  <c r="G13" i="5"/>
  <c r="G12" i="5"/>
  <c r="G11" i="5"/>
  <c r="G10" i="5"/>
  <c r="F9" i="5"/>
  <c r="G9" i="5"/>
  <c r="G8" i="5"/>
  <c r="G7" i="5"/>
  <c r="G6" i="5"/>
  <c r="G5" i="5"/>
  <c r="D4" i="5"/>
  <c r="E4" i="5"/>
  <c r="G4" i="5"/>
  <c r="G3" i="5"/>
  <c r="F14" i="4"/>
  <c r="F11" i="4"/>
  <c r="F8" i="4"/>
  <c r="F4" i="4"/>
  <c r="E3" i="4"/>
  <c r="D10" i="4"/>
  <c r="D3" i="4"/>
  <c r="C11" i="4"/>
  <c r="C10" i="4"/>
  <c r="C4" i="4"/>
  <c r="B18" i="4"/>
  <c r="B17" i="4"/>
  <c r="B16" i="4"/>
  <c r="B14" i="4"/>
  <c r="B13" i="4"/>
  <c r="B11" i="4"/>
  <c r="B10" i="4"/>
  <c r="B9" i="4"/>
  <c r="B8" i="4"/>
  <c r="B4" i="4"/>
  <c r="B3" i="4"/>
  <c r="G18" i="4"/>
  <c r="G17" i="4"/>
  <c r="G16" i="4"/>
  <c r="G15" i="4"/>
  <c r="G14" i="4"/>
  <c r="G13" i="4"/>
  <c r="G12" i="4"/>
  <c r="G11" i="4"/>
  <c r="G10" i="4"/>
  <c r="F9" i="4"/>
  <c r="G9" i="4"/>
  <c r="G8" i="4"/>
  <c r="G7" i="4"/>
  <c r="G6" i="4"/>
  <c r="G5" i="4"/>
  <c r="D4" i="4"/>
  <c r="E4" i="4"/>
  <c r="G4" i="4"/>
  <c r="C3" i="4"/>
  <c r="F3" i="4"/>
  <c r="G3" i="4"/>
  <c r="F14" i="16"/>
  <c r="F11" i="16"/>
  <c r="F8" i="16"/>
  <c r="F4" i="16"/>
  <c r="E3" i="16"/>
  <c r="D10" i="16"/>
  <c r="D10" i="14"/>
  <c r="D3" i="12"/>
  <c r="D3" i="14"/>
  <c r="D3" i="16"/>
  <c r="C11" i="16"/>
  <c r="C10" i="16"/>
  <c r="C4" i="16"/>
  <c r="B18" i="16"/>
  <c r="B17" i="16"/>
  <c r="B16" i="16"/>
  <c r="B14" i="16"/>
  <c r="B14" i="12"/>
  <c r="B14" i="14"/>
  <c r="B13" i="16"/>
  <c r="B11" i="16"/>
  <c r="B10" i="16"/>
  <c r="B9" i="16"/>
  <c r="B8" i="16"/>
  <c r="B4" i="16"/>
  <c r="B3" i="16"/>
  <c r="G18" i="16"/>
  <c r="G17" i="16"/>
  <c r="G16" i="16"/>
  <c r="G15" i="16"/>
  <c r="G14" i="16"/>
  <c r="G13" i="16"/>
  <c r="G12" i="16"/>
  <c r="G11" i="16"/>
  <c r="G10" i="16"/>
  <c r="F9" i="16"/>
  <c r="G9" i="16"/>
  <c r="G8" i="16"/>
  <c r="G7" i="16"/>
  <c r="G6" i="16"/>
  <c r="G5" i="16"/>
  <c r="D4" i="16"/>
  <c r="E4" i="16"/>
  <c r="G4" i="16"/>
  <c r="C3" i="16"/>
  <c r="F3" i="16"/>
  <c r="G3" i="16"/>
  <c r="F14" i="15"/>
  <c r="F11" i="15"/>
  <c r="F8" i="13"/>
  <c r="F8" i="15"/>
  <c r="E3" i="15"/>
  <c r="D10" i="15"/>
  <c r="D3" i="15"/>
  <c r="C11" i="15"/>
  <c r="C10" i="15"/>
  <c r="B18" i="15"/>
  <c r="B17" i="15"/>
  <c r="B16" i="15"/>
  <c r="B14" i="15"/>
  <c r="B13" i="15"/>
  <c r="B11" i="15"/>
  <c r="B10" i="15"/>
  <c r="B9" i="15"/>
  <c r="B8" i="15"/>
  <c r="B3" i="15"/>
  <c r="G18" i="15"/>
  <c r="G17" i="15"/>
  <c r="G16" i="15"/>
  <c r="G15" i="15"/>
  <c r="G14" i="15"/>
  <c r="G13" i="15"/>
  <c r="G12" i="15"/>
  <c r="G11" i="15"/>
  <c r="G10" i="15"/>
  <c r="F9" i="15"/>
  <c r="G9" i="15"/>
  <c r="G8" i="15"/>
  <c r="G7" i="15"/>
  <c r="G6" i="15"/>
  <c r="G5" i="15"/>
  <c r="G4" i="15"/>
  <c r="C3" i="15"/>
  <c r="F3" i="15"/>
  <c r="G3" i="15"/>
  <c r="F14" i="14"/>
  <c r="F11" i="14"/>
  <c r="F8" i="14"/>
  <c r="E3" i="14"/>
  <c r="C11" i="14"/>
  <c r="C10" i="14"/>
  <c r="B18" i="14"/>
  <c r="B17" i="14"/>
  <c r="B16" i="14"/>
  <c r="B13" i="14"/>
  <c r="B11" i="14"/>
  <c r="B10" i="14"/>
  <c r="B9" i="14"/>
  <c r="B8" i="14"/>
  <c r="B3" i="14"/>
  <c r="G18" i="14"/>
  <c r="G17" i="14"/>
  <c r="G16" i="14"/>
  <c r="G15" i="14"/>
  <c r="G14" i="14"/>
  <c r="G13" i="14"/>
  <c r="G12" i="14"/>
  <c r="G11" i="14"/>
  <c r="G10" i="14"/>
  <c r="F9" i="14"/>
  <c r="G9" i="14"/>
  <c r="G8" i="14"/>
  <c r="G7" i="14"/>
  <c r="G6" i="14"/>
  <c r="G5" i="14"/>
  <c r="G4" i="14"/>
  <c r="C3" i="14"/>
  <c r="F3" i="14"/>
  <c r="G3" i="14"/>
  <c r="F14" i="13"/>
  <c r="F11" i="13"/>
  <c r="C11" i="13"/>
  <c r="D10" i="13"/>
  <c r="C10" i="13"/>
  <c r="B18" i="13"/>
  <c r="B17" i="13"/>
  <c r="B16" i="13"/>
  <c r="B14" i="13"/>
  <c r="B13" i="13"/>
  <c r="B11" i="13"/>
  <c r="B10" i="13"/>
  <c r="B9" i="13"/>
  <c r="B8" i="13"/>
  <c r="E3" i="13"/>
  <c r="D3" i="13"/>
  <c r="B3" i="13"/>
  <c r="G18" i="13"/>
  <c r="G17" i="13"/>
  <c r="G16" i="13"/>
  <c r="G15" i="13"/>
  <c r="G14" i="13"/>
  <c r="G13" i="13"/>
  <c r="G12" i="13"/>
  <c r="G11" i="13"/>
  <c r="G10" i="13"/>
  <c r="F9" i="13"/>
  <c r="G9" i="13"/>
  <c r="G8" i="13"/>
  <c r="G7" i="13"/>
  <c r="G6" i="13"/>
  <c r="G5" i="13"/>
  <c r="G4" i="13"/>
  <c r="C3" i="13"/>
  <c r="F3" i="13"/>
  <c r="G3" i="13"/>
  <c r="B18" i="12"/>
  <c r="B17" i="12"/>
  <c r="B16" i="12"/>
  <c r="F14" i="12"/>
  <c r="B13" i="12"/>
  <c r="F11" i="12"/>
  <c r="C11" i="12"/>
  <c r="B11" i="12"/>
  <c r="D10" i="12"/>
  <c r="C10" i="12"/>
  <c r="B10" i="12"/>
  <c r="F8" i="12"/>
  <c r="B9" i="12"/>
  <c r="B8" i="12"/>
  <c r="E3" i="12"/>
  <c r="B3" i="12"/>
  <c r="G18" i="12"/>
  <c r="G17" i="12"/>
  <c r="G16" i="12"/>
  <c r="G15" i="12"/>
  <c r="G14" i="12"/>
  <c r="G13" i="12"/>
  <c r="G12" i="12"/>
  <c r="G11" i="12"/>
  <c r="G10" i="12"/>
  <c r="F9" i="12"/>
  <c r="G9" i="12"/>
  <c r="G8" i="12"/>
  <c r="G7" i="12"/>
  <c r="G6" i="12"/>
  <c r="G5" i="12"/>
  <c r="G4" i="12"/>
  <c r="C3" i="12"/>
  <c r="F3" i="12"/>
  <c r="G3" i="12"/>
  <c r="E3" i="11"/>
  <c r="D3" i="11"/>
  <c r="B3" i="11"/>
  <c r="F8" i="11"/>
  <c r="B9" i="11"/>
  <c r="B8" i="11"/>
  <c r="D10" i="11"/>
  <c r="C10" i="11"/>
  <c r="B10" i="11"/>
  <c r="F11" i="11"/>
  <c r="C11" i="11"/>
  <c r="B11" i="11"/>
  <c r="B13" i="11"/>
  <c r="F14" i="11"/>
  <c r="B14" i="11"/>
  <c r="B16" i="11"/>
  <c r="B17" i="11"/>
  <c r="B18" i="11"/>
  <c r="G18" i="11"/>
  <c r="G17" i="11"/>
  <c r="G16" i="11"/>
  <c r="G15" i="11"/>
  <c r="G14" i="11"/>
  <c r="G13" i="11"/>
  <c r="G12" i="11"/>
  <c r="G11" i="11"/>
  <c r="G10" i="11"/>
  <c r="F9" i="11"/>
  <c r="G9" i="11"/>
  <c r="G8" i="11"/>
  <c r="G7" i="11"/>
  <c r="G6" i="11"/>
  <c r="G5" i="11"/>
  <c r="G4" i="11"/>
  <c r="C3" i="11"/>
  <c r="F3" i="11"/>
  <c r="G3" i="11"/>
  <c r="D10" i="3"/>
  <c r="C10" i="3"/>
  <c r="B10" i="3"/>
  <c r="F8" i="3"/>
  <c r="B9" i="3"/>
  <c r="B8" i="3"/>
  <c r="F4" i="3"/>
  <c r="C4" i="3"/>
  <c r="B4" i="3"/>
  <c r="B3" i="3"/>
  <c r="D3" i="3"/>
  <c r="E3" i="3"/>
  <c r="G3" i="3"/>
  <c r="B18" i="3"/>
  <c r="G18" i="3"/>
  <c r="B17" i="3"/>
  <c r="G17" i="3"/>
  <c r="B16" i="3"/>
  <c r="G16" i="3"/>
  <c r="G15" i="3"/>
  <c r="B14" i="3"/>
  <c r="F14" i="3"/>
  <c r="G14" i="3"/>
  <c r="B13" i="3"/>
  <c r="G13" i="3"/>
  <c r="G12" i="3"/>
  <c r="B11" i="3"/>
  <c r="C11" i="3"/>
  <c r="F11" i="3"/>
  <c r="G11" i="3"/>
  <c r="G10" i="3"/>
  <c r="F9" i="3"/>
  <c r="G9" i="3"/>
  <c r="G8" i="3"/>
  <c r="G7" i="3"/>
  <c r="G6" i="3"/>
  <c r="G5" i="3"/>
  <c r="D4" i="3"/>
  <c r="E4" i="3"/>
  <c r="G4" i="3"/>
  <c r="G4" i="2"/>
  <c r="G5" i="2"/>
  <c r="G6" i="2"/>
  <c r="G7" i="2"/>
  <c r="B8" i="2"/>
  <c r="F8" i="2"/>
  <c r="G8" i="2"/>
  <c r="B9" i="2"/>
  <c r="F9" i="2"/>
  <c r="G9" i="2"/>
  <c r="B10" i="2"/>
  <c r="C10" i="2"/>
  <c r="D10" i="2"/>
  <c r="G10" i="2"/>
  <c r="B11" i="2"/>
  <c r="C11" i="2"/>
  <c r="F11" i="2"/>
  <c r="G11" i="2"/>
  <c r="G12" i="2"/>
  <c r="B13" i="2"/>
  <c r="G13" i="2"/>
  <c r="B14" i="2"/>
  <c r="F14" i="2"/>
  <c r="G14" i="2"/>
  <c r="G15" i="2"/>
  <c r="B16" i="2"/>
  <c r="G16" i="2"/>
  <c r="B17" i="2"/>
  <c r="G17" i="2"/>
  <c r="B18" i="2"/>
  <c r="G18" i="2"/>
  <c r="B3" i="2"/>
  <c r="C3" i="2"/>
  <c r="D3" i="2"/>
  <c r="E3" i="2"/>
  <c r="F3" i="2"/>
  <c r="G3" i="2"/>
  <c r="G12" i="1"/>
  <c r="B13" i="1"/>
  <c r="G13" i="1"/>
  <c r="B14" i="1"/>
  <c r="F14" i="1"/>
  <c r="G14" i="1"/>
  <c r="G15" i="1"/>
  <c r="B16" i="1"/>
  <c r="G16" i="1"/>
  <c r="B17" i="1"/>
  <c r="G17" i="1"/>
  <c r="B18" i="1"/>
  <c r="G18" i="1"/>
  <c r="G4" i="1"/>
  <c r="G5" i="1"/>
  <c r="G6" i="1"/>
  <c r="G7" i="1"/>
  <c r="B8" i="1"/>
  <c r="F8" i="1"/>
  <c r="G8" i="1"/>
  <c r="B9" i="1"/>
  <c r="F9" i="1"/>
  <c r="G9" i="1"/>
  <c r="B10" i="1"/>
  <c r="C10" i="1"/>
  <c r="D10" i="1"/>
  <c r="G10" i="1"/>
  <c r="B11" i="1"/>
  <c r="C11" i="1"/>
  <c r="F11" i="1"/>
  <c r="G11" i="1"/>
  <c r="B3" i="1"/>
  <c r="D3" i="1"/>
  <c r="E3" i="1"/>
  <c r="C3" i="1"/>
  <c r="F3" i="1"/>
  <c r="G3" i="1"/>
</calcChain>
</file>

<file path=xl/sharedStrings.xml><?xml version="1.0" encoding="utf-8"?>
<sst xmlns="http://schemas.openxmlformats.org/spreadsheetml/2006/main" count="432" uniqueCount="27">
  <si>
    <t>Primary.Energy</t>
  </si>
  <si>
    <t>Production</t>
  </si>
  <si>
    <t>Processing</t>
  </si>
  <si>
    <t>Transport</t>
  </si>
  <si>
    <t>Conversion</t>
  </si>
  <si>
    <t>Post.Conversion</t>
  </si>
  <si>
    <t>Total</t>
  </si>
  <si>
    <t>Oil</t>
  </si>
  <si>
    <t>Natural.Gas</t>
  </si>
  <si>
    <t>Uranium</t>
  </si>
  <si>
    <t>Hydropower</t>
  </si>
  <si>
    <t>Wind</t>
  </si>
  <si>
    <t>Solid.Biomass.RDF</t>
  </si>
  <si>
    <t>Biogas</t>
  </si>
  <si>
    <t>Geothermal</t>
  </si>
  <si>
    <t>Solar.PV</t>
  </si>
  <si>
    <t>Solar.Thermal</t>
  </si>
  <si>
    <t>Bituminous.Coal.app</t>
  </si>
  <si>
    <t>Bituminous.Coal.int</t>
  </si>
  <si>
    <t>Bituminous.Coal.rmr</t>
  </si>
  <si>
    <t>Lignite.Coal.ngp</t>
  </si>
  <si>
    <t>Lignite.Coal.gfc</t>
  </si>
  <si>
    <t>Subbituminous.Coal.ngp</t>
  </si>
  <si>
    <t>Subbituminous.Coal.rmr</t>
  </si>
  <si>
    <t>Bituminous.Coal.avg</t>
  </si>
  <si>
    <t>Data from "SupplementaryData-Grubert_Sanders_2017-WaterUSEnergySystem2014.xlsx" All values are reported in m^3/GJ delivered energy</t>
  </si>
  <si>
    <t>Subbituminous.Coal.avg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</si>
</sst>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Fill="1"/>
    <xf numFmtId="1" fontId="0" fillId="0" borderId="0" xfId="0" applyNumberForma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cca/Documents/Graduate/Journal%20Papers/in-progress/EST_regional-water-rates/SupplementaryData-Grubert_Sanders_2017-WaterUSEnergySystem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Volume Summary"/>
      <sheetName val="Intensity Summary"/>
      <sheetName val="Absolute Volume"/>
      <sheetName val="Intensity"/>
      <sheetName val="Output data"/>
      <sheetName val="Resource-specific data-&gt;"/>
      <sheetName val="Oil"/>
      <sheetName val="Conventional Oil"/>
      <sheetName val="Unconventional Oil"/>
      <sheetName val="Ethanol"/>
      <sheetName val="Biodiesel"/>
      <sheetName val="Coal"/>
      <sheetName val="Subbituminous Coal"/>
      <sheetName val="Bituminous Coal"/>
      <sheetName val="Lignite Coal"/>
      <sheetName val="Natural Gas"/>
      <sheetName val="Conventional Natural Gas"/>
      <sheetName val="Unconventional Natural Gas"/>
      <sheetName val="Uranium"/>
      <sheetName val="Hydropower"/>
      <sheetName val="Wind"/>
      <sheetName val="Solid Biomass and RDF"/>
      <sheetName val="Biogas"/>
      <sheetName val="Geothermal"/>
      <sheetName val="Solar Photovoltaic"/>
      <sheetName val="Solar Thermal"/>
      <sheetName val="Calculations and assumptions-&gt;"/>
      <sheetName val="Resource calc sheets (hidden) &gt;"/>
      <sheetName val="Internal consistency check"/>
      <sheetName val="Constants"/>
      <sheetName val="EIA definitions"/>
      <sheetName val="Energy data by fuel cycle"/>
      <sheetName val="Sankey conversion input"/>
      <sheetName val="Allocation of &quot;other&quot; fuels"/>
      <sheetName val="Intermediate o&amp;g entries"/>
      <sheetName val="Intermediate coal entries"/>
      <sheetName val="Intermediate geothe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5">
          <cell r="E15">
            <v>4.7681338037621374E-4</v>
          </cell>
          <cell r="F15">
            <v>0.89999999999999991</v>
          </cell>
          <cell r="H15">
            <v>4.0149625935162109E-2</v>
          </cell>
          <cell r="I15">
            <v>5.9850374064837911E-2</v>
          </cell>
          <cell r="K15">
            <v>0.5129999999999999</v>
          </cell>
          <cell r="L15">
            <v>0.38700000000000001</v>
          </cell>
          <cell r="M15">
            <v>0.1</v>
          </cell>
          <cell r="Q15">
            <v>4.2913204233859236E-4</v>
          </cell>
          <cell r="R15">
            <v>1</v>
          </cell>
          <cell r="W15">
            <v>0.56999999999999995</v>
          </cell>
          <cell r="X15">
            <v>0.43000000000000005</v>
          </cell>
        </row>
        <row r="16">
          <cell r="E16">
            <v>3.544062365274E-3</v>
          </cell>
          <cell r="F16">
            <v>0.96</v>
          </cell>
          <cell r="H16">
            <v>1.7163036616161618E-2</v>
          </cell>
          <cell r="I16">
            <v>2.2836963383838386E-2</v>
          </cell>
          <cell r="K16">
            <v>0.54719999999999991</v>
          </cell>
          <cell r="L16">
            <v>0.41279999999999994</v>
          </cell>
          <cell r="M16">
            <v>0.04</v>
          </cell>
          <cell r="Q16">
            <v>3.4022998706630401E-3</v>
          </cell>
          <cell r="R16">
            <v>1</v>
          </cell>
          <cell r="W16">
            <v>0.56999999999999984</v>
          </cell>
          <cell r="X16">
            <v>0.43</v>
          </cell>
        </row>
        <row r="17">
          <cell r="E17">
            <v>3.8788065675422808E-3</v>
          </cell>
          <cell r="F17">
            <v>1</v>
          </cell>
          <cell r="K17">
            <v>0.56999999999999995</v>
          </cell>
          <cell r="L17">
            <v>0.43000000000000005</v>
          </cell>
          <cell r="Q17">
            <v>3.8788065675422808E-3</v>
          </cell>
          <cell r="R17">
            <v>1</v>
          </cell>
          <cell r="W17">
            <v>0.56999999999999995</v>
          </cell>
          <cell r="X17">
            <v>0.43000000000000005</v>
          </cell>
        </row>
        <row r="18">
          <cell r="E18">
            <v>6.7052035477164693E-2</v>
          </cell>
          <cell r="G18">
            <v>0.10852552051693932</v>
          </cell>
          <cell r="H18">
            <v>0.20504926724589004</v>
          </cell>
          <cell r="I18">
            <v>0.68642521223717068</v>
          </cell>
          <cell r="K18">
            <v>1</v>
          </cell>
          <cell r="Q18">
            <v>0.13013292603853566</v>
          </cell>
          <cell r="S18">
            <v>0.1082197644455688</v>
          </cell>
          <cell r="T18">
            <v>0.2056608753241391</v>
          </cell>
          <cell r="U18">
            <v>0.68611936023029207</v>
          </cell>
          <cell r="W18">
            <v>1</v>
          </cell>
        </row>
        <row r="21">
          <cell r="Q21">
            <v>1.7176198643668812E-4</v>
          </cell>
          <cell r="R21">
            <v>1</v>
          </cell>
          <cell r="W21">
            <v>0.4</v>
          </cell>
          <cell r="X21">
            <v>0.6</v>
          </cell>
        </row>
        <row r="22">
          <cell r="E22">
            <v>1.5688901675707287E-5</v>
          </cell>
          <cell r="F22">
            <v>1</v>
          </cell>
          <cell r="K22">
            <v>0.2</v>
          </cell>
          <cell r="L22">
            <v>0.8</v>
          </cell>
          <cell r="Q22">
            <v>1.5688901675707287E-5</v>
          </cell>
          <cell r="R22">
            <v>1</v>
          </cell>
          <cell r="W22">
            <v>0.2</v>
          </cell>
          <cell r="X22">
            <v>0.8</v>
          </cell>
        </row>
        <row r="23">
          <cell r="E23">
            <v>3.5194508210707087E-3</v>
          </cell>
          <cell r="L23">
            <v>1</v>
          </cell>
          <cell r="Q23">
            <v>3.5194508210707087E-3</v>
          </cell>
          <cell r="T23">
            <v>1</v>
          </cell>
        </row>
        <row r="26">
          <cell r="E26">
            <v>1.2799393555636446E-2</v>
          </cell>
          <cell r="F26">
            <v>0.99833333333333341</v>
          </cell>
          <cell r="G26">
            <v>0</v>
          </cell>
          <cell r="H26">
            <v>1.6666666666666668E-3</v>
          </cell>
          <cell r="I26">
            <v>0</v>
          </cell>
          <cell r="K26">
            <v>0.27953333333333336</v>
          </cell>
          <cell r="L26">
            <v>0.72046666666666659</v>
          </cell>
          <cell r="M26">
            <v>0</v>
          </cell>
          <cell r="Q26">
            <v>1.9199090333454672E-2</v>
          </cell>
          <cell r="R26">
            <v>0.98888888888888893</v>
          </cell>
          <cell r="S26">
            <v>0</v>
          </cell>
          <cell r="T26">
            <v>1.1111111111111112E-2</v>
          </cell>
          <cell r="U26">
            <v>0</v>
          </cell>
          <cell r="W26">
            <v>0.27688888888888891</v>
          </cell>
          <cell r="X26">
            <v>0.72311111111111115</v>
          </cell>
          <cell r="Y26">
            <v>0</v>
          </cell>
        </row>
      </sheetData>
      <sheetData sheetId="8"/>
      <sheetData sheetId="9"/>
      <sheetData sheetId="10"/>
      <sheetData sheetId="11"/>
      <sheetData sheetId="12"/>
      <sheetData sheetId="13">
        <row r="15">
          <cell r="E15">
            <v>3.3979134347588646E-3</v>
          </cell>
          <cell r="F15">
            <v>1</v>
          </cell>
          <cell r="K15">
            <v>1</v>
          </cell>
          <cell r="Q15">
            <v>3.3979134347588646E-3</v>
          </cell>
          <cell r="R15">
            <v>1</v>
          </cell>
          <cell r="W15">
            <v>1</v>
          </cell>
        </row>
        <row r="20">
          <cell r="E20">
            <v>2.9444172432047388E-5</v>
          </cell>
          <cell r="F20">
            <v>1</v>
          </cell>
          <cell r="K20">
            <v>0.35</v>
          </cell>
          <cell r="L20">
            <v>0.65</v>
          </cell>
          <cell r="Q20">
            <v>3.680521554005923E-4</v>
          </cell>
          <cell r="R20">
            <v>1</v>
          </cell>
          <cell r="W20">
            <v>0.35</v>
          </cell>
          <cell r="X20">
            <v>0.65</v>
          </cell>
        </row>
        <row r="26">
          <cell r="E26">
            <v>8.0229911653719246E-3</v>
          </cell>
          <cell r="F26">
            <v>1</v>
          </cell>
          <cell r="K26">
            <v>5.0639998619629841E-3</v>
          </cell>
          <cell r="L26">
            <v>0.98892036543815043</v>
          </cell>
          <cell r="M26">
            <v>6.0156346998866215E-3</v>
          </cell>
          <cell r="Q26">
            <v>8.0229911653719246E-3</v>
          </cell>
          <cell r="R26">
            <v>1</v>
          </cell>
          <cell r="W26">
            <v>5.0639998619629841E-3</v>
          </cell>
          <cell r="X26">
            <v>0.98892036543815043</v>
          </cell>
          <cell r="Y26">
            <v>6.0156346998866215E-3</v>
          </cell>
        </row>
        <row r="27">
          <cell r="E27">
            <v>2.175911933984382E-2</v>
          </cell>
          <cell r="F27">
            <v>0.99878094205154988</v>
          </cell>
          <cell r="G27">
            <v>1.1229375210724559E-3</v>
          </cell>
          <cell r="H27">
            <v>9.612042737773011E-5</v>
          </cell>
          <cell r="K27">
            <v>0.23306264185380116</v>
          </cell>
          <cell r="L27">
            <v>0.74212114671251417</v>
          </cell>
          <cell r="M27">
            <v>2.4816211433684749E-2</v>
          </cell>
        </row>
      </sheetData>
      <sheetData sheetId="14">
        <row r="15">
          <cell r="E15">
            <v>2.5828191135500885E-2</v>
          </cell>
          <cell r="F15">
            <v>1</v>
          </cell>
          <cell r="K15">
            <v>1</v>
          </cell>
          <cell r="Q15">
            <v>2.5828191135500885E-2</v>
          </cell>
          <cell r="R15">
            <v>1</v>
          </cell>
          <cell r="W15">
            <v>1</v>
          </cell>
        </row>
        <row r="16">
          <cell r="E16">
            <v>0.10101163326577452</v>
          </cell>
          <cell r="F16">
            <v>1</v>
          </cell>
          <cell r="K16">
            <v>1</v>
          </cell>
          <cell r="Q16">
            <v>0.10101163326577452</v>
          </cell>
          <cell r="R16">
            <v>1</v>
          </cell>
          <cell r="W16">
            <v>1</v>
          </cell>
        </row>
        <row r="17">
          <cell r="E17">
            <v>6.8038737072999515E-3</v>
          </cell>
          <cell r="F17">
            <v>1</v>
          </cell>
          <cell r="K17">
            <v>1</v>
          </cell>
          <cell r="Q17">
            <v>6.8038737072999515E-3</v>
          </cell>
          <cell r="R17">
            <v>1</v>
          </cell>
          <cell r="W17">
            <v>1</v>
          </cell>
        </row>
        <row r="23">
          <cell r="E23">
            <v>7.6490091327217234E-3</v>
          </cell>
          <cell r="F23">
            <v>1</v>
          </cell>
          <cell r="K23">
            <v>0.35</v>
          </cell>
          <cell r="L23">
            <v>0.65</v>
          </cell>
          <cell r="Q23">
            <v>9.5612614159021531E-2</v>
          </cell>
          <cell r="R23">
            <v>1</v>
          </cell>
          <cell r="W23">
            <v>0.35</v>
          </cell>
          <cell r="X23">
            <v>0.65</v>
          </cell>
        </row>
        <row r="24">
          <cell r="E24">
            <v>5.3044686563463953E-3</v>
          </cell>
          <cell r="F24">
            <v>1</v>
          </cell>
          <cell r="K24">
            <v>0.35</v>
          </cell>
          <cell r="L24">
            <v>0.65</v>
          </cell>
          <cell r="Q24">
            <v>6.6305858204329937E-2</v>
          </cell>
          <cell r="R24">
            <v>1</v>
          </cell>
          <cell r="W24">
            <v>0.35</v>
          </cell>
          <cell r="X24">
            <v>0.65</v>
          </cell>
        </row>
        <row r="25">
          <cell r="E25">
            <v>1.2654451369715257E-3</v>
          </cell>
          <cell r="F25">
            <v>1</v>
          </cell>
          <cell r="K25">
            <v>0.35</v>
          </cell>
          <cell r="L25">
            <v>0.65</v>
          </cell>
          <cell r="Q25">
            <v>1.5818064212144069E-2</v>
          </cell>
          <cell r="R25">
            <v>1</v>
          </cell>
          <cell r="W25">
            <v>0.35</v>
          </cell>
          <cell r="X25">
            <v>0.65</v>
          </cell>
        </row>
        <row r="31">
          <cell r="E31">
            <v>9.9898473267848557E-3</v>
          </cell>
          <cell r="F31">
            <v>1</v>
          </cell>
          <cell r="K31">
            <v>1.5100657449573956E-3</v>
          </cell>
          <cell r="L31">
            <v>0.9979868290192786</v>
          </cell>
          <cell r="M31">
            <v>5.031052357639973E-4</v>
          </cell>
          <cell r="Q31">
            <v>9.9898473267848557E-3</v>
          </cell>
          <cell r="R31">
            <v>1</v>
          </cell>
          <cell r="W31">
            <v>1.5100657449573954E-3</v>
          </cell>
          <cell r="X31">
            <v>0.99798682901927849</v>
          </cell>
          <cell r="Y31">
            <v>5.031052357639973E-4</v>
          </cell>
        </row>
        <row r="32">
          <cell r="E32">
            <v>5.7638052540701645E-2</v>
          </cell>
          <cell r="F32">
            <v>0.93571884923787818</v>
          </cell>
          <cell r="G32">
            <v>4.0454432675102021E-2</v>
          </cell>
          <cell r="H32">
            <v>2.3826718087019728E-2</v>
          </cell>
          <cell r="K32">
            <v>5.3448307987712509E-2</v>
          </cell>
          <cell r="L32">
            <v>0.93806669171047175</v>
          </cell>
          <cell r="M32">
            <v>8.485000301815749E-3</v>
          </cell>
        </row>
      </sheetData>
      <sheetData sheetId="15">
        <row r="15">
          <cell r="E15">
            <v>0.11141835815549153</v>
          </cell>
          <cell r="F15">
            <v>1</v>
          </cell>
          <cell r="K15">
            <v>1</v>
          </cell>
          <cell r="Q15">
            <v>0.11141835815549153</v>
          </cell>
          <cell r="R15">
            <v>1</v>
          </cell>
          <cell r="W15">
            <v>1</v>
          </cell>
        </row>
        <row r="16">
          <cell r="E16">
            <v>1.564163324747229E-3</v>
          </cell>
          <cell r="F16">
            <v>1</v>
          </cell>
          <cell r="K16">
            <v>1</v>
          </cell>
          <cell r="Q16">
            <v>1.5573926878835126E-3</v>
          </cell>
          <cell r="R16">
            <v>1</v>
          </cell>
          <cell r="W16">
            <v>1</v>
          </cell>
        </row>
        <row r="24">
          <cell r="E24">
            <v>1.4215731068128644E-2</v>
          </cell>
          <cell r="F24">
            <v>1</v>
          </cell>
          <cell r="K24">
            <v>2.2390097666842015E-3</v>
          </cell>
          <cell r="L24">
            <v>0.99775109970838549</v>
          </cell>
          <cell r="M24">
            <v>9.8905249302047491E-6</v>
          </cell>
          <cell r="Q24">
            <v>1.4215731068128644E-2</v>
          </cell>
          <cell r="R24">
            <v>1</v>
          </cell>
          <cell r="W24">
            <v>2.2390097666842015E-3</v>
          </cell>
          <cell r="X24">
            <v>0.99775109970838549</v>
          </cell>
          <cell r="Y24">
            <v>9.8905249302047491E-6</v>
          </cell>
        </row>
      </sheetData>
      <sheetData sheetId="16">
        <row r="15">
          <cell r="E15">
            <v>1.0163967765394115E-3</v>
          </cell>
          <cell r="F15">
            <v>0.91429956358165587</v>
          </cell>
          <cell r="H15">
            <v>4.1702240611206941E-2</v>
          </cell>
          <cell r="I15">
            <v>4.3998195807137208E-2</v>
          </cell>
          <cell r="K15">
            <v>0.59429471632807629</v>
          </cell>
          <cell r="L15">
            <v>0.32000484725357953</v>
          </cell>
          <cell r="M15">
            <v>8.5700436418344142E-2</v>
          </cell>
          <cell r="Q15">
            <v>9.292911292157857E-4</v>
          </cell>
          <cell r="R15">
            <v>1</v>
          </cell>
          <cell r="W15">
            <v>0.65</v>
          </cell>
          <cell r="X15">
            <v>0.35</v>
          </cell>
        </row>
        <row r="16">
          <cell r="E16">
            <v>9.3944558813672824E-3</v>
          </cell>
          <cell r="F16">
            <v>0.96000000000000008</v>
          </cell>
          <cell r="H16">
            <v>4.0000000000000008E-2</v>
          </cell>
          <cell r="K16">
            <v>0.62399999999999989</v>
          </cell>
          <cell r="L16">
            <v>0.33599999999999997</v>
          </cell>
          <cell r="M16">
            <v>0.04</v>
          </cell>
          <cell r="Q16">
            <v>9.0186776461125915E-3</v>
          </cell>
          <cell r="R16">
            <v>1</v>
          </cell>
          <cell r="W16">
            <v>0.64999999999999991</v>
          </cell>
          <cell r="X16">
            <v>0.35</v>
          </cell>
        </row>
        <row r="17">
          <cell r="E17">
            <v>1.4054724004692647E-2</v>
          </cell>
          <cell r="F17">
            <v>0.12750992150845997</v>
          </cell>
          <cell r="G17">
            <v>0.1276761974773562</v>
          </cell>
          <cell r="H17">
            <v>5.5050736580335179E-2</v>
          </cell>
          <cell r="I17">
            <v>0.68976314443384856</v>
          </cell>
          <cell r="K17">
            <v>1</v>
          </cell>
          <cell r="Q17">
            <v>1.4517607887270962E-2</v>
          </cell>
          <cell r="R17">
            <v>0.12344435588680938</v>
          </cell>
          <cell r="S17">
            <v>0.12360533026148568</v>
          </cell>
          <cell r="T17">
            <v>8.2099418604843835E-2</v>
          </cell>
          <cell r="U17">
            <v>0.67085089524686115</v>
          </cell>
          <cell r="W17">
            <v>1</v>
          </cell>
        </row>
        <row r="23">
          <cell r="E23">
            <v>5.4555386842138585E-4</v>
          </cell>
          <cell r="F23">
            <v>0.12750992150845997</v>
          </cell>
          <cell r="G23">
            <v>0.1276761974773562</v>
          </cell>
          <cell r="H23">
            <v>5.5050736580335179E-2</v>
          </cell>
          <cell r="I23">
            <v>0.68976314443384856</v>
          </cell>
          <cell r="K23">
            <v>1</v>
          </cell>
          <cell r="Q23">
            <v>5.4555386842138585E-4</v>
          </cell>
          <cell r="R23">
            <v>0.12344435588680938</v>
          </cell>
          <cell r="S23">
            <v>0.12360533026148568</v>
          </cell>
          <cell r="T23">
            <v>8.2099418604843835E-2</v>
          </cell>
          <cell r="U23">
            <v>0.67085089524686115</v>
          </cell>
          <cell r="W23">
            <v>1</v>
          </cell>
        </row>
        <row r="24">
          <cell r="E24">
            <v>3.4216875947221352E-5</v>
          </cell>
          <cell r="F24">
            <v>1</v>
          </cell>
          <cell r="K24">
            <v>0.4</v>
          </cell>
          <cell r="L24">
            <v>0.6</v>
          </cell>
          <cell r="Q24">
            <v>3.7621540220576705E-5</v>
          </cell>
          <cell r="R24">
            <v>1</v>
          </cell>
          <cell r="W24">
            <v>0.4</v>
          </cell>
          <cell r="X24">
            <v>0.6</v>
          </cell>
        </row>
        <row r="25">
          <cell r="E25">
            <v>2.0743323026157804E-3</v>
          </cell>
          <cell r="F25">
            <v>1</v>
          </cell>
          <cell r="K25">
            <v>0.4</v>
          </cell>
          <cell r="L25">
            <v>0.6</v>
          </cell>
          <cell r="Q25">
            <v>3.1114984539236707E-3</v>
          </cell>
          <cell r="R25">
            <v>1</v>
          </cell>
          <cell r="W25">
            <v>0.4</v>
          </cell>
          <cell r="X25">
            <v>0.6</v>
          </cell>
        </row>
        <row r="26">
          <cell r="E26">
            <v>9.7162985704448398E-6</v>
          </cell>
          <cell r="F26">
            <v>1</v>
          </cell>
          <cell r="L26">
            <v>1</v>
          </cell>
          <cell r="Q26">
            <v>1.5546077712711744E-5</v>
          </cell>
          <cell r="R26">
            <v>1</v>
          </cell>
          <cell r="X26">
            <v>1</v>
          </cell>
        </row>
        <row r="27">
          <cell r="E27">
            <v>9.7727583283494149E-7</v>
          </cell>
          <cell r="F27">
            <v>1</v>
          </cell>
          <cell r="L27">
            <v>1</v>
          </cell>
          <cell r="Q27">
            <v>9.7727583283494149E-7</v>
          </cell>
          <cell r="R27">
            <v>1</v>
          </cell>
          <cell r="X27">
            <v>1</v>
          </cell>
        </row>
        <row r="30">
          <cell r="Q30">
            <v>1.2786432868219972E-4</v>
          </cell>
          <cell r="R30">
            <v>1</v>
          </cell>
          <cell r="W30">
            <v>0.4</v>
          </cell>
          <cell r="X30">
            <v>0.6</v>
          </cell>
        </row>
        <row r="31">
          <cell r="E31">
            <v>4.9373020420029881E-3</v>
          </cell>
          <cell r="F31">
            <v>1</v>
          </cell>
          <cell r="K31">
            <v>0.2</v>
          </cell>
          <cell r="L31">
            <v>0.8</v>
          </cell>
          <cell r="Q31">
            <v>4.9373020420029881E-3</v>
          </cell>
          <cell r="R31">
            <v>1</v>
          </cell>
          <cell r="W31">
            <v>0.2</v>
          </cell>
          <cell r="X31">
            <v>0.8</v>
          </cell>
        </row>
        <row r="32">
          <cell r="E32">
            <v>3.3219527908486762E-7</v>
          </cell>
          <cell r="H32">
            <v>1</v>
          </cell>
          <cell r="L32">
            <v>1</v>
          </cell>
          <cell r="Q32">
            <v>3.3219527908486762E-7</v>
          </cell>
          <cell r="T32">
            <v>1</v>
          </cell>
          <cell r="X32">
            <v>1</v>
          </cell>
        </row>
        <row r="33">
          <cell r="Q33">
            <v>9.1099542152115995E-8</v>
          </cell>
          <cell r="T33">
            <v>1</v>
          </cell>
          <cell r="X33">
            <v>1</v>
          </cell>
        </row>
      </sheetData>
      <sheetData sheetId="17"/>
      <sheetData sheetId="18"/>
      <sheetData sheetId="19">
        <row r="15">
          <cell r="E15">
            <v>8.2831318462468703E-6</v>
          </cell>
          <cell r="K15">
            <v>1</v>
          </cell>
          <cell r="Q15">
            <v>8.2831318462468703E-6</v>
          </cell>
          <cell r="R15">
            <v>1</v>
          </cell>
          <cell r="W15">
            <v>1</v>
          </cell>
        </row>
        <row r="16">
          <cell r="E16">
            <v>1.1173223390575616E-3</v>
          </cell>
          <cell r="K16">
            <v>1</v>
          </cell>
          <cell r="Q16">
            <v>1.1173223390575616E-3</v>
          </cell>
          <cell r="R16">
            <v>1</v>
          </cell>
          <cell r="W16">
            <v>1</v>
          </cell>
        </row>
        <row r="17">
          <cell r="E17">
            <v>2.8834987234989526E-4</v>
          </cell>
          <cell r="K17">
            <v>1</v>
          </cell>
          <cell r="Q17">
            <v>2.8834987234989526E-4</v>
          </cell>
          <cell r="R17">
            <v>1</v>
          </cell>
          <cell r="W17">
            <v>1</v>
          </cell>
        </row>
        <row r="20">
          <cell r="E20">
            <v>1.871195928620025E-3</v>
          </cell>
          <cell r="K20">
            <v>1</v>
          </cell>
          <cell r="Q20">
            <v>1.871195928620025E-3</v>
          </cell>
          <cell r="R20">
            <v>1</v>
          </cell>
          <cell r="W20">
            <v>1</v>
          </cell>
        </row>
        <row r="21">
          <cell r="E21">
            <v>3.9652574789485403E-5</v>
          </cell>
          <cell r="K21">
            <v>1</v>
          </cell>
          <cell r="Q21">
            <v>3.9652574789485403E-5</v>
          </cell>
          <cell r="R21">
            <v>1</v>
          </cell>
          <cell r="W21">
            <v>1</v>
          </cell>
        </row>
        <row r="22">
          <cell r="E22">
            <v>5.191033041694401E-4</v>
          </cell>
          <cell r="K22">
            <v>0.59354510085305967</v>
          </cell>
          <cell r="L22">
            <v>0.40645489914694033</v>
          </cell>
          <cell r="Q22">
            <v>8.0774256784338101E-4</v>
          </cell>
          <cell r="R22">
            <v>1</v>
          </cell>
          <cell r="W22">
            <v>0.38144730176724911</v>
          </cell>
          <cell r="X22">
            <v>0.61855269823275094</v>
          </cell>
        </row>
        <row r="23">
          <cell r="E23">
            <v>8.2157011722868302E-5</v>
          </cell>
          <cell r="K23">
            <v>0.57664665595670916</v>
          </cell>
          <cell r="L23">
            <v>0.42335334404329084</v>
          </cell>
          <cell r="Q23">
            <v>1.0294807759642414E-4</v>
          </cell>
          <cell r="R23">
            <v>1</v>
          </cell>
          <cell r="W23">
            <v>0.46018893387314436</v>
          </cell>
          <cell r="X23">
            <v>0.53981106612685559</v>
          </cell>
        </row>
        <row r="30">
          <cell r="E30">
            <v>3.3099689546411968E-3</v>
          </cell>
          <cell r="L30">
            <v>1</v>
          </cell>
          <cell r="Q30">
            <v>3.3099689546411968E-3</v>
          </cell>
          <cell r="R30">
            <v>1</v>
          </cell>
          <cell r="X30">
            <v>1</v>
          </cell>
        </row>
        <row r="31">
          <cell r="E31">
            <v>2.1808916134216972E-7</v>
          </cell>
          <cell r="K31">
            <v>1</v>
          </cell>
          <cell r="Q31">
            <v>2.1808916134216972E-7</v>
          </cell>
          <cell r="R31">
            <v>1</v>
          </cell>
          <cell r="W31">
            <v>1</v>
          </cell>
        </row>
      </sheetData>
      <sheetData sheetId="20"/>
      <sheetData sheetId="21">
        <row r="15">
          <cell r="E15">
            <v>3.1597981478531764E-3</v>
          </cell>
          <cell r="K15">
            <v>0.4</v>
          </cell>
          <cell r="L15">
            <v>0.6</v>
          </cell>
          <cell r="Q15">
            <v>3.159798147853176E-2</v>
          </cell>
          <cell r="R15">
            <v>1</v>
          </cell>
          <cell r="W15">
            <v>0.4</v>
          </cell>
          <cell r="X15">
            <v>0.6</v>
          </cell>
        </row>
      </sheetData>
      <sheetData sheetId="22">
        <row r="15">
          <cell r="E15">
            <v>4.2372686229897032E-2</v>
          </cell>
          <cell r="K15">
            <v>0.4</v>
          </cell>
          <cell r="L15">
            <v>0.6</v>
          </cell>
          <cell r="Q15">
            <v>4.2372686229897032E-2</v>
          </cell>
          <cell r="R15">
            <v>1</v>
          </cell>
          <cell r="W15">
            <v>0.4</v>
          </cell>
          <cell r="X15">
            <v>0.6</v>
          </cell>
        </row>
        <row r="16">
          <cell r="E16">
            <v>9.3394737292824079E-3</v>
          </cell>
          <cell r="K16">
            <v>0.4</v>
          </cell>
          <cell r="L16">
            <v>0.6</v>
          </cell>
          <cell r="Q16">
            <v>9.3394737292824079E-3</v>
          </cell>
          <cell r="R16">
            <v>1</v>
          </cell>
          <cell r="W16">
            <v>0.4</v>
          </cell>
          <cell r="X16">
            <v>0.6</v>
          </cell>
        </row>
        <row r="17">
          <cell r="E17">
            <v>1.8939655263815725E-3</v>
          </cell>
          <cell r="K17">
            <v>0.4</v>
          </cell>
          <cell r="L17">
            <v>0.6</v>
          </cell>
          <cell r="Q17">
            <v>1.8939655263815725E-3</v>
          </cell>
          <cell r="R17">
            <v>1</v>
          </cell>
          <cell r="W17">
            <v>0.4</v>
          </cell>
          <cell r="X17">
            <v>0.6</v>
          </cell>
        </row>
        <row r="18">
          <cell r="E18">
            <v>2.3310344940080888E-3</v>
          </cell>
          <cell r="K18">
            <v>0.4</v>
          </cell>
          <cell r="L18">
            <v>0.6</v>
          </cell>
          <cell r="Q18">
            <v>2.3310344940080888E-3</v>
          </cell>
          <cell r="R18">
            <v>1</v>
          </cell>
          <cell r="W18">
            <v>0.4</v>
          </cell>
          <cell r="X18">
            <v>0.6</v>
          </cell>
        </row>
        <row r="19">
          <cell r="E19">
            <v>4.9074410400170286E-4</v>
          </cell>
          <cell r="K19">
            <v>0.4</v>
          </cell>
          <cell r="L19">
            <v>0.6</v>
          </cell>
          <cell r="Q19">
            <v>4.9074410400170286E-4</v>
          </cell>
          <cell r="R19">
            <v>1</v>
          </cell>
          <cell r="W19">
            <v>0.4</v>
          </cell>
          <cell r="X19">
            <v>0.6</v>
          </cell>
        </row>
        <row r="25">
          <cell r="E25">
            <v>1.8677286635487265E-3</v>
          </cell>
          <cell r="K25">
            <v>9.5931181609733747E-3</v>
          </cell>
          <cell r="L25">
            <v>0.96679063358485107</v>
          </cell>
          <cell r="M25">
            <v>2.3616248254175586E-2</v>
          </cell>
          <cell r="Q25">
            <v>1.8677286635487265E-3</v>
          </cell>
          <cell r="R25">
            <v>1</v>
          </cell>
          <cell r="W25">
            <v>9.5931181609733747E-3</v>
          </cell>
          <cell r="X25">
            <v>0.96679063358485107</v>
          </cell>
          <cell r="Y25">
            <v>2.3616248254175586E-2</v>
          </cell>
        </row>
      </sheetData>
      <sheetData sheetId="23"/>
      <sheetData sheetId="24">
        <row r="15">
          <cell r="E15">
            <v>9.950866498246445E-3</v>
          </cell>
          <cell r="K15">
            <v>0.83333333333333337</v>
          </cell>
          <cell r="L15">
            <v>8.3333333333333329E-2</v>
          </cell>
          <cell r="M15">
            <v>8.3333333333333329E-2</v>
          </cell>
          <cell r="Q15">
            <v>9.950866498246445E-3</v>
          </cell>
          <cell r="R15">
            <v>1</v>
          </cell>
          <cell r="W15">
            <v>0.83333333333333337</v>
          </cell>
          <cell r="X15">
            <v>8.3333333333333329E-2</v>
          </cell>
          <cell r="Y15">
            <v>8.3333333333333329E-2</v>
          </cell>
        </row>
        <row r="16">
          <cell r="E16">
            <v>0.32513507782089046</v>
          </cell>
          <cell r="M16">
            <v>1</v>
          </cell>
          <cell r="Q16">
            <v>0.32513507782089046</v>
          </cell>
          <cell r="R16">
            <v>1</v>
          </cell>
          <cell r="Y16">
            <v>1</v>
          </cell>
        </row>
        <row r="17">
          <cell r="E17">
            <v>3.7981802661648779E-2</v>
          </cell>
          <cell r="K17">
            <v>1</v>
          </cell>
          <cell r="Q17">
            <v>3.7981802661648779E-2</v>
          </cell>
          <cell r="R17">
            <v>1</v>
          </cell>
          <cell r="W17">
            <v>1</v>
          </cell>
        </row>
        <row r="18">
          <cell r="E18">
            <v>1.7433918104927771E-2</v>
          </cell>
          <cell r="K18">
            <v>1</v>
          </cell>
          <cell r="Q18">
            <v>1.7433918104927771E-2</v>
          </cell>
          <cell r="R18">
            <v>1</v>
          </cell>
          <cell r="W18">
            <v>1</v>
          </cell>
        </row>
        <row r="19">
          <cell r="E19">
            <v>2.375113399966907</v>
          </cell>
          <cell r="K19">
            <v>1</v>
          </cell>
          <cell r="Q19">
            <v>2.375113399966907</v>
          </cell>
          <cell r="R19">
            <v>1</v>
          </cell>
          <cell r="W19">
            <v>1</v>
          </cell>
        </row>
      </sheetData>
      <sheetData sheetId="25">
        <row r="15">
          <cell r="E15">
            <v>1.869222155365819E-3</v>
          </cell>
          <cell r="K15">
            <v>1</v>
          </cell>
          <cell r="Q15">
            <v>1.869222155365819E-3</v>
          </cell>
          <cell r="R15">
            <v>1</v>
          </cell>
          <cell r="W15">
            <v>1</v>
          </cell>
        </row>
      </sheetData>
      <sheetData sheetId="26">
        <row r="15">
          <cell r="E15">
            <v>2.1065320985687842E-2</v>
          </cell>
          <cell r="K15">
            <v>1</v>
          </cell>
          <cell r="Q15">
            <v>2.1065320985687842E-2</v>
          </cell>
          <cell r="R15">
            <v>1</v>
          </cell>
          <cell r="W15">
            <v>1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1" sqref="B21:G21"/>
    </sheetView>
  </sheetViews>
  <sheetFormatPr baseColWidth="10" defaultRowHeight="16" x14ac:dyDescent="0.2"/>
  <cols>
    <col min="1" max="1" width="21.83203125" customWidth="1"/>
    <col min="3" max="3" width="12" bestFit="1" customWidth="1"/>
    <col min="6" max="6" width="14.1640625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SUM([1]Oil!$E$15:$E$18)</f>
        <v>7.4951717790357184E-2</v>
      </c>
      <c r="C3">
        <f>0</f>
        <v>0</v>
      </c>
      <c r="D3">
        <f>SUM([1]Oil!$E$22:$E$23)</f>
        <v>3.5351397227464162E-3</v>
      </c>
      <c r="E3">
        <f>[1]Oil!$E$26</f>
        <v>1.2799393555636446E-2</v>
      </c>
      <c r="F3">
        <f>0</f>
        <v>0</v>
      </c>
      <c r="G3">
        <f>SUM(B3:F3)</f>
        <v>9.128625106874004E-2</v>
      </c>
    </row>
    <row r="4" spans="1:7" x14ac:dyDescent="0.2">
      <c r="A4" t="s">
        <v>22</v>
      </c>
      <c r="B4">
        <f>SUM('[1]Subbituminous Coal'!$E$15)</f>
        <v>3.3979134347588646E-3</v>
      </c>
      <c r="C4">
        <f>'[1]Subbituminous Coal'!$E$20</f>
        <v>2.9444172432047388E-5</v>
      </c>
      <c r="D4">
        <f>0</f>
        <v>0</v>
      </c>
      <c r="E4">
        <f>0</f>
        <v>0</v>
      </c>
      <c r="F4">
        <f>SUM('[1]Subbituminous Coal'!$E$26:$E$27)</f>
        <v>2.9782110505215745E-2</v>
      </c>
      <c r="G4">
        <f>SUM(B4:F4)</f>
        <v>3.3209468112406659E-2</v>
      </c>
    </row>
    <row r="5" spans="1:7" x14ac:dyDescent="0.2">
      <c r="A5" t="s">
        <v>17</v>
      </c>
      <c r="B5">
        <f>SUM('[1]Bituminous Coal'!$E$15)</f>
        <v>2.5828191135500885E-2</v>
      </c>
      <c r="C5">
        <f>'[1]Bituminous Coal'!$E$23</f>
        <v>7.6490091327217234E-3</v>
      </c>
      <c r="D5">
        <v>0</v>
      </c>
      <c r="E5">
        <v>0</v>
      </c>
      <c r="F5">
        <f>SUM('[1]Bituminous Coal'!$E$31:$E$32)</f>
        <v>6.7627899867486505E-2</v>
      </c>
      <c r="G5">
        <f>SUM(B5:F5)</f>
        <v>0.10110510013570911</v>
      </c>
    </row>
    <row r="6" spans="1:7" x14ac:dyDescent="0.2">
      <c r="A6" t="s">
        <v>18</v>
      </c>
      <c r="B6">
        <f>'[1]Bituminous Coal'!$E$16</f>
        <v>0.10101163326577452</v>
      </c>
      <c r="C6">
        <f>'[1]Bituminous Coal'!$E$24</f>
        <v>5.3044686563463953E-3</v>
      </c>
      <c r="D6">
        <v>0</v>
      </c>
      <c r="E6">
        <v>0</v>
      </c>
      <c r="F6">
        <f t="shared" ref="F6:F7" si="0">F5</f>
        <v>6.7627899867486505E-2</v>
      </c>
      <c r="G6">
        <f>SUM(B6:F6)</f>
        <v>0.17394400178960742</v>
      </c>
    </row>
    <row r="7" spans="1:7" x14ac:dyDescent="0.2">
      <c r="A7" t="s">
        <v>19</v>
      </c>
      <c r="B7">
        <f>'[1]Bituminous Coal'!$E$17</f>
        <v>6.8038737072999515E-3</v>
      </c>
      <c r="C7">
        <f>'[1]Bituminous Coal'!$E$25</f>
        <v>1.2654451369715257E-3</v>
      </c>
      <c r="D7">
        <v>0</v>
      </c>
      <c r="E7">
        <v>0</v>
      </c>
      <c r="F7">
        <f t="shared" si="0"/>
        <v>6.7627899867486505E-2</v>
      </c>
      <c r="G7">
        <f>SUM(B7:F7)</f>
        <v>7.5697218711757983E-2</v>
      </c>
    </row>
    <row r="8" spans="1:7" x14ac:dyDescent="0.2">
      <c r="A8" t="s">
        <v>21</v>
      </c>
      <c r="B8">
        <f>'[1]Lignite Coal'!$E$15</f>
        <v>0.11141835815549153</v>
      </c>
      <c r="C8">
        <v>0</v>
      </c>
      <c r="D8">
        <v>0</v>
      </c>
      <c r="E8">
        <v>0</v>
      </c>
      <c r="F8">
        <f>'[1]Lignite Coal'!$E$24</f>
        <v>1.4215731068128644E-2</v>
      </c>
      <c r="G8">
        <f>SUM(B8:F8)</f>
        <v>0.12563408922362018</v>
      </c>
    </row>
    <row r="9" spans="1:7" x14ac:dyDescent="0.2">
      <c r="A9" t="s">
        <v>20</v>
      </c>
      <c r="B9">
        <f>'[1]Lignite Coal'!$E$16</f>
        <v>1.564163324747229E-3</v>
      </c>
      <c r="C9">
        <v>0</v>
      </c>
      <c r="D9">
        <v>0</v>
      </c>
      <c r="E9">
        <v>0</v>
      </c>
      <c r="F9">
        <f>F8</f>
        <v>1.4215731068128644E-2</v>
      </c>
      <c r="G9">
        <f>SUM(B9:F9)</f>
        <v>1.5779894392875873E-2</v>
      </c>
    </row>
    <row r="10" spans="1:7" x14ac:dyDescent="0.2">
      <c r="A10" t="s">
        <v>8</v>
      </c>
      <c r="B10">
        <f>SUM('[1]Natural Gas'!$E$15:$E$17)</f>
        <v>2.4465576662599339E-2</v>
      </c>
      <c r="C10">
        <f>SUM('[1]Natural Gas'!$E$23:$E$27)</f>
        <v>2.6647966213876671E-3</v>
      </c>
      <c r="D10">
        <f>SUM('[1]Natural Gas'!$E$31:$E$32)</f>
        <v>4.9376342372820731E-3</v>
      </c>
      <c r="E10">
        <v>0</v>
      </c>
      <c r="F10">
        <v>0</v>
      </c>
      <c r="G10">
        <f>SUM(B10:F10)</f>
        <v>3.2068007521269079E-2</v>
      </c>
    </row>
    <row r="11" spans="1:7" x14ac:dyDescent="0.2">
      <c r="A11" t="s">
        <v>9</v>
      </c>
      <c r="B11">
        <f>SUM([1]Uranium!$E$15:$E$17)</f>
        <v>1.4139553432537036E-3</v>
      </c>
      <c r="C11">
        <f>SUM([1]Uranium!$E$20:$E$23)</f>
        <v>2.5121088193018185E-3</v>
      </c>
      <c r="D11">
        <v>0</v>
      </c>
      <c r="E11">
        <v>0</v>
      </c>
      <c r="F11">
        <f>SUM([1]Uranium!$E$30:$E$31)</f>
        <v>3.3101870438025389E-3</v>
      </c>
      <c r="G11">
        <f>SUM(B11:F11)</f>
        <v>7.2362512063580608E-3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>SUM(B12:F12)</f>
        <v>0</v>
      </c>
    </row>
    <row r="13" spans="1:7" x14ac:dyDescent="0.2">
      <c r="A13" t="s">
        <v>11</v>
      </c>
      <c r="B13">
        <f>[1]Wind!$E$15</f>
        <v>3.1597981478531764E-3</v>
      </c>
      <c r="C13">
        <v>0</v>
      </c>
      <c r="D13">
        <v>0</v>
      </c>
      <c r="E13">
        <v>0</v>
      </c>
      <c r="F13">
        <v>0</v>
      </c>
      <c r="G13">
        <f>SUM(B13:F13)</f>
        <v>3.1597981478531764E-3</v>
      </c>
    </row>
    <row r="14" spans="1:7" x14ac:dyDescent="0.2">
      <c r="A14" t="s">
        <v>12</v>
      </c>
      <c r="B14">
        <f>SUM('[1]Solid Biomass and RDF'!$E$15:$E$19)</f>
        <v>5.6427904083570804E-2</v>
      </c>
      <c r="C14">
        <v>0</v>
      </c>
      <c r="D14">
        <v>0</v>
      </c>
      <c r="E14">
        <v>0</v>
      </c>
      <c r="F14">
        <f>'[1]Solid Biomass and RDF'!$E$25</f>
        <v>1.8677286635487265E-3</v>
      </c>
      <c r="G14">
        <f>SUM(B14:F14)</f>
        <v>5.8295632747119533E-2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>SUM(B15:F15)</f>
        <v>0</v>
      </c>
    </row>
    <row r="16" spans="1:7" x14ac:dyDescent="0.2">
      <c r="A16" t="s">
        <v>14</v>
      </c>
      <c r="B16">
        <f>SUM([1]Geothermal!$E$15:$E$19)</f>
        <v>2.7656150650526206</v>
      </c>
      <c r="C16">
        <v>0</v>
      </c>
      <c r="D16">
        <v>0</v>
      </c>
      <c r="E16">
        <v>0</v>
      </c>
      <c r="F16">
        <v>0</v>
      </c>
      <c r="G16">
        <f>SUM(B16:F16)</f>
        <v>2.7656150650526206</v>
      </c>
    </row>
    <row r="17" spans="1:7" x14ac:dyDescent="0.2">
      <c r="A17" t="s">
        <v>15</v>
      </c>
      <c r="B17">
        <f>'[1]Solar Photovoltaic'!$E$15</f>
        <v>1.869222155365819E-3</v>
      </c>
      <c r="C17">
        <v>0</v>
      </c>
      <c r="D17">
        <v>0</v>
      </c>
      <c r="E17">
        <v>0</v>
      </c>
      <c r="F17">
        <v>0</v>
      </c>
      <c r="G17">
        <f>SUM(B17:F17)</f>
        <v>1.869222155365819E-3</v>
      </c>
    </row>
    <row r="18" spans="1:7" x14ac:dyDescent="0.2">
      <c r="A18" t="s">
        <v>16</v>
      </c>
      <c r="B18">
        <f>'[1]Solar Thermal'!$E$15</f>
        <v>2.1065320985687842E-2</v>
      </c>
      <c r="C18">
        <v>0</v>
      </c>
      <c r="D18">
        <v>0</v>
      </c>
      <c r="E18">
        <v>0</v>
      </c>
      <c r="F18">
        <v>0</v>
      </c>
      <c r="G18">
        <f>SUM(B18:F18)</f>
        <v>2.1065320985687842E-2</v>
      </c>
    </row>
    <row r="19" spans="1:7" x14ac:dyDescent="0.2">
      <c r="A19" t="s">
        <v>23</v>
      </c>
      <c r="B19">
        <f>B7</f>
        <v>6.8038737072999515E-3</v>
      </c>
      <c r="C19">
        <v>0</v>
      </c>
      <c r="D19">
        <f>D7</f>
        <v>0</v>
      </c>
      <c r="E19">
        <f t="shared" ref="E19:F19" si="1">E7</f>
        <v>0</v>
      </c>
      <c r="F19">
        <f t="shared" si="1"/>
        <v>6.7627899867486505E-2</v>
      </c>
      <c r="G19">
        <f>SUM(B19:F19)</f>
        <v>7.4431773574786461E-2</v>
      </c>
    </row>
    <row r="20" spans="1:7" x14ac:dyDescent="0.2">
      <c r="A20" t="s">
        <v>24</v>
      </c>
      <c r="B20">
        <f>AVERAGE(B5:B7)</f>
        <v>4.4547899369525114E-2</v>
      </c>
      <c r="C20">
        <f t="shared" ref="C20:F20" si="2">AVERAGE(C5:C7)</f>
        <v>4.7396409753465473E-3</v>
      </c>
      <c r="D20">
        <f t="shared" si="2"/>
        <v>0</v>
      </c>
      <c r="E20">
        <f t="shared" si="2"/>
        <v>0</v>
      </c>
      <c r="F20">
        <f t="shared" si="2"/>
        <v>6.7627899867486505E-2</v>
      </c>
      <c r="G20">
        <f>SUM(B20:F20)</f>
        <v>0.11691544021235817</v>
      </c>
    </row>
    <row r="21" spans="1:7" x14ac:dyDescent="0.2">
      <c r="A21" t="s">
        <v>26</v>
      </c>
      <c r="B21">
        <f>AVERAGE(B19,B4)</f>
        <v>5.1008935710294082E-3</v>
      </c>
      <c r="C21">
        <f t="shared" ref="C21:F21" si="3">AVERAGE(C19,C4)</f>
        <v>1.4722086216023694E-5</v>
      </c>
      <c r="D21">
        <f t="shared" si="3"/>
        <v>0</v>
      </c>
      <c r="E21">
        <f t="shared" si="3"/>
        <v>0</v>
      </c>
      <c r="F21">
        <f t="shared" si="3"/>
        <v>4.8705005186351125E-2</v>
      </c>
      <c r="G21">
        <f>SUM(B21:F21)</f>
        <v>5.3820620843596553E-2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1" sqref="B21:G21"/>
    </sheetView>
  </sheetViews>
  <sheetFormatPr baseColWidth="10" defaultRowHeight="16" x14ac:dyDescent="0.2"/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[1]Oil!$Q$15*[1]Oil!$R$15+[1]Oil!$Q$16*[1]Oil!$R$16+[1]Oil!$Q$17*[1]Oil!$R$17+[1]Oil!$Q$18*[1]Oil!$R$18</f>
        <v>7.7102384805439132E-3</v>
      </c>
      <c r="C3">
        <f>0</f>
        <v>0</v>
      </c>
      <c r="D3" s="1">
        <f>[1]Oil!$Q$21*[1]Oil!$R$21+[1]Oil!$Q$22*[1]Oil!$R$22+[1]Oil!$R$23*[1]Oil!$Q$23</f>
        <v>1.874508881123954E-4</v>
      </c>
      <c r="E3">
        <f>[1]Oil!$Q$26*[1]Oil!$R$26</f>
        <v>1.8985767107527397E-2</v>
      </c>
      <c r="F3">
        <f>0</f>
        <v>0</v>
      </c>
      <c r="G3">
        <f>SUM(B3:F3)</f>
        <v>2.6883456476183704E-2</v>
      </c>
    </row>
    <row r="4" spans="1:7" x14ac:dyDescent="0.2">
      <c r="A4" t="s">
        <v>22</v>
      </c>
      <c r="B4">
        <f>'[1]Subbituminous Coal'!$Q$15*'[1]Subbituminous Coal'!$R$15</f>
        <v>3.3979134347588646E-3</v>
      </c>
      <c r="C4">
        <f>'[1]Subbituminous Coal'!$Q$20*'[1]Subbituminous Coal'!$R$20</f>
        <v>3.680521554005923E-4</v>
      </c>
      <c r="D4">
        <f>0</f>
        <v>0</v>
      </c>
      <c r="E4">
        <f>0</f>
        <v>0</v>
      </c>
      <c r="F4">
        <f>'[1]Subbituminous Coal'!$Q$26*'[1]Subbituminous Coal'!$R$26</f>
        <v>8.0229911653719246E-3</v>
      </c>
      <c r="G4">
        <f>SUM(B4:F4)</f>
        <v>1.1788956755531382E-2</v>
      </c>
    </row>
    <row r="5" spans="1:7" x14ac:dyDescent="0.2">
      <c r="A5" t="s">
        <v>17</v>
      </c>
      <c r="B5">
        <f>SUM('[1]Bituminous Coal'!$Q$15)*'[1]Bituminous Coal'!$R$15</f>
        <v>2.5828191135500885E-2</v>
      </c>
      <c r="C5">
        <f>'[1]Bituminous Coal'!$Q$23*'[1]Bituminous Coal'!$R$23</f>
        <v>9.5612614159021531E-2</v>
      </c>
      <c r="D5">
        <v>0</v>
      </c>
      <c r="E5">
        <v>0</v>
      </c>
      <c r="F5">
        <f>'[1]Bituminous Coal'!$Q$31*'[1]Bituminous Coal'!$R$31</f>
        <v>9.9898473267848557E-3</v>
      </c>
      <c r="G5">
        <f>SUM(B5:F5)</f>
        <v>0.13143065262130726</v>
      </c>
    </row>
    <row r="6" spans="1:7" x14ac:dyDescent="0.2">
      <c r="A6" t="s">
        <v>18</v>
      </c>
      <c r="B6">
        <f>'[1]Bituminous Coal'!$Q$16*'[1]Bituminous Coal'!$R$16</f>
        <v>0.10101163326577452</v>
      </c>
      <c r="C6">
        <f>'[1]Bituminous Coal'!$Q$24*'[1]Bituminous Coal'!$R$24</f>
        <v>6.6305858204329937E-2</v>
      </c>
      <c r="D6">
        <v>0</v>
      </c>
      <c r="E6">
        <v>0</v>
      </c>
      <c r="F6">
        <f t="shared" ref="F6:F7" si="0">F5</f>
        <v>9.9898473267848557E-3</v>
      </c>
      <c r="G6">
        <f>SUM(B6:F6)</f>
        <v>0.17730733879688929</v>
      </c>
    </row>
    <row r="7" spans="1:7" x14ac:dyDescent="0.2">
      <c r="A7" t="s">
        <v>19</v>
      </c>
      <c r="B7">
        <f>'[1]Bituminous Coal'!$Q$17*'[1]Bituminous Coal'!$R$17</f>
        <v>6.8038737072999515E-3</v>
      </c>
      <c r="C7">
        <f>'[1]Bituminous Coal'!$Q$25*'[1]Bituminous Coal'!$R$25</f>
        <v>1.5818064212144069E-2</v>
      </c>
      <c r="D7">
        <v>0</v>
      </c>
      <c r="E7">
        <v>0</v>
      </c>
      <c r="F7">
        <f t="shared" si="0"/>
        <v>9.9898473267848557E-3</v>
      </c>
      <c r="G7">
        <f>SUM(B7:F7)</f>
        <v>3.2611785246228875E-2</v>
      </c>
    </row>
    <row r="8" spans="1:7" x14ac:dyDescent="0.2">
      <c r="A8" t="s">
        <v>21</v>
      </c>
      <c r="B8">
        <f>'[1]Lignite Coal'!$Q$15*'[1]Lignite Coal'!$R$15</f>
        <v>0.11141835815549153</v>
      </c>
      <c r="C8">
        <v>0</v>
      </c>
      <c r="D8">
        <v>0</v>
      </c>
      <c r="E8">
        <v>0</v>
      </c>
      <c r="F8">
        <f>'[1]Lignite Coal'!$Q$24*'[1]Lignite Coal'!$R$24</f>
        <v>1.4215731068128644E-2</v>
      </c>
      <c r="G8">
        <f>SUM(B8:F8)</f>
        <v>0.12563408922362018</v>
      </c>
    </row>
    <row r="9" spans="1:7" x14ac:dyDescent="0.2">
      <c r="A9" t="s">
        <v>20</v>
      </c>
      <c r="B9">
        <f>'[1]Lignite Coal'!$Q$16*'[1]Lignite Coal'!$R$16</f>
        <v>1.5573926878835126E-3</v>
      </c>
      <c r="C9">
        <v>0</v>
      </c>
      <c r="D9">
        <v>0</v>
      </c>
      <c r="E9">
        <v>0</v>
      </c>
      <c r="F9">
        <f>F8</f>
        <v>1.4215731068128644E-2</v>
      </c>
      <c r="G9">
        <f>SUM(B9:F9)</f>
        <v>1.5773123756012156E-2</v>
      </c>
    </row>
    <row r="10" spans="1:7" x14ac:dyDescent="0.2">
      <c r="A10" t="s">
        <v>8</v>
      </c>
      <c r="B10">
        <f>'[1]Natural Gas'!$Q$15*'[1]Natural Gas'!$R$15+'[1]Natural Gas'!$Q$16*'[1]Natural Gas'!$R$16+'[1]Natural Gas'!$Q$17*'[1]Natural Gas'!$R$17</f>
        <v>1.1740085529989805E-2</v>
      </c>
      <c r="C10">
        <f>'[1]Natural Gas'!$Q$23*'[1]Natural Gas'!$R$23+'[1]Natural Gas'!$Q$24*'[1]Natural Gas'!$R$24+'[1]Natural Gas'!$Q$25*'[1]Natural Gas'!$R$25+'[1]Natural Gas'!$Q$26*'[1]Natural Gas'!$R$26+'[1]Natural Gas'!$Q$27*'[1]Natural Gas'!$R$27</f>
        <v>3.2329888935786291E-3</v>
      </c>
      <c r="D10">
        <f>'[1]Natural Gas'!$Q$30*'[1]Natural Gas'!$R$30+'[1]Natural Gas'!$Q$31*'[1]Natural Gas'!$R$31+'[1]Natural Gas'!$Q$32*'[1]Natural Gas'!$R$32+'[1]Natural Gas'!$Q$33*'[1]Natural Gas'!$R$33</f>
        <v>5.0651663706851877E-3</v>
      </c>
      <c r="E10">
        <v>0</v>
      </c>
      <c r="F10">
        <v>0</v>
      </c>
      <c r="G10">
        <f>SUM(B10:F10)</f>
        <v>2.003824079425362E-2</v>
      </c>
    </row>
    <row r="11" spans="1:7" x14ac:dyDescent="0.2">
      <c r="A11" t="s">
        <v>9</v>
      </c>
      <c r="B11">
        <f>[1]Uranium!$Q$15*[1]Uranium!$R$15+[1]Uranium!$Q$16*[1]Uranium!$R$16+[1]Uranium!$Q$17*[1]Uranium!$R$17</f>
        <v>1.4139553432537036E-3</v>
      </c>
      <c r="C11">
        <f>[1]Uranium!$Q$20*[1]Uranium!$R$20+[1]Uranium!$Q$21*[1]Uranium!$R$21+[1]Uranium!$Q$22*[1]Uranium!$R$22+[1]Uranium!$Q$23*[1]Uranium!$R$23</f>
        <v>2.8215391488493153E-3</v>
      </c>
      <c r="D11">
        <v>0</v>
      </c>
      <c r="E11">
        <v>0</v>
      </c>
      <c r="F11">
        <f>[1]Uranium!$Q$30*[1]Uranium!$R$30+[1]Uranium!$Q$31*[1]Uranium!$R$31</f>
        <v>3.3101870438025389E-3</v>
      </c>
      <c r="G11">
        <f>SUM(B11:F11)</f>
        <v>7.545681535905558E-3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>SUM(B12:F12)</f>
        <v>0</v>
      </c>
    </row>
    <row r="13" spans="1:7" x14ac:dyDescent="0.2">
      <c r="A13" t="s">
        <v>11</v>
      </c>
      <c r="B13">
        <f>[1]Wind!$Q$15*[1]Wind!$R$15</f>
        <v>3.159798147853176E-2</v>
      </c>
      <c r="C13">
        <v>0</v>
      </c>
      <c r="D13">
        <v>0</v>
      </c>
      <c r="E13">
        <v>0</v>
      </c>
      <c r="F13">
        <v>0</v>
      </c>
      <c r="G13">
        <f>SUM(B13:F13)</f>
        <v>3.159798147853176E-2</v>
      </c>
    </row>
    <row r="14" spans="1:7" x14ac:dyDescent="0.2">
      <c r="A14" t="s">
        <v>12</v>
      </c>
      <c r="B14" s="2">
        <f>'[1]Solid Biomass and RDF'!$R$15*'[1]Solid Biomass and RDF'!$Q$15+'[1]Solid Biomass and RDF'!$Q$16*'[1]Solid Biomass and RDF'!$R$16+'[1]Solid Biomass and RDF'!$Q$17*'[1]Solid Biomass and RDF'!$R$17+'[1]Solid Biomass and RDF'!$Q$18*'[1]Solid Biomass and RDF'!$R$18+'[1]Solid Biomass and RDF'!$Q$19*'[1]Solid Biomass and RDF'!$R$19</f>
        <v>5.6427904083570804E-2</v>
      </c>
      <c r="C14">
        <v>0</v>
      </c>
      <c r="D14">
        <v>0</v>
      </c>
      <c r="E14">
        <v>0</v>
      </c>
      <c r="F14">
        <f>'[1]Solid Biomass and RDF'!$Q$25*'[1]Solid Biomass and RDF'!$R$25</f>
        <v>1.8677286635487265E-3</v>
      </c>
      <c r="G14">
        <f>SUM(B14:F14)</f>
        <v>5.8295632747119533E-2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>SUM(B15:F15)</f>
        <v>0</v>
      </c>
    </row>
    <row r="16" spans="1:7" x14ac:dyDescent="0.2">
      <c r="A16" t="s">
        <v>14</v>
      </c>
      <c r="B16">
        <f>[1]Geothermal!$Q$15*[1]Geothermal!$R$15+[1]Geothermal!$Q$16*[1]Geothermal!$R$16+[1]Geothermal!$Q$17*[1]Geothermal!$R$17+[1]Geothermal!$Q$18*[1]Geothermal!$R$18+[1]Geothermal!$Q$19*[1]Geothermal!$R$19</f>
        <v>2.7656150650526206</v>
      </c>
      <c r="C16">
        <v>0</v>
      </c>
      <c r="D16">
        <v>0</v>
      </c>
      <c r="E16">
        <v>0</v>
      </c>
      <c r="F16">
        <v>0</v>
      </c>
      <c r="G16">
        <f>SUM(B16:F16)</f>
        <v>2.7656150650526206</v>
      </c>
    </row>
    <row r="17" spans="1:7" x14ac:dyDescent="0.2">
      <c r="A17" t="s">
        <v>15</v>
      </c>
      <c r="B17">
        <f>'[1]Solar Photovoltaic'!$Q$15*'[1]Solar Photovoltaic'!$R$15</f>
        <v>1.869222155365819E-3</v>
      </c>
      <c r="C17">
        <v>0</v>
      </c>
      <c r="D17">
        <v>0</v>
      </c>
      <c r="E17">
        <v>0</v>
      </c>
      <c r="F17">
        <v>0</v>
      </c>
      <c r="G17">
        <f>SUM(B17:F17)</f>
        <v>1.869222155365819E-3</v>
      </c>
    </row>
    <row r="18" spans="1:7" x14ac:dyDescent="0.2">
      <c r="A18" t="s">
        <v>16</v>
      </c>
      <c r="B18">
        <f>'[1]Solar Thermal'!$Q$15*'[1]Solar Thermal'!$R$15</f>
        <v>2.1065320985687842E-2</v>
      </c>
      <c r="C18">
        <v>0</v>
      </c>
      <c r="D18">
        <v>0</v>
      </c>
      <c r="E18">
        <v>0</v>
      </c>
      <c r="F18">
        <v>0</v>
      </c>
      <c r="G18">
        <f>SUM(B18:F18)</f>
        <v>2.1065320985687842E-2</v>
      </c>
    </row>
    <row r="19" spans="1:7" x14ac:dyDescent="0.2">
      <c r="A19" t="s">
        <v>23</v>
      </c>
      <c r="B19">
        <f>B7</f>
        <v>6.8038737072999515E-3</v>
      </c>
      <c r="C19">
        <v>0</v>
      </c>
      <c r="D19">
        <f>D7</f>
        <v>0</v>
      </c>
      <c r="E19">
        <f t="shared" ref="E19:F19" si="1">E7</f>
        <v>0</v>
      </c>
      <c r="F19">
        <f t="shared" si="1"/>
        <v>9.9898473267848557E-3</v>
      </c>
      <c r="G19">
        <f>SUM(B19:F19)</f>
        <v>1.6793721034084809E-2</v>
      </c>
    </row>
    <row r="20" spans="1:7" x14ac:dyDescent="0.2">
      <c r="A20" t="s">
        <v>24</v>
      </c>
      <c r="B20">
        <f>AVERAGE(B5:B7)</f>
        <v>4.4547899369525114E-2</v>
      </c>
      <c r="C20">
        <f t="shared" ref="C20:F20" si="2">AVERAGE(C5:C7)</f>
        <v>5.9245512191831849E-2</v>
      </c>
      <c r="D20">
        <f t="shared" si="2"/>
        <v>0</v>
      </c>
      <c r="E20">
        <f t="shared" si="2"/>
        <v>0</v>
      </c>
      <c r="F20">
        <f t="shared" si="2"/>
        <v>9.9898473267848557E-3</v>
      </c>
      <c r="G20">
        <f>SUM(B20:F20)</f>
        <v>0.11378325888814182</v>
      </c>
    </row>
    <row r="21" spans="1:7" x14ac:dyDescent="0.2">
      <c r="A21" s="5" t="s">
        <v>26</v>
      </c>
      <c r="B21">
        <f>AVERAGE(B19,B4)</f>
        <v>5.1008935710294082E-3</v>
      </c>
      <c r="C21">
        <f t="shared" ref="C21:F21" si="3">AVERAGE(C19,C4)</f>
        <v>1.8402607770029615E-4</v>
      </c>
      <c r="D21">
        <f t="shared" si="3"/>
        <v>0</v>
      </c>
      <c r="E21">
        <f t="shared" si="3"/>
        <v>0</v>
      </c>
      <c r="F21">
        <f t="shared" si="3"/>
        <v>9.0064192460783902E-3</v>
      </c>
      <c r="G21">
        <f>SUM(B21:F21)</f>
        <v>1.4291338894808095E-2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1" sqref="B21:G21"/>
    </sheetView>
  </sheetViews>
  <sheetFormatPr baseColWidth="10" defaultRowHeight="16" x14ac:dyDescent="0.2"/>
  <cols>
    <col min="2" max="2" width="22.33203125" bestFit="1" customWidth="1"/>
    <col min="3" max="3" width="12" bestFit="1" customWidth="1"/>
    <col min="6" max="6" width="12" bestFit="1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[1]Oil!$G$15*[1]Oil!$E$15+[1]Oil!$G$16*[1]Oil!$E$16+[1]Oil!$G$17*[1]Oil!$E$17+[1]Oil!$G$18*[1]Oil!$E$18</f>
        <v>7.2768570518795799E-3</v>
      </c>
      <c r="C3">
        <v>0</v>
      </c>
      <c r="D3">
        <f>[1]Oil!$G$22*[1]Oil!$E$22</f>
        <v>0</v>
      </c>
      <c r="E3">
        <f>[1]Oil!$G$26*[1]Oil!$E$26</f>
        <v>0</v>
      </c>
      <c r="F3">
        <v>0</v>
      </c>
      <c r="G3">
        <f>SUM(B3:F3)</f>
        <v>7.2768570518795799E-3</v>
      </c>
    </row>
    <row r="4" spans="1:7" x14ac:dyDescent="0.2">
      <c r="A4" t="s">
        <v>22</v>
      </c>
      <c r="B4">
        <f>SUM('[1]Subbituminous Coal'!$E$15)*'[1]Subbituminous Coal'!$G$15</f>
        <v>0</v>
      </c>
      <c r="C4">
        <f>'[1]Subbituminous Coal'!$E$20*'[1]Subbituminous Coal'!$G$20</f>
        <v>0</v>
      </c>
      <c r="D4">
        <f>0</f>
        <v>0</v>
      </c>
      <c r="E4">
        <f>0</f>
        <v>0</v>
      </c>
      <c r="F4">
        <f>'[1]Subbituminous Coal'!$E$26*'[1]Subbituminous Coal'!$G$26+'[1]Subbituminous Coal'!$E$27*'[1]Subbituminous Coal'!$G$27</f>
        <v>2.4434131532203952E-5</v>
      </c>
      <c r="G4">
        <f>SUM(B4:F4)</f>
        <v>2.4434131532203952E-5</v>
      </c>
    </row>
    <row r="5" spans="1:7" x14ac:dyDescent="0.2">
      <c r="A5" t="s">
        <v>17</v>
      </c>
      <c r="B5">
        <f>SUM('[1]Bituminous Coal'!$E$15)*'[1]Bituminous Coal'!$G$15</f>
        <v>0</v>
      </c>
      <c r="C5">
        <f>'[1]Bituminous Coal'!$E$23*'[1]Bituminous Coal'!$G$23</f>
        <v>0</v>
      </c>
      <c r="D5">
        <v>0</v>
      </c>
      <c r="E5">
        <v>0</v>
      </c>
      <c r="F5">
        <f>'[1]Bituminous Coal'!$E$31*'[1]Bituminous Coal'!$G$31+'[1]Bituminous Coal'!$E$32*'[1]Bituminous Coal'!$G$32</f>
        <v>2.3317147160318076E-3</v>
      </c>
      <c r="G5">
        <f>SUM(B5:F5)</f>
        <v>2.3317147160318076E-3</v>
      </c>
    </row>
    <row r="6" spans="1:7" x14ac:dyDescent="0.2">
      <c r="A6" t="s">
        <v>18</v>
      </c>
      <c r="B6">
        <f>'[1]Bituminous Coal'!$E$16*'[1]Bituminous Coal'!$G$16</f>
        <v>0</v>
      </c>
      <c r="C6">
        <f>'[1]Bituminous Coal'!$E$24*'[1]Bituminous Coal'!$G$24</f>
        <v>0</v>
      </c>
      <c r="D6">
        <v>0</v>
      </c>
      <c r="E6">
        <v>0</v>
      </c>
      <c r="F6">
        <f t="shared" ref="F6:F7" si="0">F5</f>
        <v>2.3317147160318076E-3</v>
      </c>
      <c r="G6">
        <f>SUM(B6:F6)</f>
        <v>2.3317147160318076E-3</v>
      </c>
    </row>
    <row r="7" spans="1:7" x14ac:dyDescent="0.2">
      <c r="A7" t="s">
        <v>19</v>
      </c>
      <c r="B7">
        <f>'[1]Bituminous Coal'!$E$17*'[1]Bituminous Coal'!$G$17</f>
        <v>0</v>
      </c>
      <c r="C7">
        <f>'[1]Bituminous Coal'!$E$25*'[1]Bituminous Coal'!$G$25</f>
        <v>0</v>
      </c>
      <c r="D7">
        <v>0</v>
      </c>
      <c r="E7">
        <v>0</v>
      </c>
      <c r="F7">
        <f t="shared" si="0"/>
        <v>2.3317147160318076E-3</v>
      </c>
      <c r="G7">
        <f>SUM(B7:F7)</f>
        <v>2.3317147160318076E-3</v>
      </c>
    </row>
    <row r="8" spans="1:7" x14ac:dyDescent="0.2">
      <c r="A8" t="s">
        <v>21</v>
      </c>
      <c r="B8">
        <f>'[1]Lignite Coal'!$E$15*'[1]Lignite Coal'!$G$15</f>
        <v>0</v>
      </c>
      <c r="C8">
        <v>0</v>
      </c>
      <c r="D8">
        <v>0</v>
      </c>
      <c r="E8">
        <v>0</v>
      </c>
      <c r="F8">
        <f>'[1]Lignite Coal'!$E$24*'[1]Lignite Coal'!$G$24</f>
        <v>0</v>
      </c>
      <c r="G8">
        <f>SUM(B8:F8)</f>
        <v>0</v>
      </c>
    </row>
    <row r="9" spans="1:7" x14ac:dyDescent="0.2">
      <c r="A9" t="s">
        <v>20</v>
      </c>
      <c r="B9">
        <f>'[1]Lignite Coal'!$E$16*'[1]Lignite Coal'!$G$16</f>
        <v>0</v>
      </c>
      <c r="C9">
        <v>0</v>
      </c>
      <c r="D9">
        <v>0</v>
      </c>
      <c r="E9">
        <v>0</v>
      </c>
      <c r="F9">
        <f>F8</f>
        <v>0</v>
      </c>
      <c r="G9">
        <f>SUM(B9:F9)</f>
        <v>0</v>
      </c>
    </row>
    <row r="10" spans="1:7" x14ac:dyDescent="0.2">
      <c r="A10" t="s">
        <v>8</v>
      </c>
      <c r="B10">
        <f>'[1]Natural Gas'!$E$15*'[1]Natural Gas'!$G$15+'[1]Natural Gas'!$E$16*'[1]Natural Gas'!$G$16+'[1]Natural Gas'!$E$17*'[1]Natural Gas'!$G$17</f>
        <v>1.7944537175128769E-3</v>
      </c>
      <c r="C10">
        <f>'[1]Natural Gas'!$E$23*'[1]Natural Gas'!$G$23+'[1]Natural Gas'!$E$24*'[1]Natural Gas'!$G$24+'[1]Natural Gas'!$E$25*'[1]Natural Gas'!$G$25+'[1]Natural Gas'!$E$26*'[1]Natural Gas'!$G$26+'[1]Natural Gas'!$E$27*'[1]Natural Gas'!$G$27</f>
        <v>6.9654243439104467E-5</v>
      </c>
      <c r="D10">
        <f>'[1]Natural Gas'!$E$31*'[1]Natural Gas'!$G$31+'[1]Natural Gas'!$E$32*'[1]Natural Gas'!$G$32</f>
        <v>0</v>
      </c>
      <c r="E10">
        <v>0</v>
      </c>
      <c r="F10">
        <v>0</v>
      </c>
      <c r="G10">
        <f>SUM(B10:F10)</f>
        <v>1.8641079609519814E-3</v>
      </c>
    </row>
    <row r="11" spans="1:7" x14ac:dyDescent="0.2">
      <c r="A11" t="s">
        <v>9</v>
      </c>
      <c r="B11" s="2">
        <f>[1]Uranium!$E$15*[1]Uranium!$G$15+[1]Uranium!$E$16*[1]Uranium!$G$16+[1]Uranium!$E$17*[1]Uranium!$G$17</f>
        <v>0</v>
      </c>
      <c r="C11">
        <f>[1]Uranium!$E$20*[1]Uranium!$G$20+[1]Uranium!$E$21*[1]Uranium!$G$21+[1]Uranium!$E$22*[1]Uranium!$G$22+[1]Uranium!$E$23*[1]Uranium!$G$23</f>
        <v>0</v>
      </c>
      <c r="D11">
        <v>0</v>
      </c>
      <c r="E11">
        <v>0</v>
      </c>
      <c r="F11" s="3">
        <f>[1]Uranium!$E$30*[1]Uranium!$G$30+[1]Uranium!$E$31*[1]Uranium!$G$31</f>
        <v>0</v>
      </c>
      <c r="G11">
        <f>SUM(B11:F11)</f>
        <v>0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>SUM(B12:F12)</f>
        <v>0</v>
      </c>
    </row>
    <row r="13" spans="1:7" x14ac:dyDescent="0.2">
      <c r="A13" t="s">
        <v>11</v>
      </c>
      <c r="B13">
        <f>[1]Wind!$E$15*[1]Wind!$G$15</f>
        <v>0</v>
      </c>
      <c r="C13">
        <v>0</v>
      </c>
      <c r="D13">
        <v>0</v>
      </c>
      <c r="E13">
        <v>0</v>
      </c>
      <c r="F13">
        <v>0</v>
      </c>
      <c r="G13">
        <f>SUM(B13:F13)</f>
        <v>0</v>
      </c>
    </row>
    <row r="14" spans="1:7" x14ac:dyDescent="0.2">
      <c r="A14" t="s">
        <v>12</v>
      </c>
      <c r="B14">
        <f>'[1]Solid Biomass and RDF'!$E$15*'[1]Solid Biomass and RDF'!$G$15+'[1]Solid Biomass and RDF'!$E$16*'[1]Solid Biomass and RDF'!$G$16+'[1]Solid Biomass and RDF'!$E$17*'[1]Solid Biomass and RDF'!$G$17+'[1]Solid Biomass and RDF'!$E$18*'[1]Solid Biomass and RDF'!$G$18+'[1]Solid Biomass and RDF'!$E$19*'[1]Solid Biomass and RDF'!$G$19</f>
        <v>0</v>
      </c>
      <c r="C14">
        <v>0</v>
      </c>
      <c r="D14">
        <v>0</v>
      </c>
      <c r="E14">
        <v>0</v>
      </c>
      <c r="F14">
        <f>'[1]Solid Biomass and RDF'!$E$25*'[1]Solid Biomass and RDF'!$G$25</f>
        <v>0</v>
      </c>
      <c r="G14">
        <f>SUM(B14:F14)</f>
        <v>0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>SUM(B15:F15)</f>
        <v>0</v>
      </c>
    </row>
    <row r="16" spans="1:7" x14ac:dyDescent="0.2">
      <c r="A16" t="s">
        <v>14</v>
      </c>
      <c r="B16">
        <f>[1]Geothermal!$E$15*[1]Geothermal!$G$15+[1]Geothermal!$E$16*[1]Geothermal!$G$16+[1]Geothermal!$E$17*[1]Geothermal!$G$17+[1]Geothermal!$E$18*[1]Geothermal!$G$18+[1]Geothermal!$E$19*[1]Geothermal!$G$19</f>
        <v>0</v>
      </c>
      <c r="C16">
        <v>0</v>
      </c>
      <c r="D16">
        <v>0</v>
      </c>
      <c r="E16">
        <v>0</v>
      </c>
      <c r="F16">
        <v>0</v>
      </c>
      <c r="G16">
        <f>SUM(B16:F16)</f>
        <v>0</v>
      </c>
    </row>
    <row r="17" spans="1:7" x14ac:dyDescent="0.2">
      <c r="A17" t="s">
        <v>15</v>
      </c>
      <c r="B17">
        <f>'[1]Solar Photovoltaic'!$E$15*'[1]Solar Photovoltaic'!$G$15</f>
        <v>0</v>
      </c>
      <c r="C17">
        <v>0</v>
      </c>
      <c r="D17">
        <v>0</v>
      </c>
      <c r="E17">
        <v>0</v>
      </c>
      <c r="F17">
        <v>0</v>
      </c>
      <c r="G17">
        <f>SUM(B17:F17)</f>
        <v>0</v>
      </c>
    </row>
    <row r="18" spans="1:7" x14ac:dyDescent="0.2">
      <c r="A18" t="s">
        <v>16</v>
      </c>
      <c r="B18">
        <f>'[1]Solar Thermal'!$E$15*'[1]Solar Thermal'!$G$15</f>
        <v>0</v>
      </c>
      <c r="C18">
        <v>0</v>
      </c>
      <c r="D18">
        <v>0</v>
      </c>
      <c r="E18">
        <v>0</v>
      </c>
      <c r="F18">
        <v>0</v>
      </c>
      <c r="G18">
        <f>SUM(B18:F18)</f>
        <v>0</v>
      </c>
    </row>
    <row r="19" spans="1:7" x14ac:dyDescent="0.2">
      <c r="A19" t="s">
        <v>23</v>
      </c>
      <c r="B19">
        <f>B7</f>
        <v>0</v>
      </c>
      <c r="C19">
        <v>0</v>
      </c>
      <c r="D19">
        <f>D7</f>
        <v>0</v>
      </c>
      <c r="E19">
        <f t="shared" ref="E19:F19" si="1">E7</f>
        <v>0</v>
      </c>
      <c r="F19">
        <f t="shared" si="1"/>
        <v>2.3317147160318076E-3</v>
      </c>
      <c r="G19">
        <f>SUM(B19:F19)</f>
        <v>2.3317147160318076E-3</v>
      </c>
    </row>
    <row r="20" spans="1:7" x14ac:dyDescent="0.2">
      <c r="A20" t="s">
        <v>24</v>
      </c>
      <c r="B20">
        <f>AVERAGE(B5:B7)</f>
        <v>0</v>
      </c>
      <c r="C20">
        <f t="shared" ref="C20:F20" si="2">AVERAGE(C5:C7)</f>
        <v>0</v>
      </c>
      <c r="D20">
        <f t="shared" si="2"/>
        <v>0</v>
      </c>
      <c r="E20">
        <f t="shared" si="2"/>
        <v>0</v>
      </c>
      <c r="F20">
        <f t="shared" si="2"/>
        <v>2.3317147160318076E-3</v>
      </c>
      <c r="G20">
        <f>SUM(B20:F20)</f>
        <v>2.3317147160318076E-3</v>
      </c>
    </row>
    <row r="21" spans="1:7" x14ac:dyDescent="0.2">
      <c r="A21" s="5" t="s">
        <v>26</v>
      </c>
      <c r="B21">
        <f>AVERAGE(B19,B4)</f>
        <v>0</v>
      </c>
      <c r="C21">
        <f t="shared" ref="C21:F21" si="3">AVERAGE(C19,C4)</f>
        <v>0</v>
      </c>
      <c r="D21">
        <f t="shared" si="3"/>
        <v>0</v>
      </c>
      <c r="E21">
        <f t="shared" si="3"/>
        <v>0</v>
      </c>
      <c r="F21">
        <f t="shared" si="3"/>
        <v>1.1780744237820057E-3</v>
      </c>
      <c r="G21">
        <f>SUM(B21:F21)</f>
        <v>1.1780744237820057E-3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1" sqref="B21:G21"/>
    </sheetView>
  </sheetViews>
  <sheetFormatPr baseColWidth="10" defaultRowHeight="16" x14ac:dyDescent="0.2"/>
  <cols>
    <col min="1" max="1" width="14.6640625" customWidth="1"/>
    <col min="3" max="3" width="12" bestFit="1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[1]Oil!$Q$15*[1]Oil!$S$15+[1]Oil!$Q$16*[1]Oil!$S$16+[1]Oil!$Q$17*[1]Oil!$S$17+[1]Oil!$Q$18*[1]Oil!$S$18</f>
        <v>1.4082954602502955E-2</v>
      </c>
      <c r="C3">
        <f>0</f>
        <v>0</v>
      </c>
      <c r="D3" s="1">
        <f>[1]Oil!$Q$21*[1]Oil!$S$21+[1]Oil!$Q$22*[1]Oil!$S$22+[1]Oil!$S$23*[1]Oil!$Q$23</f>
        <v>0</v>
      </c>
      <c r="E3">
        <f>[1]Oil!$Q$26*[1]Oil!$S$26</f>
        <v>0</v>
      </c>
      <c r="F3">
        <f>0</f>
        <v>0</v>
      </c>
      <c r="G3">
        <f>SUM(B3:F3)</f>
        <v>1.4082954602502955E-2</v>
      </c>
    </row>
    <row r="4" spans="1:7" x14ac:dyDescent="0.2">
      <c r="A4" t="s">
        <v>22</v>
      </c>
      <c r="B4">
        <f>'[1]Subbituminous Coal'!$Q$15*'[1]Subbituminous Coal'!$S$15</f>
        <v>0</v>
      </c>
      <c r="C4">
        <f>'[1]Subbituminous Coal'!$Q$20*'[1]Subbituminous Coal'!$S$20</f>
        <v>0</v>
      </c>
      <c r="D4">
        <f>0</f>
        <v>0</v>
      </c>
      <c r="E4">
        <f>0</f>
        <v>0</v>
      </c>
      <c r="F4">
        <f>'[1]Subbituminous Coal'!$Q$26*'[1]Subbituminous Coal'!$S$26</f>
        <v>0</v>
      </c>
      <c r="G4">
        <f>SUM(B4:F4)</f>
        <v>0</v>
      </c>
    </row>
    <row r="5" spans="1:7" x14ac:dyDescent="0.2">
      <c r="A5" t="s">
        <v>17</v>
      </c>
      <c r="B5">
        <f>SUM('[1]Bituminous Coal'!$Q$15)*'[1]Bituminous Coal'!$S$15</f>
        <v>0</v>
      </c>
      <c r="C5">
        <f>'[1]Bituminous Coal'!$Q$23*'[1]Bituminous Coal'!$S$23</f>
        <v>0</v>
      </c>
      <c r="D5">
        <v>0</v>
      </c>
      <c r="E5">
        <v>0</v>
      </c>
      <c r="F5">
        <f>'[1]Bituminous Coal'!$Q$31*'[1]Bituminous Coal'!$S$31</f>
        <v>0</v>
      </c>
      <c r="G5">
        <f>SUM(B5:F5)</f>
        <v>0</v>
      </c>
    </row>
    <row r="6" spans="1:7" x14ac:dyDescent="0.2">
      <c r="A6" t="s">
        <v>18</v>
      </c>
      <c r="B6">
        <f>'[1]Bituminous Coal'!$Q$16*'[1]Bituminous Coal'!$S$16</f>
        <v>0</v>
      </c>
      <c r="C6">
        <f>'[1]Bituminous Coal'!$Q$24*'[1]Bituminous Coal'!$S$24</f>
        <v>0</v>
      </c>
      <c r="D6">
        <v>0</v>
      </c>
      <c r="E6">
        <v>0</v>
      </c>
      <c r="F6">
        <f t="shared" ref="F6:F7" si="0">F5</f>
        <v>0</v>
      </c>
      <c r="G6">
        <f>SUM(B6:F6)</f>
        <v>0</v>
      </c>
    </row>
    <row r="7" spans="1:7" x14ac:dyDescent="0.2">
      <c r="A7" t="s">
        <v>19</v>
      </c>
      <c r="B7">
        <f>'[1]Bituminous Coal'!$Q$17*'[1]Bituminous Coal'!$S$17</f>
        <v>0</v>
      </c>
      <c r="C7">
        <f>'[1]Bituminous Coal'!$Q$25*'[1]Bituminous Coal'!$S$25</f>
        <v>0</v>
      </c>
      <c r="D7">
        <v>0</v>
      </c>
      <c r="E7">
        <v>0</v>
      </c>
      <c r="F7">
        <f t="shared" si="0"/>
        <v>0</v>
      </c>
      <c r="G7">
        <f>SUM(B7:F7)</f>
        <v>0</v>
      </c>
    </row>
    <row r="8" spans="1:7" x14ac:dyDescent="0.2">
      <c r="A8" t="s">
        <v>21</v>
      </c>
      <c r="B8">
        <f>'[1]Lignite Coal'!$Q$15*'[1]Lignite Coal'!$S$15</f>
        <v>0</v>
      </c>
      <c r="C8">
        <v>0</v>
      </c>
      <c r="D8">
        <v>0</v>
      </c>
      <c r="E8">
        <v>0</v>
      </c>
      <c r="F8">
        <f>'[1]Lignite Coal'!$Q$24*'[1]Lignite Coal'!$S$24</f>
        <v>0</v>
      </c>
      <c r="G8">
        <f>SUM(B8:F8)</f>
        <v>0</v>
      </c>
    </row>
    <row r="9" spans="1:7" x14ac:dyDescent="0.2">
      <c r="A9" t="s">
        <v>20</v>
      </c>
      <c r="B9">
        <f>'[1]Lignite Coal'!$Q$16*'[1]Lignite Coal'!$S$16</f>
        <v>0</v>
      </c>
      <c r="C9">
        <v>0</v>
      </c>
      <c r="D9">
        <v>0</v>
      </c>
      <c r="E9">
        <v>0</v>
      </c>
      <c r="F9">
        <f>F8</f>
        <v>0</v>
      </c>
      <c r="G9">
        <f>SUM(B9:F9)</f>
        <v>0</v>
      </c>
    </row>
    <row r="10" spans="1:7" x14ac:dyDescent="0.2">
      <c r="A10" t="s">
        <v>8</v>
      </c>
      <c r="B10">
        <f>'[1]Natural Gas'!$Q$15*'[1]Natural Gas'!$S$15+'[1]Natural Gas'!$Q$16*'[1]Natural Gas'!$S$16+'[1]Natural Gas'!$Q$17*'[1]Natural Gas'!$S$17</f>
        <v>1.7944537175128765E-3</v>
      </c>
      <c r="C10">
        <f>'[1]Natural Gas'!$Q$23*'[1]Natural Gas'!$S$23+'[1]Natural Gas'!$Q$24*'[1]Natural Gas'!$S$24+'[1]Natural Gas'!$Q$25*'[1]Natural Gas'!$S$25+'[1]Natural Gas'!$Q$26*'[1]Natural Gas'!$S$26+'[1]Natural Gas'!$Q$27*'[1]Natural Gas'!$S$27</f>
        <v>6.7433366081656501E-5</v>
      </c>
      <c r="D10">
        <f>'[1]Natural Gas'!$Q$30*'[1]Natural Gas'!$S$30+'[1]Natural Gas'!$Q$31*'[1]Natural Gas'!$S$31+'[1]Natural Gas'!$Q$32*'[1]Natural Gas'!$S$32+'[1]Natural Gas'!$Q$33*'[1]Natural Gas'!$S$33</f>
        <v>0</v>
      </c>
      <c r="E10">
        <v>0</v>
      </c>
      <c r="F10">
        <v>0</v>
      </c>
      <c r="G10">
        <f>SUM(B10:F10)</f>
        <v>1.861887083594533E-3</v>
      </c>
    </row>
    <row r="11" spans="1:7" x14ac:dyDescent="0.2">
      <c r="A11" t="s">
        <v>9</v>
      </c>
      <c r="B11">
        <f>[1]Uranium!$Q$15*[1]Uranium!$S$15+[1]Uranium!$Q$16*[1]Uranium!$S$16+[1]Uranium!$Q$17*[1]Uranium!$S$17</f>
        <v>0</v>
      </c>
      <c r="C11">
        <f>[1]Uranium!$Q$20*[1]Uranium!$S$20+[1]Uranium!$Q$21*[1]Uranium!$S$21+[1]Uranium!$Q$22*[1]Uranium!$S$22+[1]Uranium!$Q$23*[1]Uranium!$S$23</f>
        <v>0</v>
      </c>
      <c r="D11">
        <v>0</v>
      </c>
      <c r="E11">
        <v>0</v>
      </c>
      <c r="F11">
        <f>[1]Uranium!$Q$30*[1]Uranium!$S$30+[1]Uranium!$Q$31*[1]Uranium!$S$31</f>
        <v>0</v>
      </c>
      <c r="G11">
        <f>SUM(B11:F11)</f>
        <v>0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>SUM(B12:F12)</f>
        <v>0</v>
      </c>
    </row>
    <row r="13" spans="1:7" x14ac:dyDescent="0.2">
      <c r="A13" t="s">
        <v>11</v>
      </c>
      <c r="B13">
        <f>[1]Wind!$Q$15*[1]Wind!$S$15</f>
        <v>0</v>
      </c>
      <c r="C13">
        <v>0</v>
      </c>
      <c r="D13">
        <v>0</v>
      </c>
      <c r="E13">
        <v>0</v>
      </c>
      <c r="F13">
        <v>0</v>
      </c>
      <c r="G13">
        <f>SUM(B13:F13)</f>
        <v>0</v>
      </c>
    </row>
    <row r="14" spans="1:7" x14ac:dyDescent="0.2">
      <c r="A14" t="s">
        <v>12</v>
      </c>
      <c r="B14" s="2">
        <f>'[1]Solid Biomass and RDF'!$S$15*'[1]Solid Biomass and RDF'!$Q$15+'[1]Solid Biomass and RDF'!$Q$16*'[1]Solid Biomass and RDF'!$S$16+'[1]Solid Biomass and RDF'!$Q$17*'[1]Solid Biomass and RDF'!$S$17+'[1]Solid Biomass and RDF'!$Q$18*'[1]Solid Biomass and RDF'!$S$18+'[1]Solid Biomass and RDF'!$Q$19*'[1]Solid Biomass and RDF'!$S$19</f>
        <v>0</v>
      </c>
      <c r="C14">
        <v>0</v>
      </c>
      <c r="D14">
        <v>0</v>
      </c>
      <c r="E14">
        <v>0</v>
      </c>
      <c r="F14">
        <f>'[1]Solid Biomass and RDF'!$Q$25*'[1]Solid Biomass and RDF'!$S$25</f>
        <v>0</v>
      </c>
      <c r="G14">
        <f>SUM(B14:F14)</f>
        <v>0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>SUM(B15:F15)</f>
        <v>0</v>
      </c>
    </row>
    <row r="16" spans="1:7" x14ac:dyDescent="0.2">
      <c r="A16" t="s">
        <v>14</v>
      </c>
      <c r="B16">
        <f>[1]Geothermal!$Q$15*[1]Geothermal!$S$15+[1]Geothermal!$Q$16*[1]Geothermal!$S$16+[1]Geothermal!$Q$17*[1]Geothermal!$S$17+[1]Geothermal!$Q$18*[1]Geothermal!$S$18+[1]Geothermal!$Q$19*[1]Geothermal!$S$19</f>
        <v>0</v>
      </c>
      <c r="C16">
        <v>0</v>
      </c>
      <c r="D16">
        <v>0</v>
      </c>
      <c r="E16">
        <v>0</v>
      </c>
      <c r="F16">
        <v>0</v>
      </c>
      <c r="G16">
        <f>SUM(B16:F16)</f>
        <v>0</v>
      </c>
    </row>
    <row r="17" spans="1:7" x14ac:dyDescent="0.2">
      <c r="A17" t="s">
        <v>15</v>
      </c>
      <c r="B17">
        <f>'[1]Solar Photovoltaic'!$Q$15*'[1]Solar Photovoltaic'!$S$15</f>
        <v>0</v>
      </c>
      <c r="C17">
        <v>0</v>
      </c>
      <c r="D17">
        <v>0</v>
      </c>
      <c r="E17">
        <v>0</v>
      </c>
      <c r="F17">
        <v>0</v>
      </c>
      <c r="G17">
        <f>SUM(B17:F17)</f>
        <v>0</v>
      </c>
    </row>
    <row r="18" spans="1:7" x14ac:dyDescent="0.2">
      <c r="A18" t="s">
        <v>16</v>
      </c>
      <c r="B18">
        <f>'[1]Solar Thermal'!$Q$15*'[1]Solar Thermal'!$S$15</f>
        <v>0</v>
      </c>
      <c r="C18">
        <v>0</v>
      </c>
      <c r="D18">
        <v>0</v>
      </c>
      <c r="E18">
        <v>0</v>
      </c>
      <c r="F18">
        <v>0</v>
      </c>
      <c r="G18">
        <f>SUM(B18:F18)</f>
        <v>0</v>
      </c>
    </row>
    <row r="19" spans="1:7" x14ac:dyDescent="0.2">
      <c r="A19" t="s">
        <v>23</v>
      </c>
      <c r="B19">
        <f>B7</f>
        <v>0</v>
      </c>
      <c r="C19">
        <v>0</v>
      </c>
      <c r="D19">
        <f>D7</f>
        <v>0</v>
      </c>
      <c r="E19">
        <f t="shared" ref="E19:F19" si="1">E7</f>
        <v>0</v>
      </c>
      <c r="F19">
        <f t="shared" si="1"/>
        <v>0</v>
      </c>
      <c r="G19">
        <f>SUM(B19:F19)</f>
        <v>0</v>
      </c>
    </row>
    <row r="20" spans="1:7" x14ac:dyDescent="0.2">
      <c r="A20" t="s">
        <v>24</v>
      </c>
      <c r="B20">
        <f>AVERAGE(B5:B7)</f>
        <v>0</v>
      </c>
      <c r="C20">
        <f t="shared" ref="C20:F20" si="2">AVERAGE(C5:C7)</f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>SUM(B20:F20)</f>
        <v>0</v>
      </c>
    </row>
    <row r="21" spans="1:7" x14ac:dyDescent="0.2">
      <c r="A21" s="5" t="s">
        <v>26</v>
      </c>
      <c r="B21">
        <f>AVERAGE(B19,B4)</f>
        <v>0</v>
      </c>
      <c r="C21">
        <f t="shared" ref="C21:F21" si="3">AVERAGE(C19,C4)</f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>SUM(B21:F21)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1" sqref="B21:G21"/>
    </sheetView>
  </sheetViews>
  <sheetFormatPr baseColWidth="10" defaultRowHeight="16" x14ac:dyDescent="0.2"/>
  <cols>
    <col min="3" max="4" width="12" bestFit="1" customWidth="1"/>
    <col min="5" max="5" width="11.83203125" bestFit="1" customWidth="1"/>
    <col min="6" max="6" width="11" bestFit="1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[1]Oil!$H$15*[1]Oil!$E$15+[1]Oil!$H$16*[1]Oil!$E$16+[1]Oil!$H$17*[1]Oil!$E$17+[1]Oil!$H$18*[1]Oil!$E$18</f>
        <v>1.3828941492946186E-2</v>
      </c>
      <c r="C3">
        <v>0</v>
      </c>
      <c r="D3">
        <f>[1]Oil!$H$22*[1]Oil!$E$22</f>
        <v>0</v>
      </c>
      <c r="E3">
        <f>[1]Oil!$H$26*[1]Oil!$E$26</f>
        <v>2.1332322592727411E-5</v>
      </c>
      <c r="F3">
        <v>0</v>
      </c>
      <c r="G3">
        <f>SUM(B3:F3)</f>
        <v>1.3850273815538914E-2</v>
      </c>
    </row>
    <row r="4" spans="1:7" x14ac:dyDescent="0.2">
      <c r="A4" t="s">
        <v>22</v>
      </c>
      <c r="B4">
        <f>SUM('[1]Subbituminous Coal'!$E$15)*'[1]Subbituminous Coal'!$H$15</f>
        <v>0</v>
      </c>
      <c r="C4">
        <f>'[1]Subbituminous Coal'!$E$20*'[1]Subbituminous Coal'!$H$20</f>
        <v>0</v>
      </c>
      <c r="D4">
        <f>0</f>
        <v>0</v>
      </c>
      <c r="E4">
        <f>0</f>
        <v>0</v>
      </c>
      <c r="F4">
        <f>'[1]Subbituminous Coal'!$E$26*'[1]Subbituminous Coal'!$H$26+'[1]Subbituminous Coal'!$E$27*'[1]Subbituminous Coal'!$H$27</f>
        <v>2.0914958503088208E-6</v>
      </c>
      <c r="G4">
        <f>SUM(B4:F4)</f>
        <v>2.0914958503088208E-6</v>
      </c>
    </row>
    <row r="5" spans="1:7" x14ac:dyDescent="0.2">
      <c r="A5" t="s">
        <v>17</v>
      </c>
      <c r="B5">
        <f>SUM('[1]Bituminous Coal'!$E$15)*'[1]Bituminous Coal'!$H$15</f>
        <v>0</v>
      </c>
      <c r="C5">
        <f>'[1]Bituminous Coal'!$E$23*'[1]Bituminous Coal'!$H$23</f>
        <v>0</v>
      </c>
      <c r="D5">
        <v>0</v>
      </c>
      <c r="E5">
        <v>0</v>
      </c>
      <c r="F5">
        <f>'[1]Bituminous Coal'!$E$31*'[1]Bituminous Coal'!$H$31+'[1]Bituminous Coal'!$E$32*'[1]Bituminous Coal'!$H$32</f>
        <v>1.3733256289721293E-3</v>
      </c>
      <c r="G5">
        <f>SUM(B5:F5)</f>
        <v>1.3733256289721293E-3</v>
      </c>
    </row>
    <row r="6" spans="1:7" x14ac:dyDescent="0.2">
      <c r="A6" t="s">
        <v>18</v>
      </c>
      <c r="B6">
        <f>'[1]Bituminous Coal'!$E$16*'[1]Bituminous Coal'!$H$16</f>
        <v>0</v>
      </c>
      <c r="C6">
        <f>'[1]Bituminous Coal'!$E$24*'[1]Bituminous Coal'!$H$24</f>
        <v>0</v>
      </c>
      <c r="D6">
        <v>0</v>
      </c>
      <c r="E6">
        <v>0</v>
      </c>
      <c r="F6">
        <f t="shared" ref="F6:F7" si="0">F5</f>
        <v>1.3733256289721293E-3</v>
      </c>
      <c r="G6">
        <f>SUM(B6:F6)</f>
        <v>1.3733256289721293E-3</v>
      </c>
    </row>
    <row r="7" spans="1:7" x14ac:dyDescent="0.2">
      <c r="A7" t="s">
        <v>19</v>
      </c>
      <c r="B7">
        <f>'[1]Bituminous Coal'!$E$17*'[1]Bituminous Coal'!$H$17</f>
        <v>0</v>
      </c>
      <c r="C7">
        <f>'[1]Bituminous Coal'!$E$25*'[1]Bituminous Coal'!$H$25</f>
        <v>0</v>
      </c>
      <c r="D7">
        <v>0</v>
      </c>
      <c r="E7">
        <v>0</v>
      </c>
      <c r="F7">
        <f t="shared" si="0"/>
        <v>1.3733256289721293E-3</v>
      </c>
      <c r="G7">
        <f>SUM(B7:F7)</f>
        <v>1.3733256289721293E-3</v>
      </c>
    </row>
    <row r="8" spans="1:7" x14ac:dyDescent="0.2">
      <c r="A8" t="s">
        <v>21</v>
      </c>
      <c r="B8">
        <f>'[1]Lignite Coal'!$E$15*'[1]Lignite Coal'!$H$15</f>
        <v>0</v>
      </c>
      <c r="C8">
        <v>0</v>
      </c>
      <c r="D8">
        <v>0</v>
      </c>
      <c r="E8">
        <v>0</v>
      </c>
      <c r="F8">
        <f>'[1]Lignite Coal'!$E$24*'[1]Lignite Coal'!$H$24</f>
        <v>0</v>
      </c>
      <c r="G8">
        <f>SUM(B8:F8)</f>
        <v>0</v>
      </c>
    </row>
    <row r="9" spans="1:7" x14ac:dyDescent="0.2">
      <c r="A9" t="s">
        <v>20</v>
      </c>
      <c r="B9">
        <f>'[1]Lignite Coal'!$E$16*'[1]Lignite Coal'!$H$16</f>
        <v>0</v>
      </c>
      <c r="C9">
        <v>0</v>
      </c>
      <c r="D9">
        <v>0</v>
      </c>
      <c r="E9">
        <v>0</v>
      </c>
      <c r="F9">
        <f>F8</f>
        <v>0</v>
      </c>
      <c r="G9">
        <f>SUM(B9:F9)</f>
        <v>0</v>
      </c>
    </row>
    <row r="10" spans="1:7" x14ac:dyDescent="0.2">
      <c r="A10" t="s">
        <v>8</v>
      </c>
      <c r="B10">
        <f>'[1]Natural Gas'!$E$15*'[1]Natural Gas'!$H$15+'[1]Natural Gas'!$E$16*'[1]Natural Gas'!$H$16+'[1]Natural Gas'!$E$17*'[1]Natural Gas'!$H$17</f>
        <v>1.1918871670780415E-3</v>
      </c>
      <c r="C10">
        <f>'[1]Natural Gas'!$E$23*'[1]Natural Gas'!$H$23+'[1]Natural Gas'!$E$24*'[1]Natural Gas'!$H$24+'[1]Natural Gas'!$E$25*'[1]Natural Gas'!$H$25+'[1]Natural Gas'!$E$26*'[1]Natural Gas'!$H$26+'[1]Natural Gas'!$E$27*'[1]Natural Gas'!$H$27</f>
        <v>3.0033142300848553E-5</v>
      </c>
      <c r="D10">
        <f>'[1]Natural Gas'!$E$31*'[1]Natural Gas'!$H$31+'[1]Natural Gas'!$E$32*'[1]Natural Gas'!$H$32</f>
        <v>3.3219527908486762E-7</v>
      </c>
      <c r="E10">
        <v>0</v>
      </c>
      <c r="F10">
        <v>0</v>
      </c>
      <c r="G10">
        <f>SUM(B10:F10)</f>
        <v>1.2222525046579748E-3</v>
      </c>
    </row>
    <row r="11" spans="1:7" x14ac:dyDescent="0.2">
      <c r="A11" t="s">
        <v>9</v>
      </c>
      <c r="B11" s="2">
        <f>[1]Uranium!$E$15*[1]Uranium!$H$15+[1]Uranium!$E$16*[1]Uranium!$H$16+[1]Uranium!$E$17*[1]Uranium!$H$17</f>
        <v>0</v>
      </c>
      <c r="C11">
        <f>[1]Uranium!$E$20*[1]Uranium!$H$20+[1]Uranium!$E$21*[1]Uranium!$H$21+[1]Uranium!$E$22*[1]Uranium!$H$22+[1]Uranium!$E$23*[1]Uranium!$H$23</f>
        <v>0</v>
      </c>
      <c r="D11">
        <v>0</v>
      </c>
      <c r="E11">
        <v>0</v>
      </c>
      <c r="F11" s="3">
        <f>[1]Uranium!$E$30*[1]Uranium!$H$30+[1]Uranium!$E$31*[1]Uranium!$H$31</f>
        <v>0</v>
      </c>
      <c r="G11">
        <f>SUM(B11:F11)</f>
        <v>0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>SUM(B12:F12)</f>
        <v>0</v>
      </c>
    </row>
    <row r="13" spans="1:7" x14ac:dyDescent="0.2">
      <c r="A13" t="s">
        <v>11</v>
      </c>
      <c r="B13">
        <f>[1]Wind!$E$15*[1]Wind!$H$15</f>
        <v>0</v>
      </c>
      <c r="C13">
        <v>0</v>
      </c>
      <c r="D13">
        <v>0</v>
      </c>
      <c r="E13">
        <v>0</v>
      </c>
      <c r="F13">
        <v>0</v>
      </c>
      <c r="G13">
        <f>SUM(B13:F13)</f>
        <v>0</v>
      </c>
    </row>
    <row r="14" spans="1:7" x14ac:dyDescent="0.2">
      <c r="A14" t="s">
        <v>12</v>
      </c>
      <c r="B14">
        <f>'[1]Solid Biomass and RDF'!$E$15*'[1]Solid Biomass and RDF'!$H$15+'[1]Solid Biomass and RDF'!$E$16*'[1]Solid Biomass and RDF'!$H$16+'[1]Solid Biomass and RDF'!$E$17*'[1]Solid Biomass and RDF'!$H$17+'[1]Solid Biomass and RDF'!$E$18*'[1]Solid Biomass and RDF'!$H$18+'[1]Solid Biomass and RDF'!$E$19*'[1]Solid Biomass and RDF'!$H$19</f>
        <v>0</v>
      </c>
      <c r="C14">
        <v>0</v>
      </c>
      <c r="D14">
        <v>0</v>
      </c>
      <c r="E14">
        <v>0</v>
      </c>
      <c r="F14">
        <f>'[1]Solid Biomass and RDF'!$E$25*'[1]Solid Biomass and RDF'!$H$25</f>
        <v>0</v>
      </c>
      <c r="G14">
        <f>SUM(B14:F14)</f>
        <v>0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>SUM(B15:F15)</f>
        <v>0</v>
      </c>
    </row>
    <row r="16" spans="1:7" x14ac:dyDescent="0.2">
      <c r="A16" t="s">
        <v>14</v>
      </c>
      <c r="B16">
        <f>[1]Geothermal!$E$15*[1]Geothermal!$H$15+[1]Geothermal!$E$16*[1]Geothermal!$H$16+[1]Geothermal!$E$17*[1]Geothermal!$H$17+[1]Geothermal!$E$18*[1]Geothermal!$H$18+[1]Geothermal!$E$19*[1]Geothermal!$H$19</f>
        <v>0</v>
      </c>
      <c r="C16">
        <v>0</v>
      </c>
      <c r="D16">
        <v>0</v>
      </c>
      <c r="E16">
        <v>0</v>
      </c>
      <c r="F16">
        <v>0</v>
      </c>
      <c r="G16">
        <f>SUM(B16:F16)</f>
        <v>0</v>
      </c>
    </row>
    <row r="17" spans="1:7" x14ac:dyDescent="0.2">
      <c r="A17" t="s">
        <v>15</v>
      </c>
      <c r="B17">
        <f>'[1]Solar Photovoltaic'!$E$15*'[1]Solar Photovoltaic'!$H$15</f>
        <v>0</v>
      </c>
      <c r="C17">
        <v>0</v>
      </c>
      <c r="D17">
        <v>0</v>
      </c>
      <c r="E17">
        <v>0</v>
      </c>
      <c r="F17">
        <v>0</v>
      </c>
      <c r="G17">
        <f>SUM(B17:F17)</f>
        <v>0</v>
      </c>
    </row>
    <row r="18" spans="1:7" x14ac:dyDescent="0.2">
      <c r="A18" t="s">
        <v>16</v>
      </c>
      <c r="B18">
        <f>'[1]Solar Thermal'!$E$15*'[1]Solar Thermal'!$H$15</f>
        <v>0</v>
      </c>
      <c r="C18">
        <v>0</v>
      </c>
      <c r="D18">
        <v>0</v>
      </c>
      <c r="E18">
        <v>0</v>
      </c>
      <c r="F18">
        <v>0</v>
      </c>
      <c r="G18">
        <f>SUM(B18:F18)</f>
        <v>0</v>
      </c>
    </row>
    <row r="19" spans="1:7" x14ac:dyDescent="0.2">
      <c r="A19" t="s">
        <v>23</v>
      </c>
      <c r="B19">
        <f>B7</f>
        <v>0</v>
      </c>
      <c r="C19">
        <v>0</v>
      </c>
      <c r="D19">
        <f>D7</f>
        <v>0</v>
      </c>
      <c r="E19">
        <f t="shared" ref="E19:F19" si="1">E7</f>
        <v>0</v>
      </c>
      <c r="F19">
        <f t="shared" si="1"/>
        <v>1.3733256289721293E-3</v>
      </c>
      <c r="G19">
        <f>SUM(B19:F19)</f>
        <v>1.3733256289721293E-3</v>
      </c>
    </row>
    <row r="20" spans="1:7" x14ac:dyDescent="0.2">
      <c r="A20" t="s">
        <v>24</v>
      </c>
      <c r="B20">
        <f>AVERAGE(B5:B7)</f>
        <v>0</v>
      </c>
      <c r="C20">
        <f t="shared" ref="C20:F20" si="2">AVERAGE(C5:C7)</f>
        <v>0</v>
      </c>
      <c r="D20">
        <f t="shared" si="2"/>
        <v>0</v>
      </c>
      <c r="E20">
        <f t="shared" si="2"/>
        <v>0</v>
      </c>
      <c r="F20">
        <f t="shared" si="2"/>
        <v>1.3733256289721293E-3</v>
      </c>
      <c r="G20">
        <f>SUM(B20:F20)</f>
        <v>1.3733256289721293E-3</v>
      </c>
    </row>
    <row r="21" spans="1:7" x14ac:dyDescent="0.2">
      <c r="A21" s="5" t="s">
        <v>26</v>
      </c>
      <c r="B21">
        <f>AVERAGE(B19,B4)</f>
        <v>0</v>
      </c>
      <c r="C21">
        <f t="shared" ref="C21:F21" si="3">AVERAGE(C19,C4)</f>
        <v>0</v>
      </c>
      <c r="D21">
        <f t="shared" si="3"/>
        <v>0</v>
      </c>
      <c r="E21">
        <f t="shared" si="3"/>
        <v>0</v>
      </c>
      <c r="F21">
        <f t="shared" si="3"/>
        <v>6.8770856241121903E-4</v>
      </c>
      <c r="G21">
        <f>SUM(B21:F21)</f>
        <v>6.8770856241121903E-4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1" sqref="B21:G21"/>
    </sheetView>
  </sheetViews>
  <sheetFormatPr baseColWidth="10" defaultRowHeight="16" x14ac:dyDescent="0.2"/>
  <cols>
    <col min="1" max="1" width="17.1640625" customWidth="1"/>
    <col min="3" max="4" width="12" bestFit="1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[1]Oil!$Q$15*[1]Oil!$T$15+[1]Oil!$Q$16*[1]Oil!$T$16+[1]Oil!$Q$17*[1]Oil!$T$17+[1]Oil!$Q$18*[1]Oil!$T$18</f>
        <v>2.6763251477576695E-2</v>
      </c>
      <c r="C3">
        <f>0</f>
        <v>0</v>
      </c>
      <c r="D3" s="1">
        <f>[1]Oil!$Q$21*[1]Oil!$T$21+[1]Oil!$Q$22*[1]Oil!$T$22+[1]Oil!$T$23*[1]Oil!$Q$23</f>
        <v>3.5194508210707087E-3</v>
      </c>
      <c r="E3">
        <f>[1]Oil!$Q$26*[1]Oil!$T$26</f>
        <v>2.1332322592727414E-4</v>
      </c>
      <c r="F3">
        <f>0</f>
        <v>0</v>
      </c>
      <c r="G3">
        <f>SUM(B3:F3)</f>
        <v>3.0496025524574678E-2</v>
      </c>
    </row>
    <row r="4" spans="1:7" x14ac:dyDescent="0.2">
      <c r="A4" t="s">
        <v>22</v>
      </c>
      <c r="B4">
        <f>'[1]Subbituminous Coal'!$Q$15*'[1]Subbituminous Coal'!$T$15</f>
        <v>0</v>
      </c>
      <c r="C4">
        <f>'[1]Subbituminous Coal'!$Q$20*'[1]Subbituminous Coal'!$T$20</f>
        <v>0</v>
      </c>
      <c r="D4">
        <f>0</f>
        <v>0</v>
      </c>
      <c r="E4">
        <f>0</f>
        <v>0</v>
      </c>
      <c r="F4" s="4">
        <f>'[1]Subbituminous Coal'!$Q$26*'[1]Subbituminous Coal'!$T$26</f>
        <v>0</v>
      </c>
      <c r="G4">
        <f>SUM(B4:F4)</f>
        <v>0</v>
      </c>
    </row>
    <row r="5" spans="1:7" x14ac:dyDescent="0.2">
      <c r="A5" t="s">
        <v>17</v>
      </c>
      <c r="B5">
        <f>SUM('[1]Bituminous Coal'!$Q$15)*'[1]Bituminous Coal'!$T$15</f>
        <v>0</v>
      </c>
      <c r="C5">
        <f>'[1]Bituminous Coal'!$Q$23*'[1]Bituminous Coal'!$T$23</f>
        <v>0</v>
      </c>
      <c r="D5">
        <v>0</v>
      </c>
      <c r="E5">
        <v>0</v>
      </c>
      <c r="F5">
        <f>'[1]Bituminous Coal'!$Q$31*'[1]Bituminous Coal'!$T$31</f>
        <v>0</v>
      </c>
      <c r="G5">
        <f>SUM(B5:F5)</f>
        <v>0</v>
      </c>
    </row>
    <row r="6" spans="1:7" x14ac:dyDescent="0.2">
      <c r="A6" t="s">
        <v>18</v>
      </c>
      <c r="B6">
        <f>'[1]Bituminous Coal'!$Q$16*'[1]Bituminous Coal'!$T$16</f>
        <v>0</v>
      </c>
      <c r="C6">
        <f>'[1]Bituminous Coal'!$Q$24*'[1]Bituminous Coal'!$T$24</f>
        <v>0</v>
      </c>
      <c r="D6">
        <v>0</v>
      </c>
      <c r="E6">
        <v>0</v>
      </c>
      <c r="F6">
        <f t="shared" ref="F6:F7" si="0">F5</f>
        <v>0</v>
      </c>
      <c r="G6">
        <f>SUM(B6:F6)</f>
        <v>0</v>
      </c>
    </row>
    <row r="7" spans="1:7" x14ac:dyDescent="0.2">
      <c r="A7" t="s">
        <v>19</v>
      </c>
      <c r="B7">
        <f>'[1]Bituminous Coal'!$Q$17*'[1]Bituminous Coal'!$T$17</f>
        <v>0</v>
      </c>
      <c r="C7">
        <f>'[1]Bituminous Coal'!$Q$25*'[1]Bituminous Coal'!$T$25</f>
        <v>0</v>
      </c>
      <c r="D7">
        <v>0</v>
      </c>
      <c r="E7">
        <v>0</v>
      </c>
      <c r="F7">
        <f t="shared" si="0"/>
        <v>0</v>
      </c>
      <c r="G7">
        <f>SUM(B7:F7)</f>
        <v>0</v>
      </c>
    </row>
    <row r="8" spans="1:7" x14ac:dyDescent="0.2">
      <c r="A8" t="s">
        <v>21</v>
      </c>
      <c r="B8">
        <f>'[1]Lignite Coal'!$Q$15*'[1]Lignite Coal'!$T$15</f>
        <v>0</v>
      </c>
      <c r="C8">
        <v>0</v>
      </c>
      <c r="D8">
        <v>0</v>
      </c>
      <c r="E8">
        <v>0</v>
      </c>
      <c r="F8">
        <f>'[1]Lignite Coal'!$Q$24*'[1]Lignite Coal'!$T$24</f>
        <v>0</v>
      </c>
      <c r="G8">
        <f>SUM(B8:F8)</f>
        <v>0</v>
      </c>
    </row>
    <row r="9" spans="1:7" x14ac:dyDescent="0.2">
      <c r="A9" t="s">
        <v>20</v>
      </c>
      <c r="B9">
        <f>'[1]Lignite Coal'!$Q$16*'[1]Lignite Coal'!$T$16</f>
        <v>0</v>
      </c>
      <c r="C9">
        <v>0</v>
      </c>
      <c r="D9">
        <v>0</v>
      </c>
      <c r="E9">
        <v>0</v>
      </c>
      <c r="F9">
        <f>F8</f>
        <v>0</v>
      </c>
      <c r="G9">
        <f>SUM(B9:F9)</f>
        <v>0</v>
      </c>
    </row>
    <row r="10" spans="1:7" x14ac:dyDescent="0.2">
      <c r="A10" t="s">
        <v>8</v>
      </c>
      <c r="B10">
        <f>'[1]Natural Gas'!$Q$15*'[1]Natural Gas'!$T$15+'[1]Natural Gas'!$Q$16*'[1]Natural Gas'!$T$16+'[1]Natural Gas'!$Q$17*'[1]Natural Gas'!$T$17</f>
        <v>1.1918871670780413E-3</v>
      </c>
      <c r="C10">
        <f>'[1]Natural Gas'!$Q$23*'[1]Natural Gas'!$T$23+'[1]Natural Gas'!$Q$24*'[1]Natural Gas'!$T$24+'[1]Natural Gas'!$Q$25*'[1]Natural Gas'!$T$25+'[1]Natural Gas'!$Q$26*'[1]Natural Gas'!$T$26+'[1]Natural Gas'!$Q$27*'[1]Natural Gas'!$T$27</f>
        <v>4.4789655415019249E-5</v>
      </c>
      <c r="D10">
        <f>'[1]Natural Gas'!$Q$30*'[1]Natural Gas'!$T$30+'[1]Natural Gas'!$Q$31*'[1]Natural Gas'!$T$31+'[1]Natural Gas'!$Q$32*'[1]Natural Gas'!$T$32+'[1]Natural Gas'!$Q$33*'[1]Natural Gas'!$T$33</f>
        <v>4.2329482123698361E-7</v>
      </c>
      <c r="E10">
        <v>0</v>
      </c>
      <c r="F10">
        <v>0</v>
      </c>
      <c r="G10">
        <f>SUM(B10:F10)</f>
        <v>1.2371001173142975E-3</v>
      </c>
    </row>
    <row r="11" spans="1:7" x14ac:dyDescent="0.2">
      <c r="A11" t="s">
        <v>9</v>
      </c>
      <c r="B11">
        <f>[1]Uranium!$Q$15*[1]Uranium!$T$15+[1]Uranium!$Q$16*[1]Uranium!$T$16+[1]Uranium!$Q$17*[1]Uranium!$T$17</f>
        <v>0</v>
      </c>
      <c r="C11">
        <f>[1]Uranium!$Q$20*[1]Uranium!$T$20+[1]Uranium!$Q$21*[1]Uranium!$T$21+[1]Uranium!$Q$22*[1]Uranium!$T$22+[1]Uranium!$Q$23*[1]Uranium!$T$23</f>
        <v>0</v>
      </c>
      <c r="D11">
        <v>0</v>
      </c>
      <c r="E11">
        <v>0</v>
      </c>
      <c r="F11">
        <f>[1]Uranium!$Q$30*[1]Uranium!$T$30+[1]Uranium!$Q$31*[1]Uranium!$T$31</f>
        <v>0</v>
      </c>
      <c r="G11">
        <f>SUM(B11:F11)</f>
        <v>0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>SUM(B12:F12)</f>
        <v>0</v>
      </c>
    </row>
    <row r="13" spans="1:7" x14ac:dyDescent="0.2">
      <c r="A13" t="s">
        <v>11</v>
      </c>
      <c r="B13">
        <f>[1]Wind!$Q$15*[1]Wind!$T$15</f>
        <v>0</v>
      </c>
      <c r="C13">
        <v>0</v>
      </c>
      <c r="D13">
        <v>0</v>
      </c>
      <c r="E13">
        <v>0</v>
      </c>
      <c r="F13">
        <v>0</v>
      </c>
      <c r="G13">
        <f>SUM(B13:F13)</f>
        <v>0</v>
      </c>
    </row>
    <row r="14" spans="1:7" x14ac:dyDescent="0.2">
      <c r="A14" t="s">
        <v>12</v>
      </c>
      <c r="B14" s="2">
        <f>'[1]Solid Biomass and RDF'!$T$15*'[1]Solid Biomass and RDF'!$Q$15+'[1]Solid Biomass and RDF'!$Q$16*'[1]Solid Biomass and RDF'!$T$16+'[1]Solid Biomass and RDF'!$Q$17*'[1]Solid Biomass and RDF'!$T$17+'[1]Solid Biomass and RDF'!$Q$18*'[1]Solid Biomass and RDF'!$T$18+'[1]Solid Biomass and RDF'!$Q$19*'[1]Solid Biomass and RDF'!$T$19</f>
        <v>0</v>
      </c>
      <c r="C14">
        <v>0</v>
      </c>
      <c r="D14">
        <v>0</v>
      </c>
      <c r="E14">
        <v>0</v>
      </c>
      <c r="F14">
        <f>'[1]Solid Biomass and RDF'!$Q$25*'[1]Solid Biomass and RDF'!$T$25</f>
        <v>0</v>
      </c>
      <c r="G14">
        <f>SUM(B14:F14)</f>
        <v>0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>SUM(B15:F15)</f>
        <v>0</v>
      </c>
    </row>
    <row r="16" spans="1:7" x14ac:dyDescent="0.2">
      <c r="A16" t="s">
        <v>14</v>
      </c>
      <c r="B16">
        <f>[1]Geothermal!$Q$15*[1]Geothermal!$T$15+[1]Geothermal!$Q$16*[1]Geothermal!$T$16+[1]Geothermal!$Q$17*[1]Geothermal!$T$17+[1]Geothermal!$Q$18*[1]Geothermal!$T$18+[1]Geothermal!$Q$19*[1]Geothermal!$T$19</f>
        <v>0</v>
      </c>
      <c r="C16">
        <v>0</v>
      </c>
      <c r="D16">
        <v>0</v>
      </c>
      <c r="E16">
        <v>0</v>
      </c>
      <c r="F16">
        <v>0</v>
      </c>
      <c r="G16">
        <f>SUM(B16:F16)</f>
        <v>0</v>
      </c>
    </row>
    <row r="17" spans="1:7" x14ac:dyDescent="0.2">
      <c r="A17" t="s">
        <v>15</v>
      </c>
      <c r="B17">
        <f>'[1]Solar Photovoltaic'!$Q$15*'[1]Solar Photovoltaic'!$T$15</f>
        <v>0</v>
      </c>
      <c r="C17">
        <v>0</v>
      </c>
      <c r="D17">
        <v>0</v>
      </c>
      <c r="E17">
        <v>0</v>
      </c>
      <c r="F17">
        <v>0</v>
      </c>
      <c r="G17">
        <f>SUM(B17:F17)</f>
        <v>0</v>
      </c>
    </row>
    <row r="18" spans="1:7" x14ac:dyDescent="0.2">
      <c r="A18" t="s">
        <v>16</v>
      </c>
      <c r="B18">
        <f>'[1]Solar Thermal'!$Q$15*'[1]Solar Thermal'!$T$15</f>
        <v>0</v>
      </c>
      <c r="C18">
        <v>0</v>
      </c>
      <c r="D18">
        <v>0</v>
      </c>
      <c r="E18">
        <v>0</v>
      </c>
      <c r="F18">
        <v>0</v>
      </c>
      <c r="G18">
        <f>SUM(B18:F18)</f>
        <v>0</v>
      </c>
    </row>
    <row r="19" spans="1:7" x14ac:dyDescent="0.2">
      <c r="A19" t="s">
        <v>23</v>
      </c>
      <c r="B19">
        <f>B7</f>
        <v>0</v>
      </c>
      <c r="C19">
        <v>0</v>
      </c>
      <c r="D19">
        <f>D7</f>
        <v>0</v>
      </c>
      <c r="E19">
        <f t="shared" ref="E19:F19" si="1">E7</f>
        <v>0</v>
      </c>
      <c r="F19">
        <f t="shared" si="1"/>
        <v>0</v>
      </c>
      <c r="G19">
        <f>SUM(B19:F19)</f>
        <v>0</v>
      </c>
    </row>
    <row r="20" spans="1:7" x14ac:dyDescent="0.2">
      <c r="A20" t="s">
        <v>24</v>
      </c>
      <c r="B20">
        <f>AVERAGE(B5:B7)</f>
        <v>0</v>
      </c>
      <c r="C20">
        <f t="shared" ref="C20:F20" si="2">AVERAGE(C5:C7)</f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>SUM(B20:F20)</f>
        <v>0</v>
      </c>
    </row>
    <row r="21" spans="1:7" x14ac:dyDescent="0.2">
      <c r="A21" s="5" t="s">
        <v>26</v>
      </c>
      <c r="B21">
        <f>AVERAGE(B19,B4)</f>
        <v>0</v>
      </c>
      <c r="C21">
        <f t="shared" ref="C21:F21" si="3">AVERAGE(C19,C4)</f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>SUM(B21:F21)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1" sqref="B21:G21"/>
    </sheetView>
  </sheetViews>
  <sheetFormatPr baseColWidth="10" defaultRowHeight="16" x14ac:dyDescent="0.2"/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[1]Oil!$I$15*[1]Oil!$E$15+[1]Oil!$I$16*[1]Oil!$E$16+[1]Oil!$I$17*[1]Oil!$E$17+[1]Oil!I$18*[1]Oil!$E$18</f>
        <v>4.6135680764987509E-2</v>
      </c>
      <c r="C3">
        <v>0</v>
      </c>
      <c r="D3">
        <f>[1]Oil!$I$22*[1]Oil!$E$22</f>
        <v>0</v>
      </c>
      <c r="E3">
        <f>[1]Oil!$I$26*[1]Oil!$E$26</f>
        <v>0</v>
      </c>
      <c r="F3">
        <v>0</v>
      </c>
      <c r="G3">
        <f>SUM(B3:F3)</f>
        <v>4.6135680764987509E-2</v>
      </c>
    </row>
    <row r="4" spans="1:7" x14ac:dyDescent="0.2">
      <c r="A4" t="s">
        <v>22</v>
      </c>
      <c r="B4">
        <f>SUM('[1]Subbituminous Coal'!$E$15)*'[1]Subbituminous Coal'!$I$15</f>
        <v>0</v>
      </c>
      <c r="C4">
        <f>'[1]Subbituminous Coal'!$E$20*'[1]Subbituminous Coal'!$I$20</f>
        <v>0</v>
      </c>
      <c r="D4">
        <f>0</f>
        <v>0</v>
      </c>
      <c r="E4">
        <f>0</f>
        <v>0</v>
      </c>
      <c r="F4">
        <f>'[1]Subbituminous Coal'!$E$26*'[1]Subbituminous Coal'!$I$26+'[1]Subbituminous Coal'!$E$27*'[1]Subbituminous Coal'!$I$27</f>
        <v>0</v>
      </c>
      <c r="G4">
        <f>SUM(B4:F4)</f>
        <v>0</v>
      </c>
    </row>
    <row r="5" spans="1:7" x14ac:dyDescent="0.2">
      <c r="A5" t="s">
        <v>17</v>
      </c>
      <c r="B5">
        <f>SUM('[1]Bituminous Coal'!$E$15)*'[1]Bituminous Coal'!$I$15</f>
        <v>0</v>
      </c>
      <c r="C5">
        <f>'[1]Bituminous Coal'!$E$23*'[1]Bituminous Coal'!$I$23</f>
        <v>0</v>
      </c>
      <c r="D5">
        <v>0</v>
      </c>
      <c r="E5">
        <v>0</v>
      </c>
      <c r="F5">
        <f>'[1]Bituminous Coal'!$E$31*'[1]Bituminous Coal'!$I$31+'[1]Bituminous Coal'!$E$32*'[1]Bituminous Coal'!$I$32</f>
        <v>0</v>
      </c>
      <c r="G5">
        <f>SUM(B5:F5)</f>
        <v>0</v>
      </c>
    </row>
    <row r="6" spans="1:7" x14ac:dyDescent="0.2">
      <c r="A6" t="s">
        <v>18</v>
      </c>
      <c r="B6">
        <f>'[1]Bituminous Coal'!$E$16*'[1]Bituminous Coal'!$I$16</f>
        <v>0</v>
      </c>
      <c r="C6">
        <f>'[1]Bituminous Coal'!$E$24*'[1]Bituminous Coal'!$I$24</f>
        <v>0</v>
      </c>
      <c r="D6">
        <v>0</v>
      </c>
      <c r="E6">
        <v>0</v>
      </c>
      <c r="F6">
        <f t="shared" ref="F6:F7" si="0">F5</f>
        <v>0</v>
      </c>
      <c r="G6">
        <f>SUM(B6:F6)</f>
        <v>0</v>
      </c>
    </row>
    <row r="7" spans="1:7" x14ac:dyDescent="0.2">
      <c r="A7" t="s">
        <v>19</v>
      </c>
      <c r="B7">
        <f>'[1]Bituminous Coal'!$E$17*'[1]Bituminous Coal'!$I$17</f>
        <v>0</v>
      </c>
      <c r="C7">
        <f>'[1]Bituminous Coal'!$E$25*'[1]Bituminous Coal'!$I$25</f>
        <v>0</v>
      </c>
      <c r="D7">
        <v>0</v>
      </c>
      <c r="E7">
        <v>0</v>
      </c>
      <c r="F7">
        <f t="shared" si="0"/>
        <v>0</v>
      </c>
      <c r="G7">
        <f>SUM(B7:F7)</f>
        <v>0</v>
      </c>
    </row>
    <row r="8" spans="1:7" x14ac:dyDescent="0.2">
      <c r="A8" t="s">
        <v>21</v>
      </c>
      <c r="B8">
        <f>'[1]Lignite Coal'!$E$15*'[1]Lignite Coal'!$I$15</f>
        <v>0</v>
      </c>
      <c r="C8">
        <v>0</v>
      </c>
      <c r="D8">
        <v>0</v>
      </c>
      <c r="E8">
        <v>0</v>
      </c>
      <c r="F8">
        <f>'[1]Lignite Coal'!$E$24*'[1]Lignite Coal'!$I$24</f>
        <v>0</v>
      </c>
      <c r="G8">
        <f>SUM(B8:F8)</f>
        <v>0</v>
      </c>
    </row>
    <row r="9" spans="1:7" x14ac:dyDescent="0.2">
      <c r="A9" t="s">
        <v>20</v>
      </c>
      <c r="B9">
        <f>'[1]Lignite Coal'!$E$16*'[1]Lignite Coal'!$I$16</f>
        <v>0</v>
      </c>
      <c r="C9">
        <v>0</v>
      </c>
      <c r="D9">
        <v>0</v>
      </c>
      <c r="E9">
        <v>0</v>
      </c>
      <c r="F9">
        <f>F8</f>
        <v>0</v>
      </c>
      <c r="G9">
        <f>SUM(B9:F9)</f>
        <v>0</v>
      </c>
    </row>
    <row r="10" spans="1:7" x14ac:dyDescent="0.2">
      <c r="A10" t="s">
        <v>8</v>
      </c>
      <c r="B10">
        <f>'[1]Natural Gas'!$E$15*'[1]Natural Gas'!$I$15+'[1]Natural Gas'!$E$16*'[1]Natural Gas'!$I$16+'[1]Natural Gas'!$E$17*'[1]Natural Gas'!$I$17</f>
        <v>9.7391502480186163E-3</v>
      </c>
      <c r="C10">
        <f>'[1]Natural Gas'!$E$23*'[1]Natural Gas'!$I$23+'[1]Natural Gas'!$E$24*'[1]Natural Gas'!$I$24+'[1]Natural Gas'!$E$25*'[1]Natural Gas'!$I$25+'[1]Natural Gas'!$E$26*'[1]Natural Gas'!$I$26+'[1]Natural Gas'!$E$27*'[1]Natural Gas'!$I$27</f>
        <v>3.763029517403852E-4</v>
      </c>
      <c r="D10">
        <f>'[1]Natural Gas'!$E$31*'[1]Natural Gas'!$I$31+'[1]Natural Gas'!$E$32*'[1]Natural Gas'!$I$32</f>
        <v>0</v>
      </c>
      <c r="E10">
        <v>0</v>
      </c>
      <c r="F10">
        <v>0</v>
      </c>
      <c r="G10">
        <f>SUM(B10:F10)</f>
        <v>1.0115453199759001E-2</v>
      </c>
    </row>
    <row r="11" spans="1:7" x14ac:dyDescent="0.2">
      <c r="A11" t="s">
        <v>9</v>
      </c>
      <c r="B11" s="2">
        <f>[1]Uranium!$E$15*[1]Uranium!$I$15+[1]Uranium!$E$16*[1]Uranium!$I$16+[1]Uranium!$E$17*[1]Uranium!$I$17</f>
        <v>0</v>
      </c>
      <c r="C11">
        <f>[1]Uranium!$E$20*[1]Uranium!$I$20+[1]Uranium!$E$21*[1]Uranium!$I$21+[1]Uranium!$E$22*[1]Uranium!$I$22+[1]Uranium!$E$23*[1]Uranium!$I$23</f>
        <v>0</v>
      </c>
      <c r="D11">
        <v>0</v>
      </c>
      <c r="E11">
        <v>0</v>
      </c>
      <c r="F11" s="3">
        <f>[1]Uranium!$E$30*[1]Uranium!$I$30+[1]Uranium!$E$31*[1]Uranium!$I$31</f>
        <v>0</v>
      </c>
      <c r="G11">
        <f>SUM(B11:F11)</f>
        <v>0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>SUM(B12:F12)</f>
        <v>0</v>
      </c>
    </row>
    <row r="13" spans="1:7" x14ac:dyDescent="0.2">
      <c r="A13" t="s">
        <v>11</v>
      </c>
      <c r="B13">
        <f>[1]Wind!$E$15*[1]Wind!$I$15</f>
        <v>0</v>
      </c>
      <c r="C13">
        <v>0</v>
      </c>
      <c r="D13">
        <v>0</v>
      </c>
      <c r="E13">
        <v>0</v>
      </c>
      <c r="F13">
        <v>0</v>
      </c>
      <c r="G13">
        <f>SUM(B13:F13)</f>
        <v>0</v>
      </c>
    </row>
    <row r="14" spans="1:7" x14ac:dyDescent="0.2">
      <c r="A14" t="s">
        <v>12</v>
      </c>
      <c r="B14">
        <f>'[1]Solid Biomass and RDF'!$E$15*'[1]Solid Biomass and RDF'!$I$15+'[1]Solid Biomass and RDF'!$E$16*'[1]Solid Biomass and RDF'!$I$16+'[1]Solid Biomass and RDF'!$E$17*'[1]Solid Biomass and RDF'!$I$17+'[1]Solid Biomass and RDF'!$E$18*'[1]Solid Biomass and RDF'!$I$18+'[1]Solid Biomass and RDF'!$E$19*'[1]Solid Biomass and RDF'!$I$19</f>
        <v>0</v>
      </c>
      <c r="C14">
        <v>0</v>
      </c>
      <c r="D14">
        <v>0</v>
      </c>
      <c r="E14">
        <v>0</v>
      </c>
      <c r="F14">
        <f>'[1]Solid Biomass and RDF'!$E$25*'[1]Solid Biomass and RDF'!$I$25</f>
        <v>0</v>
      </c>
      <c r="G14">
        <f>SUM(B14:F14)</f>
        <v>0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>SUM(B15:F15)</f>
        <v>0</v>
      </c>
    </row>
    <row r="16" spans="1:7" x14ac:dyDescent="0.2">
      <c r="A16" t="s">
        <v>14</v>
      </c>
      <c r="B16">
        <f>[1]Geothermal!$E$15*[1]Geothermal!$I$15+[1]Geothermal!$E$16*[1]Geothermal!$I$16+[1]Geothermal!$E$17*[1]Geothermal!$I$17+[1]Geothermal!$E$18*[1]Geothermal!$I$18+[1]Geothermal!$E$19*[1]Geothermal!$I$19</f>
        <v>0</v>
      </c>
      <c r="C16">
        <v>0</v>
      </c>
      <c r="D16">
        <v>0</v>
      </c>
      <c r="E16">
        <v>0</v>
      </c>
      <c r="F16">
        <v>0</v>
      </c>
      <c r="G16">
        <f>SUM(B16:F16)</f>
        <v>0</v>
      </c>
    </row>
    <row r="17" spans="1:7" x14ac:dyDescent="0.2">
      <c r="A17" t="s">
        <v>15</v>
      </c>
      <c r="B17">
        <f>'[1]Solar Photovoltaic'!$E$15*'[1]Solar Photovoltaic'!$I$15</f>
        <v>0</v>
      </c>
      <c r="C17">
        <v>0</v>
      </c>
      <c r="D17">
        <v>0</v>
      </c>
      <c r="E17">
        <v>0</v>
      </c>
      <c r="F17">
        <v>0</v>
      </c>
      <c r="G17">
        <f>SUM(B17:F17)</f>
        <v>0</v>
      </c>
    </row>
    <row r="18" spans="1:7" x14ac:dyDescent="0.2">
      <c r="A18" t="s">
        <v>16</v>
      </c>
      <c r="B18">
        <f>'[1]Solar Thermal'!$E$15*'[1]Solar Thermal'!$I$15</f>
        <v>0</v>
      </c>
      <c r="C18">
        <v>0</v>
      </c>
      <c r="D18">
        <v>0</v>
      </c>
      <c r="E18">
        <v>0</v>
      </c>
      <c r="F18">
        <v>0</v>
      </c>
      <c r="G18">
        <f>SUM(B18:F18)</f>
        <v>0</v>
      </c>
    </row>
    <row r="19" spans="1:7" x14ac:dyDescent="0.2">
      <c r="A19" t="s">
        <v>23</v>
      </c>
      <c r="B19">
        <f>B7</f>
        <v>0</v>
      </c>
      <c r="C19">
        <v>0</v>
      </c>
      <c r="D19">
        <f>D7</f>
        <v>0</v>
      </c>
      <c r="E19">
        <f t="shared" ref="E19:F19" si="1">E7</f>
        <v>0</v>
      </c>
      <c r="F19">
        <f t="shared" si="1"/>
        <v>0</v>
      </c>
      <c r="G19">
        <f>SUM(B19:F19)</f>
        <v>0</v>
      </c>
    </row>
    <row r="20" spans="1:7" x14ac:dyDescent="0.2">
      <c r="A20" t="s">
        <v>24</v>
      </c>
      <c r="B20">
        <f>AVERAGE(B5:B7)</f>
        <v>0</v>
      </c>
      <c r="C20">
        <f t="shared" ref="C20:F20" si="2">AVERAGE(C5:C7)</f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>SUM(B20:F20)</f>
        <v>0</v>
      </c>
    </row>
    <row r="21" spans="1:7" x14ac:dyDescent="0.2">
      <c r="A21" s="5" t="s">
        <v>26</v>
      </c>
      <c r="B21">
        <f>AVERAGE(B19,B4)</f>
        <v>0</v>
      </c>
      <c r="C21">
        <f t="shared" ref="C21:F21" si="3">AVERAGE(C19,C4)</f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>SUM(B21:F21)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B21" sqref="B21:G21"/>
    </sheetView>
  </sheetViews>
  <sheetFormatPr baseColWidth="10" defaultRowHeight="16" x14ac:dyDescent="0.2"/>
  <cols>
    <col min="1" max="1" width="20.33203125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[1]Oil!$Q$15*[1]Oil!$U$15+[1]Oil!$Q$16*[1]Oil!$U$16+[1]Oil!$Q$17*[1]Oil!$U$17+[1]Oil!$Q$18*[1]Oil!$U$18</f>
        <v>8.9286719958455996E-2</v>
      </c>
      <c r="C3">
        <f>0</f>
        <v>0</v>
      </c>
      <c r="D3" s="1">
        <f>[1]Oil!$Q$21*[1]Oil!$U$21+[1]Oil!$Q$22*[1]Oil!$U$22+[1]Oil!$U$23*[1]Oil!$Q$23</f>
        <v>0</v>
      </c>
      <c r="E3">
        <f>[1]Oil!$Q$26*[1]Oil!$U$26</f>
        <v>0</v>
      </c>
      <c r="F3">
        <f>0</f>
        <v>0</v>
      </c>
      <c r="G3">
        <f>SUM(B3:F3)</f>
        <v>8.9286719958455996E-2</v>
      </c>
    </row>
    <row r="4" spans="1:7" x14ac:dyDescent="0.2">
      <c r="A4" t="s">
        <v>22</v>
      </c>
      <c r="B4">
        <f>'[1]Subbituminous Coal'!$Q$15*'[1]Subbituminous Coal'!$U$15</f>
        <v>0</v>
      </c>
      <c r="C4">
        <f>'[1]Subbituminous Coal'!$Q$20*'[1]Subbituminous Coal'!$U$20</f>
        <v>0</v>
      </c>
      <c r="D4">
        <f>0</f>
        <v>0</v>
      </c>
      <c r="E4">
        <f>0</f>
        <v>0</v>
      </c>
      <c r="F4">
        <f>'[1]Subbituminous Coal'!$Q$26*'[1]Subbituminous Coal'!$T$26</f>
        <v>0</v>
      </c>
      <c r="G4">
        <f>SUM(B4:F4)</f>
        <v>0</v>
      </c>
    </row>
    <row r="5" spans="1:7" x14ac:dyDescent="0.2">
      <c r="A5" t="s">
        <v>17</v>
      </c>
      <c r="B5">
        <f>SUM('[1]Bituminous Coal'!$Q$15)*'[1]Bituminous Coal'!$U$15</f>
        <v>0</v>
      </c>
      <c r="C5">
        <f>'[1]Bituminous Coal'!$Q$23*'[1]Bituminous Coal'!$U$23</f>
        <v>0</v>
      </c>
      <c r="D5">
        <v>0</v>
      </c>
      <c r="E5">
        <v>0</v>
      </c>
      <c r="F5">
        <f>'[1]Bituminous Coal'!$Q$31*'[1]Bituminous Coal'!$U$31</f>
        <v>0</v>
      </c>
      <c r="G5">
        <f>SUM(B5:F5)</f>
        <v>0</v>
      </c>
    </row>
    <row r="6" spans="1:7" x14ac:dyDescent="0.2">
      <c r="A6" t="s">
        <v>18</v>
      </c>
      <c r="B6">
        <f>'[1]Bituminous Coal'!$Q$16*'[1]Bituminous Coal'!$U$16</f>
        <v>0</v>
      </c>
      <c r="C6">
        <f>'[1]Bituminous Coal'!$Q$24*'[1]Bituminous Coal'!$U$24</f>
        <v>0</v>
      </c>
      <c r="D6">
        <v>0</v>
      </c>
      <c r="E6">
        <v>0</v>
      </c>
      <c r="F6">
        <f t="shared" ref="F6:F7" si="0">F5</f>
        <v>0</v>
      </c>
      <c r="G6">
        <f>SUM(B6:F6)</f>
        <v>0</v>
      </c>
    </row>
    <row r="7" spans="1:7" x14ac:dyDescent="0.2">
      <c r="A7" t="s">
        <v>19</v>
      </c>
      <c r="B7">
        <f>'[1]Bituminous Coal'!$Q$17*'[1]Bituminous Coal'!$U$17</f>
        <v>0</v>
      </c>
      <c r="C7">
        <f>'[1]Bituminous Coal'!$Q$25*'[1]Bituminous Coal'!$U$25</f>
        <v>0</v>
      </c>
      <c r="D7">
        <v>0</v>
      </c>
      <c r="E7">
        <v>0</v>
      </c>
      <c r="F7">
        <f t="shared" si="0"/>
        <v>0</v>
      </c>
      <c r="G7">
        <f>SUM(B7:F7)</f>
        <v>0</v>
      </c>
    </row>
    <row r="8" spans="1:7" x14ac:dyDescent="0.2">
      <c r="A8" t="s">
        <v>21</v>
      </c>
      <c r="B8">
        <f>'[1]Lignite Coal'!$Q$15*'[1]Lignite Coal'!$U$15</f>
        <v>0</v>
      </c>
      <c r="C8">
        <v>0</v>
      </c>
      <c r="D8">
        <v>0</v>
      </c>
      <c r="E8">
        <v>0</v>
      </c>
      <c r="F8">
        <f>'[1]Lignite Coal'!$Q$24*'[1]Lignite Coal'!$U$24</f>
        <v>0</v>
      </c>
      <c r="G8">
        <f>SUM(B8:F8)</f>
        <v>0</v>
      </c>
    </row>
    <row r="9" spans="1:7" x14ac:dyDescent="0.2">
      <c r="A9" t="s">
        <v>20</v>
      </c>
      <c r="B9">
        <f>'[1]Lignite Coal'!$Q$16*'[1]Lignite Coal'!$U$16</f>
        <v>0</v>
      </c>
      <c r="C9">
        <v>0</v>
      </c>
      <c r="D9">
        <v>0</v>
      </c>
      <c r="E9">
        <v>0</v>
      </c>
      <c r="F9">
        <f>F8</f>
        <v>0</v>
      </c>
      <c r="G9">
        <f>SUM(B9:F9)</f>
        <v>0</v>
      </c>
    </row>
    <row r="10" spans="1:7" x14ac:dyDescent="0.2">
      <c r="A10" t="s">
        <v>8</v>
      </c>
      <c r="B10">
        <f>'[1]Natural Gas'!$Q$15*'[1]Natural Gas'!$U$15+'[1]Natural Gas'!$Q$16*'[1]Natural Gas'!$U$16+'[1]Natural Gas'!$Q$17*'[1]Natural Gas'!$U$17</f>
        <v>9.7391502480186163E-3</v>
      </c>
      <c r="C10">
        <f>'[1]Natural Gas'!$Q$23*'[1]Natural Gas'!$U$23+'[1]Natural Gas'!$Q$24*'[1]Natural Gas'!$U$24+'[1]Natural Gas'!$Q$25*'[1]Natural Gas'!$U$25+'[1]Natural Gas'!$Q$26*'[1]Natural Gas'!$U$26+'[1]Natural Gas'!$Q$27*'[1]Natural Gas'!$U$27</f>
        <v>3.6598530103587498E-4</v>
      </c>
      <c r="D10">
        <f>'[1]Natural Gas'!$Q$30*'[1]Natural Gas'!$U$30+'[1]Natural Gas'!$Q$31*'[1]Natural Gas'!$U$31+'[1]Natural Gas'!$Q$32*'[1]Natural Gas'!$U$32+'[1]Natural Gas'!$Q$33*'[1]Natural Gas'!$U$33</f>
        <v>0</v>
      </c>
      <c r="E10">
        <v>0</v>
      </c>
      <c r="F10">
        <v>0</v>
      </c>
      <c r="G10">
        <f>SUM(B10:F10)</f>
        <v>1.0105135549054491E-2</v>
      </c>
    </row>
    <row r="11" spans="1:7" x14ac:dyDescent="0.2">
      <c r="A11" t="s">
        <v>9</v>
      </c>
      <c r="B11">
        <f>[1]Uranium!$Q$15*[1]Uranium!$U$15+[1]Uranium!$Q$16*[1]Uranium!$U$16+[1]Uranium!$Q$17*[1]Uranium!$U$17</f>
        <v>0</v>
      </c>
      <c r="C11">
        <f>[1]Uranium!$Q$20*[1]Uranium!$U$20+[1]Uranium!$Q$21*[1]Uranium!$U$21+[1]Uranium!$Q$22*[1]Uranium!$U$22+[1]Uranium!$Q$23*[1]Uranium!$U$23</f>
        <v>0</v>
      </c>
      <c r="D11">
        <v>0</v>
      </c>
      <c r="E11">
        <v>0</v>
      </c>
      <c r="F11">
        <f>[1]Uranium!$Q$30*[1]Uranium!$U$30+[1]Uranium!$Q$31*[1]Uranium!$U$31</f>
        <v>0</v>
      </c>
      <c r="G11">
        <f>SUM(B11:F11)</f>
        <v>0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>SUM(B12:F12)</f>
        <v>0</v>
      </c>
    </row>
    <row r="13" spans="1:7" x14ac:dyDescent="0.2">
      <c r="A13" t="s">
        <v>11</v>
      </c>
      <c r="B13">
        <f>[1]Wind!$Q$15*[1]Wind!$U$15</f>
        <v>0</v>
      </c>
      <c r="C13">
        <v>0</v>
      </c>
      <c r="D13">
        <v>0</v>
      </c>
      <c r="E13">
        <v>0</v>
      </c>
      <c r="F13">
        <v>0</v>
      </c>
      <c r="G13">
        <f>SUM(B13:F13)</f>
        <v>0</v>
      </c>
    </row>
    <row r="14" spans="1:7" x14ac:dyDescent="0.2">
      <c r="A14" t="s">
        <v>12</v>
      </c>
      <c r="B14" s="2">
        <f>'[1]Solid Biomass and RDF'!$U$15*'[1]Solid Biomass and RDF'!$Q$15+'[1]Solid Biomass and RDF'!$Q$16*'[1]Solid Biomass and RDF'!$U$16+'[1]Solid Biomass and RDF'!$Q$17*'[1]Solid Biomass and RDF'!$U$17+'[1]Solid Biomass and RDF'!$Q$18*'[1]Solid Biomass and RDF'!$U$18+'[1]Solid Biomass and RDF'!$Q$19*'[1]Solid Biomass and RDF'!$U$19</f>
        <v>0</v>
      </c>
      <c r="C14">
        <v>0</v>
      </c>
      <c r="D14">
        <v>0</v>
      </c>
      <c r="E14">
        <v>0</v>
      </c>
      <c r="F14">
        <f>'[1]Solid Biomass and RDF'!$Q$25*'[1]Solid Biomass and RDF'!$U$25</f>
        <v>0</v>
      </c>
      <c r="G14">
        <f>SUM(B14:F14)</f>
        <v>0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>SUM(B15:F15)</f>
        <v>0</v>
      </c>
    </row>
    <row r="16" spans="1:7" x14ac:dyDescent="0.2">
      <c r="A16" t="s">
        <v>14</v>
      </c>
      <c r="B16">
        <f>[1]Geothermal!$Q$15*[1]Geothermal!$U$15+[1]Geothermal!$Q$16*[1]Geothermal!$U$16+[1]Geothermal!$Q$17*[1]Geothermal!$U$17+[1]Geothermal!$Q$18*[1]Geothermal!$U$18+[1]Geothermal!$Q$19*[1]Geothermal!$U$19</f>
        <v>0</v>
      </c>
      <c r="C16">
        <v>0</v>
      </c>
      <c r="D16">
        <v>0</v>
      </c>
      <c r="E16">
        <v>0</v>
      </c>
      <c r="F16">
        <v>0</v>
      </c>
      <c r="G16">
        <f>SUM(B16:F16)</f>
        <v>0</v>
      </c>
    </row>
    <row r="17" spans="1:7" x14ac:dyDescent="0.2">
      <c r="A17" t="s">
        <v>15</v>
      </c>
      <c r="B17">
        <f>'[1]Solar Photovoltaic'!$Q$15*'[1]Solar Photovoltaic'!$U$15</f>
        <v>0</v>
      </c>
      <c r="C17">
        <v>0</v>
      </c>
      <c r="D17">
        <v>0</v>
      </c>
      <c r="E17">
        <v>0</v>
      </c>
      <c r="F17">
        <v>0</v>
      </c>
      <c r="G17">
        <f>SUM(B17:F17)</f>
        <v>0</v>
      </c>
    </row>
    <row r="18" spans="1:7" x14ac:dyDescent="0.2">
      <c r="A18" t="s">
        <v>16</v>
      </c>
      <c r="B18">
        <f>'[1]Solar Thermal'!$Q$15*'[1]Solar Thermal'!$U$15</f>
        <v>0</v>
      </c>
      <c r="C18">
        <v>0</v>
      </c>
      <c r="D18">
        <v>0</v>
      </c>
      <c r="E18">
        <v>0</v>
      </c>
      <c r="F18">
        <v>0</v>
      </c>
      <c r="G18">
        <f>SUM(B18:F18)</f>
        <v>0</v>
      </c>
    </row>
    <row r="19" spans="1:7" x14ac:dyDescent="0.2">
      <c r="A19" t="s">
        <v>23</v>
      </c>
      <c r="B19">
        <f>B7</f>
        <v>0</v>
      </c>
      <c r="C19">
        <v>0</v>
      </c>
      <c r="D19">
        <f>D7</f>
        <v>0</v>
      </c>
      <c r="E19">
        <f t="shared" ref="E19:F19" si="1">E7</f>
        <v>0</v>
      </c>
      <c r="F19">
        <f t="shared" si="1"/>
        <v>0</v>
      </c>
      <c r="G19">
        <f>SUM(B19:F19)</f>
        <v>0</v>
      </c>
    </row>
    <row r="20" spans="1:7" x14ac:dyDescent="0.2">
      <c r="A20" t="s">
        <v>24</v>
      </c>
      <c r="B20">
        <f>AVERAGE(B5:B7)</f>
        <v>0</v>
      </c>
      <c r="C20">
        <f t="shared" ref="C20:F20" si="2">AVERAGE(C5:C7)</f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>SUM(B20:F20)</f>
        <v>0</v>
      </c>
    </row>
    <row r="21" spans="1:7" x14ac:dyDescent="0.2">
      <c r="A21" s="5" t="s">
        <v>26</v>
      </c>
      <c r="B21">
        <f>AVERAGE(B19,B4)</f>
        <v>0</v>
      </c>
      <c r="C21">
        <f t="shared" ref="C21:F21" si="3">AVERAGE(C19,C4)</f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>SUM(B21:F21)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1" sqref="B21:G21"/>
    </sheetView>
  </sheetViews>
  <sheetFormatPr baseColWidth="10" defaultRowHeight="16" x14ac:dyDescent="0.2"/>
  <cols>
    <col min="1" max="1" width="19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SUM([1]Oil!$Q$15:$Q$18)</f>
        <v>0.13784316451907958</v>
      </c>
      <c r="C3">
        <f>0</f>
        <v>0</v>
      </c>
      <c r="D3">
        <f>SUM([1]Oil!$Q$22:$Q$23)</f>
        <v>3.5351397227464162E-3</v>
      </c>
      <c r="E3">
        <f>[1]Oil!$Q$26</f>
        <v>1.9199090333454672E-2</v>
      </c>
      <c r="F3">
        <f>0</f>
        <v>0</v>
      </c>
      <c r="G3">
        <f>SUM(B3:F3)</f>
        <v>0.16057739457528067</v>
      </c>
    </row>
    <row r="4" spans="1:7" x14ac:dyDescent="0.2">
      <c r="A4" t="s">
        <v>22</v>
      </c>
      <c r="B4">
        <f>SUM('[1]Subbituminous Coal'!$Q$15)</f>
        <v>3.3979134347588646E-3</v>
      </c>
      <c r="C4">
        <f>'[1]Subbituminous Coal'!$Q$20</f>
        <v>3.680521554005923E-4</v>
      </c>
      <c r="D4">
        <f>0</f>
        <v>0</v>
      </c>
      <c r="E4">
        <f>0</f>
        <v>0</v>
      </c>
      <c r="F4">
        <f>SUM('[1]Subbituminous Coal'!$Q$26:$Q$27)</f>
        <v>8.0229911653719246E-3</v>
      </c>
      <c r="G4">
        <f>SUM(B4:F4)</f>
        <v>1.1788956755531382E-2</v>
      </c>
    </row>
    <row r="5" spans="1:7" x14ac:dyDescent="0.2">
      <c r="A5" t="s">
        <v>17</v>
      </c>
      <c r="B5">
        <f>SUM('[1]Bituminous Coal'!$Q$15)</f>
        <v>2.5828191135500885E-2</v>
      </c>
      <c r="C5">
        <f>'[1]Bituminous Coal'!$Q$23</f>
        <v>9.5612614159021531E-2</v>
      </c>
      <c r="D5">
        <v>0</v>
      </c>
      <c r="E5">
        <v>0</v>
      </c>
      <c r="F5">
        <f>SUM('[1]Bituminous Coal'!$Q$31:$Q$32)</f>
        <v>9.9898473267848557E-3</v>
      </c>
      <c r="G5">
        <f>SUM(B5:F5)</f>
        <v>0.13143065262130726</v>
      </c>
    </row>
    <row r="6" spans="1:7" x14ac:dyDescent="0.2">
      <c r="A6" t="s">
        <v>18</v>
      </c>
      <c r="B6">
        <f>'[1]Bituminous Coal'!$Q$16</f>
        <v>0.10101163326577452</v>
      </c>
      <c r="C6">
        <f>'[1]Bituminous Coal'!$Q$24</f>
        <v>6.6305858204329937E-2</v>
      </c>
      <c r="D6">
        <v>0</v>
      </c>
      <c r="E6">
        <v>0</v>
      </c>
      <c r="F6">
        <f t="shared" ref="F6:F7" si="0">F5</f>
        <v>9.9898473267848557E-3</v>
      </c>
      <c r="G6">
        <f>SUM(B6:F6)</f>
        <v>0.17730733879688929</v>
      </c>
    </row>
    <row r="7" spans="1:7" x14ac:dyDescent="0.2">
      <c r="A7" t="s">
        <v>19</v>
      </c>
      <c r="B7">
        <f>'[1]Bituminous Coal'!$Q$17</f>
        <v>6.8038737072999515E-3</v>
      </c>
      <c r="C7">
        <f>'[1]Bituminous Coal'!$Q$25</f>
        <v>1.5818064212144069E-2</v>
      </c>
      <c r="D7">
        <v>0</v>
      </c>
      <c r="E7">
        <v>0</v>
      </c>
      <c r="F7">
        <f t="shared" si="0"/>
        <v>9.9898473267848557E-3</v>
      </c>
      <c r="G7">
        <f>SUM(B7:F7)</f>
        <v>3.2611785246228875E-2</v>
      </c>
    </row>
    <row r="8" spans="1:7" x14ac:dyDescent="0.2">
      <c r="A8" t="s">
        <v>21</v>
      </c>
      <c r="B8">
        <f>'[1]Lignite Coal'!$Q$15</f>
        <v>0.11141835815549153</v>
      </c>
      <c r="C8">
        <v>0</v>
      </c>
      <c r="D8">
        <v>0</v>
      </c>
      <c r="E8">
        <v>0</v>
      </c>
      <c r="F8">
        <f>'[1]Lignite Coal'!$Q$24</f>
        <v>1.4215731068128644E-2</v>
      </c>
      <c r="G8">
        <f>SUM(B8:F8)</f>
        <v>0.12563408922362018</v>
      </c>
    </row>
    <row r="9" spans="1:7" x14ac:dyDescent="0.2">
      <c r="A9" t="s">
        <v>20</v>
      </c>
      <c r="B9">
        <f>'[1]Lignite Coal'!$Q$16</f>
        <v>1.5573926878835126E-3</v>
      </c>
      <c r="C9">
        <v>0</v>
      </c>
      <c r="D9">
        <v>0</v>
      </c>
      <c r="E9">
        <v>0</v>
      </c>
      <c r="F9">
        <f>F8</f>
        <v>1.4215731068128644E-2</v>
      </c>
      <c r="G9">
        <f>SUM(B9:F9)</f>
        <v>1.5773123756012156E-2</v>
      </c>
    </row>
    <row r="10" spans="1:7" x14ac:dyDescent="0.2">
      <c r="A10" t="s">
        <v>8</v>
      </c>
      <c r="B10">
        <f>SUM('[1]Natural Gas'!$Q$15:$Q$17)</f>
        <v>2.4465576662599339E-2</v>
      </c>
      <c r="C10">
        <f>SUM('[1]Natural Gas'!$Q$23:$Q$27)</f>
        <v>3.71119721611118E-3</v>
      </c>
      <c r="D10">
        <f>SUM('[1]Natural Gas'!$Q$31:$Q$32)</f>
        <v>4.9376342372820731E-3</v>
      </c>
      <c r="E10">
        <v>0</v>
      </c>
      <c r="F10">
        <v>0</v>
      </c>
      <c r="G10">
        <f>SUM(B10:F10)</f>
        <v>3.3114408115992595E-2</v>
      </c>
    </row>
    <row r="11" spans="1:7" x14ac:dyDescent="0.2">
      <c r="A11" t="s">
        <v>9</v>
      </c>
      <c r="B11">
        <f>SUM([1]Uranium!$Q$15:$Q$17)</f>
        <v>1.4139553432537036E-3</v>
      </c>
      <c r="C11">
        <f>SUM([1]Uranium!$Q$20:$Q$23)</f>
        <v>2.8215391488493153E-3</v>
      </c>
      <c r="D11">
        <v>0</v>
      </c>
      <c r="E11">
        <v>0</v>
      </c>
      <c r="F11">
        <f>SUM([1]Uranium!$Q$30:$Q$31)</f>
        <v>3.3101870438025389E-3</v>
      </c>
      <c r="G11">
        <f>SUM(B11:F11)</f>
        <v>7.545681535905558E-3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>SUM(B12:F12)</f>
        <v>0</v>
      </c>
    </row>
    <row r="13" spans="1:7" x14ac:dyDescent="0.2">
      <c r="A13" t="s">
        <v>11</v>
      </c>
      <c r="B13">
        <f>[1]Wind!$Q$15</f>
        <v>3.159798147853176E-2</v>
      </c>
      <c r="C13">
        <v>0</v>
      </c>
      <c r="D13">
        <v>0</v>
      </c>
      <c r="E13">
        <v>0</v>
      </c>
      <c r="F13">
        <v>0</v>
      </c>
      <c r="G13">
        <f>SUM(B13:F13)</f>
        <v>3.159798147853176E-2</v>
      </c>
    </row>
    <row r="14" spans="1:7" x14ac:dyDescent="0.2">
      <c r="A14" t="s">
        <v>12</v>
      </c>
      <c r="B14">
        <f>SUM('[1]Solid Biomass and RDF'!$Q$15:$Q$19)</f>
        <v>5.6427904083570804E-2</v>
      </c>
      <c r="C14">
        <v>0</v>
      </c>
      <c r="D14">
        <v>0</v>
      </c>
      <c r="E14">
        <v>0</v>
      </c>
      <c r="F14">
        <f>'[1]Solid Biomass and RDF'!$Q$25</f>
        <v>1.8677286635487265E-3</v>
      </c>
      <c r="G14">
        <f>SUM(B14:F14)</f>
        <v>5.8295632747119533E-2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>SUM(B15:F15)</f>
        <v>0</v>
      </c>
    </row>
    <row r="16" spans="1:7" x14ac:dyDescent="0.2">
      <c r="A16" t="s">
        <v>14</v>
      </c>
      <c r="B16">
        <f>SUM([1]Geothermal!$Q$15:$Q$19)</f>
        <v>2.7656150650526206</v>
      </c>
      <c r="C16">
        <v>0</v>
      </c>
      <c r="D16">
        <v>0</v>
      </c>
      <c r="E16">
        <v>0</v>
      </c>
      <c r="F16">
        <v>0</v>
      </c>
      <c r="G16">
        <f>SUM(B16:F16)</f>
        <v>2.7656150650526206</v>
      </c>
    </row>
    <row r="17" spans="1:7" x14ac:dyDescent="0.2">
      <c r="A17" t="s">
        <v>15</v>
      </c>
      <c r="B17">
        <f>'[1]Solar Photovoltaic'!$Q$15</f>
        <v>1.869222155365819E-3</v>
      </c>
      <c r="C17">
        <v>0</v>
      </c>
      <c r="D17">
        <v>0</v>
      </c>
      <c r="E17">
        <v>0</v>
      </c>
      <c r="F17">
        <v>0</v>
      </c>
      <c r="G17">
        <f>SUM(B17:F17)</f>
        <v>1.869222155365819E-3</v>
      </c>
    </row>
    <row r="18" spans="1:7" x14ac:dyDescent="0.2">
      <c r="A18" t="s">
        <v>16</v>
      </c>
      <c r="B18">
        <f>'[1]Solar Thermal'!$Q$15</f>
        <v>2.1065320985687842E-2</v>
      </c>
      <c r="C18">
        <v>0</v>
      </c>
      <c r="D18">
        <v>0</v>
      </c>
      <c r="E18">
        <v>0</v>
      </c>
      <c r="F18">
        <v>0</v>
      </c>
      <c r="G18">
        <f>SUM(B18:F18)</f>
        <v>2.1065320985687842E-2</v>
      </c>
    </row>
    <row r="19" spans="1:7" x14ac:dyDescent="0.2">
      <c r="A19" t="s">
        <v>23</v>
      </c>
      <c r="B19">
        <f>B7</f>
        <v>6.8038737072999515E-3</v>
      </c>
      <c r="C19">
        <v>0</v>
      </c>
      <c r="D19">
        <f>D7</f>
        <v>0</v>
      </c>
      <c r="E19">
        <f t="shared" ref="E19:F19" si="1">E7</f>
        <v>0</v>
      </c>
      <c r="F19">
        <f t="shared" si="1"/>
        <v>9.9898473267848557E-3</v>
      </c>
      <c r="G19">
        <f>SUM(B19:F19)</f>
        <v>1.6793721034084809E-2</v>
      </c>
    </row>
    <row r="20" spans="1:7" x14ac:dyDescent="0.2">
      <c r="A20" t="s">
        <v>24</v>
      </c>
      <c r="B20">
        <f>AVERAGE(B5:B7)</f>
        <v>4.4547899369525114E-2</v>
      </c>
      <c r="C20">
        <f t="shared" ref="C20:F20" si="2">AVERAGE(C5:C7)</f>
        <v>5.9245512191831849E-2</v>
      </c>
      <c r="D20">
        <f t="shared" si="2"/>
        <v>0</v>
      </c>
      <c r="E20">
        <f t="shared" si="2"/>
        <v>0</v>
      </c>
      <c r="F20">
        <f t="shared" si="2"/>
        <v>9.9898473267848557E-3</v>
      </c>
      <c r="G20">
        <f>SUM(B20:F20)</f>
        <v>0.11378325888814182</v>
      </c>
    </row>
    <row r="21" spans="1:7" x14ac:dyDescent="0.2">
      <c r="A21" t="s">
        <v>26</v>
      </c>
      <c r="B21">
        <f>AVERAGE(B19,B4)</f>
        <v>5.1008935710294082E-3</v>
      </c>
      <c r="C21">
        <f t="shared" ref="C21:F21" si="3">AVERAGE(C19,C4)</f>
        <v>1.8402607770029615E-4</v>
      </c>
      <c r="D21">
        <f t="shared" si="3"/>
        <v>0</v>
      </c>
      <c r="E21">
        <f t="shared" si="3"/>
        <v>0</v>
      </c>
      <c r="F21">
        <f t="shared" si="3"/>
        <v>9.0064192460783902E-3</v>
      </c>
      <c r="G21">
        <f>SUM(B21:F21)</f>
        <v>1.4291338894808095E-2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1" sqref="B21:G21"/>
    </sheetView>
  </sheetViews>
  <sheetFormatPr baseColWidth="10" defaultRowHeight="16" x14ac:dyDescent="0.2"/>
  <cols>
    <col min="1" max="1" width="18.1640625" customWidth="1"/>
    <col min="3" max="4" width="12" bestFit="1" customWidth="1"/>
    <col min="6" max="6" width="12" bestFit="1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[1]Oil!$E$15*[1]Oil!$K$15+[1]Oil!$E$16*[1]Oil!$K$16+[1]Oil!$E$17*[1]Oil!$K$17+[1]Oil!$E$18*[1]Oil!$K$18</f>
        <v>7.1446871411074725E-2</v>
      </c>
      <c r="C3">
        <f>0</f>
        <v>0</v>
      </c>
      <c r="D3">
        <f>[1]Oil!$E$22*[1]Oil!$K$22+[1]Oil!$E$23*[1]Oil!$K$23</f>
        <v>3.1377803351414577E-6</v>
      </c>
      <c r="E3">
        <f>[1]Oil!$E$26*[1]Oil!$K$26</f>
        <v>3.5778571452522415E-3</v>
      </c>
      <c r="F3">
        <f>0</f>
        <v>0</v>
      </c>
      <c r="G3">
        <f>SUM(B3:F3)</f>
        <v>7.5027866336662113E-2</v>
      </c>
    </row>
    <row r="4" spans="1:7" x14ac:dyDescent="0.2">
      <c r="A4" t="s">
        <v>22</v>
      </c>
      <c r="B4">
        <f>SUM('[1]Subbituminous Coal'!$E$15)*'[1]Subbituminous Coal'!$K$15</f>
        <v>3.3979134347588646E-3</v>
      </c>
      <c r="C4">
        <f>'[1]Subbituminous Coal'!$E$20*'[1]Subbituminous Coal'!$K$20</f>
        <v>1.0305460351216586E-5</v>
      </c>
      <c r="D4">
        <f>0</f>
        <v>0</v>
      </c>
      <c r="E4">
        <f>0</f>
        <v>0</v>
      </c>
      <c r="F4">
        <f>'[1]Subbituminous Coal'!$E$26*'[1]Subbituminous Coal'!$K$26+'[1]Subbituminous Coal'!$E$27*'[1]Subbituminous Coal'!$K$27</f>
        <v>5.1118662639101121E-3</v>
      </c>
      <c r="G4">
        <f>SUM(B4:F4)</f>
        <v>8.520085159020193E-3</v>
      </c>
    </row>
    <row r="5" spans="1:7" x14ac:dyDescent="0.2">
      <c r="A5" t="s">
        <v>17</v>
      </c>
      <c r="B5">
        <f>'[1]Bituminous Coal'!$E$15*'[1]Bituminous Coal'!$K$15</f>
        <v>2.5828191135500885E-2</v>
      </c>
      <c r="C5">
        <f>'[1]Bituminous Coal'!$E$23*'[1]Bituminous Coal'!$K$23</f>
        <v>2.6771531964526031E-3</v>
      </c>
      <c r="D5">
        <v>0</v>
      </c>
      <c r="E5">
        <v>0</v>
      </c>
      <c r="F5">
        <f>'[1]Bituminous Coal'!$E$31*'[1]Bituminous Coal'!$K$31+'[1]Bituminous Coal'!$E$32*'[1]Bituminous Coal'!$K$32</f>
        <v>3.0957417102529089E-3</v>
      </c>
      <c r="G5">
        <f>SUM(B5:F5)</f>
        <v>3.1601086042206399E-2</v>
      </c>
    </row>
    <row r="6" spans="1:7" x14ac:dyDescent="0.2">
      <c r="A6" t="s">
        <v>18</v>
      </c>
      <c r="B6">
        <f>'[1]Bituminous Coal'!$E$16*'[1]Bituminous Coal'!$K$16</f>
        <v>0.10101163326577452</v>
      </c>
      <c r="C6">
        <f>'[1]Bituminous Coal'!$E$24*'[1]Bituminous Coal'!$K$24</f>
        <v>1.8565640297212383E-3</v>
      </c>
      <c r="D6">
        <v>0</v>
      </c>
      <c r="E6">
        <v>0</v>
      </c>
      <c r="F6">
        <f>F5</f>
        <v>3.0957417102529089E-3</v>
      </c>
      <c r="G6">
        <f>SUM(B6:F6)</f>
        <v>0.10596393900574867</v>
      </c>
    </row>
    <row r="7" spans="1:7" x14ac:dyDescent="0.2">
      <c r="A7" t="s">
        <v>19</v>
      </c>
      <c r="B7">
        <f>'[1]Bituminous Coal'!$E$17*'[1]Bituminous Coal'!$K$17</f>
        <v>6.8038737072999515E-3</v>
      </c>
      <c r="C7">
        <f>'[1]Bituminous Coal'!$E$25*'[1]Bituminous Coal'!$K$25</f>
        <v>4.4290579794003398E-4</v>
      </c>
      <c r="D7">
        <v>0</v>
      </c>
      <c r="E7">
        <v>0</v>
      </c>
      <c r="F7">
        <f>F6</f>
        <v>3.0957417102529089E-3</v>
      </c>
      <c r="G7">
        <f>SUM(B7:F7)</f>
        <v>1.0342521215492895E-2</v>
      </c>
    </row>
    <row r="8" spans="1:7" x14ac:dyDescent="0.2">
      <c r="A8" t="s">
        <v>21</v>
      </c>
      <c r="B8">
        <f>'[1]Lignite Coal'!$E$15*'[1]Lignite Coal'!$K$15</f>
        <v>0.11141835815549153</v>
      </c>
      <c r="C8">
        <v>0</v>
      </c>
      <c r="D8">
        <v>0</v>
      </c>
      <c r="E8">
        <v>0</v>
      </c>
      <c r="F8">
        <f>'[1]Lignite Coal'!$E$24*'[1]Lignite Coal'!$K$24</f>
        <v>3.182916070209607E-5</v>
      </c>
      <c r="G8">
        <f>SUM(B8:F8)</f>
        <v>0.11145018731619363</v>
      </c>
    </row>
    <row r="9" spans="1:7" x14ac:dyDescent="0.2">
      <c r="A9" t="s">
        <v>20</v>
      </c>
      <c r="B9">
        <f>'[1]Lignite Coal'!$E$16*'[1]Lignite Coal'!$K$16</f>
        <v>1.564163324747229E-3</v>
      </c>
      <c r="C9">
        <v>0</v>
      </c>
      <c r="D9">
        <v>0</v>
      </c>
      <c r="E9">
        <v>0</v>
      </c>
      <c r="F9">
        <f>F8</f>
        <v>3.182916070209607E-5</v>
      </c>
      <c r="G9">
        <f>SUM(B9:F9)</f>
        <v>1.5959924854493251E-3</v>
      </c>
    </row>
    <row r="10" spans="1:7" x14ac:dyDescent="0.2">
      <c r="A10" t="s">
        <v>8</v>
      </c>
      <c r="B10">
        <f>'[1]Natural Gas'!$E$15*'[1]Natural Gas'!$K$15+'[1]Natural Gas'!$E$16*'[1]Natural Gas'!$K$16+'[1]Natural Gas'!$E$17*'[1]Natural Gas'!$K$17</f>
        <v>2.0520903708656092E-2</v>
      </c>
      <c r="C10">
        <f>'[1]Natural Gas'!$E$23*'[1]Natural Gas'!$K$23+'[1]Natural Gas'!$E$24*'[1]Natural Gas'!$K$24+'[1]Natural Gas'!$E$25*'[1]Natural Gas'!$K$25+'[1]Natural Gas'!$E$26*'[1]Natural Gas'!$K$26+'[1]Natural Gas'!$E$27*'[1]Natural Gas'!$K$27</f>
        <v>1.3889735398465866E-3</v>
      </c>
      <c r="D10">
        <f>'[1]Natural Gas'!$E$31*'[1]Natural Gas'!$K$31+'[1]Natural Gas'!$E$32*'[1]Natural Gas'!$K$32</f>
        <v>9.8746040840059775E-4</v>
      </c>
      <c r="E10">
        <v>0</v>
      </c>
      <c r="F10">
        <v>0</v>
      </c>
      <c r="G10">
        <f>SUM(B10:F10)</f>
        <v>2.2897337656903275E-2</v>
      </c>
    </row>
    <row r="11" spans="1:7" x14ac:dyDescent="0.2">
      <c r="A11" t="s">
        <v>9</v>
      </c>
      <c r="B11">
        <f>[1]Uranium!$E$15*[1]Uranium!$K$15+[1]Uranium!$E$16*[1]Uranium!$K$16+[1]Uranium!$E$17*[1]Uranium!$K$17</f>
        <v>1.4139553432537036E-3</v>
      </c>
      <c r="C11">
        <f>[1]Uranium!$E$20*[1]Uranium!$K$20+[1]Uranium!$E$21*[1]Uranium!$K$21+[1]Uranium!$E$22*[1]Uranium!$K$22+[1]Uranium!$E$23*[1]Uranium!$K$23</f>
        <v>2.2663352925093054E-3</v>
      </c>
      <c r="D11">
        <v>0</v>
      </c>
      <c r="E11">
        <v>0</v>
      </c>
      <c r="F11">
        <f>[1]Uranium!$E$30*[1]Uranium!$K$30+[1]Uranium!$E$31*[1]Uranium!$K$31</f>
        <v>2.1808916134216972E-7</v>
      </c>
      <c r="G11">
        <f>SUM(B11:F11)</f>
        <v>3.6805087249243513E-3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>SUM(B12:F12)</f>
        <v>0</v>
      </c>
    </row>
    <row r="13" spans="1:7" x14ac:dyDescent="0.2">
      <c r="A13" t="s">
        <v>11</v>
      </c>
      <c r="B13">
        <f>[1]Wind!$E$15*[1]Wind!$K$15</f>
        <v>1.2639192591412706E-3</v>
      </c>
      <c r="C13">
        <v>0</v>
      </c>
      <c r="D13">
        <v>0</v>
      </c>
      <c r="E13">
        <v>0</v>
      </c>
      <c r="F13">
        <v>0</v>
      </c>
      <c r="G13">
        <f>SUM(B13:F13)</f>
        <v>1.2639192591412706E-3</v>
      </c>
    </row>
    <row r="14" spans="1:7" x14ac:dyDescent="0.2">
      <c r="A14" t="s">
        <v>12</v>
      </c>
      <c r="B14">
        <f>'[1]Solid Biomass and RDF'!$E$15*'[1]Solid Biomass and RDF'!$K$15+'[1]Solid Biomass and RDF'!$E$16*'[1]Solid Biomass and RDF'!$K$16+'[1]Solid Biomass and RDF'!$E$17*'[1]Solid Biomass and RDF'!$K$17+'[1]Solid Biomass and RDF'!$E$18*'[1]Solid Biomass and RDF'!$K$18+'[1]Solid Biomass and RDF'!$E$19*'[1]Solid Biomass and RDF'!$K$19</f>
        <v>2.257116163342832E-2</v>
      </c>
      <c r="C14">
        <v>0</v>
      </c>
      <c r="D14">
        <v>0</v>
      </c>
      <c r="E14">
        <v>0</v>
      </c>
      <c r="F14">
        <f>'[1]Solid Biomass and RDF'!$E$25*'[1]Solid Biomass and RDF'!$K$25</f>
        <v>1.7917341762059819E-5</v>
      </c>
      <c r="G14">
        <f>SUM(B14:F14)</f>
        <v>2.2589078975190378E-2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>SUM(B15:F15)</f>
        <v>0</v>
      </c>
    </row>
    <row r="16" spans="1:7" x14ac:dyDescent="0.2">
      <c r="A16" t="s">
        <v>14</v>
      </c>
      <c r="B16">
        <f>[1]Geothermal!$E$15*[1]Geothermal!$K$15+[1]Geothermal!$E$16*[1]Geothermal!$K$16+[1]Geothermal!$E$17*[1]Geothermal!$K$17+[1]Geothermal!$E$18*[1]Geothermal!$K$18+[1]Geothermal!$E$19*[1]Geothermal!$K$19</f>
        <v>2.4388215094820223</v>
      </c>
      <c r="C16">
        <v>0</v>
      </c>
      <c r="D16">
        <v>0</v>
      </c>
      <c r="E16">
        <v>0</v>
      </c>
      <c r="F16">
        <v>0</v>
      </c>
      <c r="G16">
        <f>SUM(C16:F16)</f>
        <v>0</v>
      </c>
    </row>
    <row r="17" spans="1:7" x14ac:dyDescent="0.2">
      <c r="A17" t="s">
        <v>15</v>
      </c>
      <c r="B17">
        <f>'[1]Solar Photovoltaic'!$E$15*'[1]Solar Photovoltaic'!$K$15</f>
        <v>1.869222155365819E-3</v>
      </c>
      <c r="C17">
        <v>0</v>
      </c>
      <c r="D17">
        <v>0</v>
      </c>
      <c r="E17">
        <v>0</v>
      </c>
      <c r="F17">
        <v>0</v>
      </c>
      <c r="G17">
        <f>SUM(B17:F17)</f>
        <v>1.869222155365819E-3</v>
      </c>
    </row>
    <row r="18" spans="1:7" x14ac:dyDescent="0.2">
      <c r="A18" t="s">
        <v>16</v>
      </c>
      <c r="B18">
        <f>'[1]Solar Thermal'!$E$15*'[1]Solar Thermal'!$K$15</f>
        <v>2.1065320985687842E-2</v>
      </c>
      <c r="C18">
        <v>0</v>
      </c>
      <c r="D18">
        <v>0</v>
      </c>
      <c r="E18">
        <v>0</v>
      </c>
      <c r="F18">
        <v>0</v>
      </c>
      <c r="G18">
        <f>SUM(B18:F18)</f>
        <v>2.1065320985687842E-2</v>
      </c>
    </row>
    <row r="19" spans="1:7" x14ac:dyDescent="0.2">
      <c r="A19" t="s">
        <v>23</v>
      </c>
      <c r="B19">
        <f>B7</f>
        <v>6.8038737072999515E-3</v>
      </c>
      <c r="C19">
        <v>0</v>
      </c>
      <c r="D19">
        <f>D7</f>
        <v>0</v>
      </c>
      <c r="E19">
        <f t="shared" ref="E19:F19" si="0">E7</f>
        <v>0</v>
      </c>
      <c r="F19">
        <f t="shared" si="0"/>
        <v>3.0957417102529089E-3</v>
      </c>
      <c r="G19">
        <f>SUM(B19:F19)</f>
        <v>9.8996154175528608E-3</v>
      </c>
    </row>
    <row r="20" spans="1:7" x14ac:dyDescent="0.2">
      <c r="A20" t="s">
        <v>24</v>
      </c>
      <c r="B20">
        <f>AVERAGE(B5:B7)</f>
        <v>4.4547899369525114E-2</v>
      </c>
      <c r="C20">
        <f t="shared" ref="C20:F20" si="1">AVERAGE(C5:C7)</f>
        <v>1.6588743413712918E-3</v>
      </c>
      <c r="D20">
        <f t="shared" si="1"/>
        <v>0</v>
      </c>
      <c r="E20">
        <f t="shared" si="1"/>
        <v>0</v>
      </c>
      <c r="F20">
        <f t="shared" si="1"/>
        <v>3.0957417102529089E-3</v>
      </c>
      <c r="G20">
        <f>SUM(B20:F20)</f>
        <v>4.9302515421149315E-2</v>
      </c>
    </row>
    <row r="21" spans="1:7" x14ac:dyDescent="0.2">
      <c r="A21" t="s">
        <v>26</v>
      </c>
      <c r="B21">
        <f>AVERAGE(B19,B4)</f>
        <v>5.1008935710294082E-3</v>
      </c>
      <c r="C21">
        <f t="shared" ref="C21:F21" si="2">AVERAGE(C19,C4)</f>
        <v>5.152730175608293E-6</v>
      </c>
      <c r="D21">
        <f t="shared" si="2"/>
        <v>0</v>
      </c>
      <c r="E21">
        <f t="shared" si="2"/>
        <v>0</v>
      </c>
      <c r="F21">
        <f t="shared" si="2"/>
        <v>4.1038039870815108E-3</v>
      </c>
      <c r="G21">
        <f>SUM(B21:F21)</f>
        <v>9.2098502882865269E-3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19" sqref="B19"/>
    </sheetView>
  </sheetViews>
  <sheetFormatPr baseColWidth="10" defaultRowHeight="16" x14ac:dyDescent="0.2"/>
  <cols>
    <col min="1" max="1" width="21.33203125" customWidth="1"/>
    <col min="2" max="2" width="12.1640625" bestFit="1" customWidth="1"/>
    <col min="4" max="4" width="12.1640625" bestFit="1" customWidth="1"/>
    <col min="6" max="6" width="12" bestFit="1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[1]Oil!$Q$15*[1]Oil!$W$15+[1]Oil!$Q$16*[1]Oil!$W$16+[1]Oil!$Q$17*[1]Oil!$W$17+[1]Oil!$Q$18*[1]Oil!$W$18</f>
        <v>0.13452776197244568</v>
      </c>
      <c r="C3">
        <f>0</f>
        <v>0</v>
      </c>
      <c r="D3" s="1">
        <f>[1]Oil!$Q$21*[1]Oil!$W$21+[1]Oil!$Q$22*[1]Oil!$W$22+[1]Oil!$W$23*[1]Oil!$Q$23</f>
        <v>7.1842574909816701E-5</v>
      </c>
      <c r="E3">
        <f>[1]Oil!$Q$26*[1]Oil!$W$26</f>
        <v>5.316014790107672E-3</v>
      </c>
      <c r="F3">
        <f>0</f>
        <v>0</v>
      </c>
      <c r="G3">
        <f>SUM(B3:F3)</f>
        <v>0.13991561933746316</v>
      </c>
    </row>
    <row r="4" spans="1:7" x14ac:dyDescent="0.2">
      <c r="A4" t="s">
        <v>22</v>
      </c>
      <c r="B4">
        <f>'[1]Subbituminous Coal'!$Q$15*'[1]Subbituminous Coal'!$W$15</f>
        <v>3.3979134347588646E-3</v>
      </c>
      <c r="C4">
        <f>'[1]Subbituminous Coal'!$Q$20*'[1]Subbituminous Coal'!$W$20</f>
        <v>1.288182543902073E-4</v>
      </c>
      <c r="D4">
        <f>0</f>
        <v>0</v>
      </c>
      <c r="E4">
        <f>0</f>
        <v>0</v>
      </c>
      <c r="F4">
        <f>'[1]Subbituminous Coal'!$Q$26*'[1]Subbituminous Coal'!$W$26</f>
        <v>4.0628426153973666E-5</v>
      </c>
      <c r="G4">
        <f>SUM(B4:F4)</f>
        <v>3.5673601153030456E-3</v>
      </c>
    </row>
    <row r="5" spans="1:7" x14ac:dyDescent="0.2">
      <c r="A5" t="s">
        <v>17</v>
      </c>
      <c r="B5">
        <f>SUM('[1]Bituminous Coal'!$Q$15)*'[1]Bituminous Coal'!$W$15</f>
        <v>2.5828191135500885E-2</v>
      </c>
      <c r="C5">
        <f>'[1]Bituminous Coal'!$Q$23*'[1]Bituminous Coal'!$W$23</f>
        <v>3.346441495565753E-2</v>
      </c>
      <c r="D5">
        <v>0</v>
      </c>
      <c r="E5">
        <v>0</v>
      </c>
      <c r="F5">
        <f>'[1]Bituminous Coal'!$Q$31*'[1]Bituminous Coal'!$W$31</f>
        <v>1.5085326245532018E-5</v>
      </c>
      <c r="G5">
        <f>SUM(B5:F5)</f>
        <v>5.930769141740394E-2</v>
      </c>
    </row>
    <row r="6" spans="1:7" x14ac:dyDescent="0.2">
      <c r="A6" t="s">
        <v>18</v>
      </c>
      <c r="B6">
        <f>'[1]Bituminous Coal'!$Q$16*'[1]Bituminous Coal'!$W$16</f>
        <v>0.10101163326577452</v>
      </c>
      <c r="C6">
        <f>'[1]Bituminous Coal'!$Q$24*'[1]Bituminous Coal'!$W$24</f>
        <v>2.3207050371515478E-2</v>
      </c>
      <c r="D6">
        <v>0</v>
      </c>
      <c r="E6">
        <v>0</v>
      </c>
      <c r="F6">
        <f t="shared" ref="F6:F7" si="0">F5</f>
        <v>1.5085326245532018E-5</v>
      </c>
      <c r="G6">
        <f>SUM(B6:F6)</f>
        <v>0.12423376896353552</v>
      </c>
    </row>
    <row r="7" spans="1:7" x14ac:dyDescent="0.2">
      <c r="A7" t="s">
        <v>19</v>
      </c>
      <c r="B7">
        <f>'[1]Bituminous Coal'!$Q$17*'[1]Bituminous Coal'!$W$17</f>
        <v>6.8038737072999515E-3</v>
      </c>
      <c r="C7">
        <f>'[1]Bituminous Coal'!$Q$25*'[1]Bituminous Coal'!$W$25</f>
        <v>5.5363224742504243E-3</v>
      </c>
      <c r="D7">
        <v>0</v>
      </c>
      <c r="E7">
        <v>0</v>
      </c>
      <c r="F7">
        <f t="shared" si="0"/>
        <v>1.5085326245532018E-5</v>
      </c>
      <c r="G7">
        <f>SUM(B7:F7)</f>
        <v>1.2355281507795909E-2</v>
      </c>
    </row>
    <row r="8" spans="1:7" x14ac:dyDescent="0.2">
      <c r="A8" t="s">
        <v>21</v>
      </c>
      <c r="B8">
        <f>'[1]Lignite Coal'!$Q$15*'[1]Lignite Coal'!$W$15</f>
        <v>0.11141835815549153</v>
      </c>
      <c r="C8">
        <v>0</v>
      </c>
      <c r="D8">
        <v>0</v>
      </c>
      <c r="E8">
        <v>0</v>
      </c>
      <c r="F8">
        <f>'[1]Lignite Coal'!$Q$24*'[1]Lignite Coal'!$W$24</f>
        <v>3.182916070209607E-5</v>
      </c>
      <c r="G8">
        <f>SUM(B8:F8)</f>
        <v>0.11145018731619363</v>
      </c>
    </row>
    <row r="9" spans="1:7" x14ac:dyDescent="0.2">
      <c r="A9" t="s">
        <v>20</v>
      </c>
      <c r="B9">
        <f>'[1]Lignite Coal'!$Q$16*'[1]Lignite Coal'!$W$16</f>
        <v>1.5573926878835126E-3</v>
      </c>
      <c r="C9">
        <v>0</v>
      </c>
      <c r="D9">
        <v>0</v>
      </c>
      <c r="E9">
        <v>0</v>
      </c>
      <c r="F9">
        <f>F8</f>
        <v>3.182916070209607E-5</v>
      </c>
      <c r="G9">
        <f>SUM(B9:F9)</f>
        <v>1.5892218485856087E-3</v>
      </c>
    </row>
    <row r="10" spans="1:7" x14ac:dyDescent="0.2">
      <c r="A10" t="s">
        <v>8</v>
      </c>
      <c r="B10">
        <f>'[1]Natural Gas'!$Q$15*'[1]Natural Gas'!$W$15+'[1]Natural Gas'!$Q$16*'[1]Natural Gas'!$W$16+'[1]Natural Gas'!$Q$17*'[1]Natural Gas'!$W$17</f>
        <v>2.0983787591234405E-2</v>
      </c>
      <c r="C10">
        <f>'[1]Natural Gas'!$Q$23*'[1]Natural Gas'!$W$23+'[1]Natural Gas'!$Q$24*'[1]Natural Gas'!$W$24+'[1]Natural Gas'!$Q$25*'[1]Natural Gas'!$W$25+'[1]Natural Gas'!$Q$26*'[1]Natural Gas'!$W$26+'[1]Natural Gas'!$Q$27*'[1]Natural Gas'!$W$27</f>
        <v>1.805201866079085E-3</v>
      </c>
      <c r="D10">
        <f>'[1]Natural Gas'!$Q$30*'[1]Natural Gas'!$W$30+'[1]Natural Gas'!$Q$31*'[1]Natural Gas'!$W$31+'[1]Natural Gas'!$Q$32*'[1]Natural Gas'!$W$32+'[1]Natural Gas'!$Q$33*'[1]Natural Gas'!$W$33</f>
        <v>1.0386061398734777E-3</v>
      </c>
      <c r="E10">
        <v>0</v>
      </c>
      <c r="F10">
        <v>0</v>
      </c>
      <c r="G10">
        <f>SUM(B10:F10)</f>
        <v>2.382759559718697E-2</v>
      </c>
    </row>
    <row r="11" spans="1:7" x14ac:dyDescent="0.2">
      <c r="A11" t="s">
        <v>9</v>
      </c>
      <c r="B11">
        <f>[1]Uranium!$Q$15*[1]Uranium!$W$15+[1]Uranium!$Q$16*[1]Uranium!$W$16+[1]Uranium!$Q$17*[1]Uranium!$W$17</f>
        <v>1.4139553432537036E-3</v>
      </c>
      <c r="C11">
        <f>[1]Uranium!$Q$20*[1]Uranium!$W$20+[1]Uranium!$Q$21*[1]Uranium!$W$21+[1]Uranium!$Q$22*[1]Uranium!$W$22+[1]Uranium!$Q$23*[1]Uranium!$W$23</f>
        <v>2.2663352925093054E-3</v>
      </c>
      <c r="D11">
        <v>0</v>
      </c>
      <c r="E11">
        <v>0</v>
      </c>
      <c r="F11">
        <f>[1]Uranium!$Q$30*[1]Uranium!$W$30+[1]Uranium!$Q$31*[1]Uranium!$W$31</f>
        <v>2.1808916134216972E-7</v>
      </c>
      <c r="G11">
        <f>SUM(B11:F11)</f>
        <v>3.6805087249243513E-3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>SUM(B12:F12)</f>
        <v>0</v>
      </c>
    </row>
    <row r="13" spans="1:7" x14ac:dyDescent="0.2">
      <c r="A13" t="s">
        <v>11</v>
      </c>
      <c r="B13">
        <f>[1]Wind!$Q$15*[1]Wind!$W$15</f>
        <v>1.2639192591412704E-2</v>
      </c>
      <c r="C13">
        <v>0</v>
      </c>
      <c r="D13">
        <v>0</v>
      </c>
      <c r="E13">
        <v>0</v>
      </c>
      <c r="F13">
        <v>0</v>
      </c>
      <c r="G13">
        <f>SUM(B13:F13)</f>
        <v>1.2639192591412704E-2</v>
      </c>
    </row>
    <row r="14" spans="1:7" x14ac:dyDescent="0.2">
      <c r="A14" t="s">
        <v>12</v>
      </c>
      <c r="B14" s="2">
        <f>'[1]Solid Biomass and RDF'!$W$15*'[1]Solid Biomass and RDF'!$Q$15+'[1]Solid Biomass and RDF'!$Q$16*'[1]Solid Biomass and RDF'!$W$16+'[1]Solid Biomass and RDF'!$Q$17*'[1]Solid Biomass and RDF'!$W$17+'[1]Solid Biomass and RDF'!$Q$18*'[1]Solid Biomass and RDF'!$W$18+'[1]Solid Biomass and RDF'!$Q$19*'[1]Solid Biomass and RDF'!$W$19</f>
        <v>2.257116163342832E-2</v>
      </c>
      <c r="C14">
        <v>0</v>
      </c>
      <c r="D14">
        <v>0</v>
      </c>
      <c r="E14">
        <v>0</v>
      </c>
      <c r="F14">
        <f>'[1]Solid Biomass and RDF'!$Q$25*'[1]Solid Biomass and RDF'!$W$25</f>
        <v>1.7917341762059819E-5</v>
      </c>
      <c r="G14">
        <f>SUM(B14:F14)</f>
        <v>2.2589078975190378E-2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>SUM(B15:F15)</f>
        <v>0</v>
      </c>
    </row>
    <row r="16" spans="1:7" x14ac:dyDescent="0.2">
      <c r="A16" t="s">
        <v>14</v>
      </c>
      <c r="B16">
        <f>[1]Geothermal!$Q$15*[1]Geothermal!$W$15+[1]Geothermal!$Q$16*[1]Geothermal!$W$16+[1]Geothermal!$Q$17*[1]Geothermal!$W$17+[1]Geothermal!$Q$18*[1]Geothermal!$W$18+[1]Geothermal!$Q$19*[1]Geothermal!$W$19</f>
        <v>2.4388215094820223</v>
      </c>
      <c r="C16">
        <v>0</v>
      </c>
      <c r="D16">
        <v>0</v>
      </c>
      <c r="E16">
        <v>0</v>
      </c>
      <c r="F16">
        <v>0</v>
      </c>
      <c r="G16">
        <f>SUM(B16:F16)</f>
        <v>2.4388215094820223</v>
      </c>
    </row>
    <row r="17" spans="1:7" x14ac:dyDescent="0.2">
      <c r="A17" t="s">
        <v>15</v>
      </c>
      <c r="B17">
        <f>'[1]Solar Photovoltaic'!$Q$15*'[1]Solar Photovoltaic'!$W$15</f>
        <v>1.869222155365819E-3</v>
      </c>
      <c r="C17">
        <v>0</v>
      </c>
      <c r="D17">
        <v>0</v>
      </c>
      <c r="E17">
        <v>0</v>
      </c>
      <c r="F17">
        <v>0</v>
      </c>
      <c r="G17">
        <f>SUM(B17:F17)</f>
        <v>1.869222155365819E-3</v>
      </c>
    </row>
    <row r="18" spans="1:7" x14ac:dyDescent="0.2">
      <c r="A18" t="s">
        <v>16</v>
      </c>
      <c r="B18">
        <f>'[1]Solar Thermal'!$Q$15*'[1]Solar Thermal'!$W$15</f>
        <v>2.1065320985687842E-2</v>
      </c>
      <c r="C18">
        <v>0</v>
      </c>
      <c r="D18">
        <v>0</v>
      </c>
      <c r="E18">
        <v>0</v>
      </c>
      <c r="F18">
        <v>0</v>
      </c>
      <c r="G18">
        <f>SUM(B18:F18)</f>
        <v>2.1065320985687842E-2</v>
      </c>
    </row>
    <row r="19" spans="1:7" x14ac:dyDescent="0.2">
      <c r="A19" t="s">
        <v>23</v>
      </c>
      <c r="B19">
        <f>B7</f>
        <v>6.8038737072999515E-3</v>
      </c>
      <c r="C19">
        <v>0</v>
      </c>
      <c r="D19">
        <f>D7</f>
        <v>0</v>
      </c>
      <c r="E19">
        <f t="shared" ref="E19:F19" si="1">E7</f>
        <v>0</v>
      </c>
      <c r="F19">
        <f t="shared" si="1"/>
        <v>1.5085326245532018E-5</v>
      </c>
      <c r="G19">
        <f>SUM(B19:F19)</f>
        <v>6.8189590335454835E-3</v>
      </c>
    </row>
    <row r="20" spans="1:7" x14ac:dyDescent="0.2">
      <c r="A20" t="s">
        <v>24</v>
      </c>
      <c r="B20">
        <f>AVERAGE(B5:B7)</f>
        <v>4.4547899369525114E-2</v>
      </c>
      <c r="C20">
        <f t="shared" ref="C20:F20" si="2">AVERAGE(C5:C7)</f>
        <v>2.0735929267141146E-2</v>
      </c>
      <c r="D20">
        <f t="shared" si="2"/>
        <v>0</v>
      </c>
      <c r="E20">
        <f t="shared" si="2"/>
        <v>0</v>
      </c>
      <c r="F20">
        <f t="shared" si="2"/>
        <v>1.5085326245532018E-5</v>
      </c>
      <c r="G20">
        <f>SUM(B20:F20)</f>
        <v>6.5298913962911792E-2</v>
      </c>
    </row>
    <row r="21" spans="1:7" x14ac:dyDescent="0.2">
      <c r="A21" t="s">
        <v>26</v>
      </c>
      <c r="B21">
        <f>AVERAGE(B19,B4)</f>
        <v>5.1008935710294082E-3</v>
      </c>
      <c r="C21">
        <f t="shared" ref="C21:F21" si="3">AVERAGE(C19,C4)</f>
        <v>6.4409127195103652E-5</v>
      </c>
      <c r="D21">
        <f t="shared" si="3"/>
        <v>0</v>
      </c>
      <c r="E21">
        <f t="shared" si="3"/>
        <v>0</v>
      </c>
      <c r="F21">
        <f t="shared" si="3"/>
        <v>2.7856876199752841E-5</v>
      </c>
      <c r="G21">
        <f>SUM(B21:F21)</f>
        <v>5.1931595744242652E-3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1" sqref="B21:G21"/>
    </sheetView>
  </sheetViews>
  <sheetFormatPr baseColWidth="10" defaultRowHeight="16" x14ac:dyDescent="0.2"/>
  <cols>
    <col min="1" max="1" width="25.5" customWidth="1"/>
    <col min="3" max="3" width="12" bestFit="1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[1]Oil!$E$15*[1]Oil!$L$15+[1]Oil!$E$16*[1]Oil!$L$16+[1]Oil!$E$17*[1]Oil!$L$17+[1]Oil!$E$18*[1]Oil!$L$18</f>
        <v>3.3154025466338825E-3</v>
      </c>
      <c r="C3">
        <f>0</f>
        <v>0</v>
      </c>
      <c r="D3">
        <f>[1]Oil!$E$22*[1]Oil!$L$22+[1]Oil!$E$23*[1]Oil!$L$23</f>
        <v>3.5320019424112748E-3</v>
      </c>
      <c r="E3">
        <f>[1]Oil!$E$26*[1]Oil!$L$26</f>
        <v>9.221536410384203E-3</v>
      </c>
      <c r="F3">
        <f>0</f>
        <v>0</v>
      </c>
      <c r="G3">
        <f>SUM(B3:F3)</f>
        <v>1.6068940899429361E-2</v>
      </c>
    </row>
    <row r="4" spans="1:7" x14ac:dyDescent="0.2">
      <c r="A4" t="s">
        <v>22</v>
      </c>
      <c r="B4">
        <f>SUM('[1]Subbituminous Coal'!$E$15)*'[1]Subbituminous Coal'!$L$15</f>
        <v>0</v>
      </c>
      <c r="C4">
        <f>'[1]Subbituminous Coal'!$E$20*'[1]Subbituminous Coal'!$L$20</f>
        <v>1.9138712080830802E-5</v>
      </c>
      <c r="D4">
        <f>0</f>
        <v>0</v>
      </c>
      <c r="E4">
        <f>0</f>
        <v>0</v>
      </c>
      <c r="F4">
        <f>'[1]Subbituminous Coal'!$E$26*'[1]Subbituminous Coal'!$L$26+'[1]Subbituminous Coal'!$E$27*'[1]Subbituminous Coal'!$L$27</f>
        <v>2.4082001951105998E-2</v>
      </c>
      <c r="G4">
        <f>SUM(B4:F4)</f>
        <v>2.4101140663186828E-2</v>
      </c>
    </row>
    <row r="5" spans="1:7" x14ac:dyDescent="0.2">
      <c r="A5" t="s">
        <v>17</v>
      </c>
      <c r="B5">
        <f>'[1]Bituminous Coal'!$E$15*'[1]Bituminous Coal'!$L$15</f>
        <v>0</v>
      </c>
      <c r="C5">
        <f>'[1]Bituminous Coal'!$E$23*'[1]Bituminous Coal'!$L$23</f>
        <v>4.9718559362691202E-3</v>
      </c>
      <c r="D5">
        <v>0</v>
      </c>
      <c r="E5">
        <v>0</v>
      </c>
      <c r="F5">
        <f>'[1]Bituminous Coal'!$E$31*'[1]Bituminous Coal'!$L$31+'[1]Bituminous Coal'!$E$32*'[1]Bituminous Coal'!$L$32</f>
        <v>6.403807331953508E-2</v>
      </c>
      <c r="G5">
        <f>SUM(B5:F5)</f>
        <v>6.9009929255804195E-2</v>
      </c>
    </row>
    <row r="6" spans="1:7" x14ac:dyDescent="0.2">
      <c r="A6" t="s">
        <v>18</v>
      </c>
      <c r="B6">
        <f>'[1]Bituminous Coal'!$E$16*'[1]Bituminous Coal'!$L$16</f>
        <v>0</v>
      </c>
      <c r="C6">
        <f>'[1]Bituminous Coal'!$E$24*'[1]Bituminous Coal'!$L$24</f>
        <v>3.447904626625157E-3</v>
      </c>
      <c r="D6">
        <v>0</v>
      </c>
      <c r="E6">
        <v>0</v>
      </c>
      <c r="F6">
        <f t="shared" ref="F6:F7" si="0">F5</f>
        <v>6.403807331953508E-2</v>
      </c>
      <c r="G6">
        <f>SUM(B6:F6)</f>
        <v>6.7485977946160236E-2</v>
      </c>
    </row>
    <row r="7" spans="1:7" x14ac:dyDescent="0.2">
      <c r="A7" t="s">
        <v>19</v>
      </c>
      <c r="B7">
        <f>'[1]Bituminous Coal'!$E$17*'[1]Bituminous Coal'!$L$17</f>
        <v>0</v>
      </c>
      <c r="C7">
        <f>'[1]Bituminous Coal'!$E$25*'[1]Bituminous Coal'!$L$25</f>
        <v>8.2253933903149174E-4</v>
      </c>
      <c r="D7">
        <v>0</v>
      </c>
      <c r="E7">
        <v>0</v>
      </c>
      <c r="F7">
        <f t="shared" si="0"/>
        <v>6.403807331953508E-2</v>
      </c>
      <c r="G7">
        <f>SUM(B7:F7)</f>
        <v>6.4860612658566574E-2</v>
      </c>
    </row>
    <row r="8" spans="1:7" x14ac:dyDescent="0.2">
      <c r="A8" t="s">
        <v>21</v>
      </c>
      <c r="B8">
        <f>'[1]Lignite Coal'!$E$15*'[1]Lignite Coal'!$L$15</f>
        <v>0</v>
      </c>
      <c r="C8">
        <v>0</v>
      </c>
      <c r="D8">
        <v>0</v>
      </c>
      <c r="E8">
        <v>0</v>
      </c>
      <c r="F8">
        <f>'[1]Lignite Coal'!$E$24*'[1]Lignite Coal'!$L$24</f>
        <v>1.4183761306384017E-2</v>
      </c>
      <c r="G8">
        <f>SUM(B8:F8)</f>
        <v>1.4183761306384017E-2</v>
      </c>
    </row>
    <row r="9" spans="1:7" x14ac:dyDescent="0.2">
      <c r="A9" t="s">
        <v>20</v>
      </c>
      <c r="B9">
        <f>'[1]Lignite Coal'!$E$16*'[1]Lignite Coal'!$L$16</f>
        <v>0</v>
      </c>
      <c r="C9">
        <v>0</v>
      </c>
      <c r="D9">
        <v>0</v>
      </c>
      <c r="E9">
        <v>0</v>
      </c>
      <c r="F9">
        <f>F8</f>
        <v>1.4183761306384017E-2</v>
      </c>
      <c r="G9">
        <f>SUM(B9:F9)</f>
        <v>1.4183761306384017E-2</v>
      </c>
    </row>
    <row r="10" spans="1:7" x14ac:dyDescent="0.2">
      <c r="A10" t="s">
        <v>8</v>
      </c>
      <c r="B10">
        <f>'[1]Natural Gas'!$E$15*'[1]Natural Gas'!$L$15+'[1]Natural Gas'!$E$16*'[1]Natural Gas'!$L$16+'[1]Natural Gas'!$E$17*'[1]Natural Gas'!$L$17</f>
        <v>3.4817890713649317E-3</v>
      </c>
      <c r="C10">
        <f>'[1]Natural Gas'!$E$23*'[1]Natural Gas'!$L$23+'[1]Natural Gas'!$E$24*'[1]Natural Gas'!$L$24+'[1]Natural Gas'!$E$25*'[1]Natural Gas'!$L$25+'[1]Natural Gas'!$E$26*'[1]Natural Gas'!$L$26+'[1]Natural Gas'!$E$27*'[1]Natural Gas'!$L$27</f>
        <v>1.2758230815410807E-3</v>
      </c>
      <c r="D10">
        <f>'[1]Natural Gas'!$E$31*'[1]Natural Gas'!$L$31+'[1]Natural Gas'!$E$32*'[1]Natural Gas'!$L$32</f>
        <v>3.950173828881476E-3</v>
      </c>
      <c r="E10">
        <v>0</v>
      </c>
      <c r="F10">
        <v>0</v>
      </c>
      <c r="G10">
        <f>SUM(B10:F10)</f>
        <v>8.7077859817874873E-3</v>
      </c>
    </row>
    <row r="11" spans="1:7" x14ac:dyDescent="0.2">
      <c r="A11" t="s">
        <v>9</v>
      </c>
      <c r="B11">
        <f>[1]Uranium!$E$15*[1]Uranium!$L$15+[1]Uranium!$E$16*[1]Uranium!$L$16+[1]Uranium!$E$17*[1]Uranium!$L$17</f>
        <v>0</v>
      </c>
      <c r="C11">
        <f>[1]Uranium!$E$20*[1]Uranium!$L$20+[1]Uranium!$E$21*[1]Uranium!$L$21+[1]Uranium!$E$22*[1]Uranium!$L$22+[1]Uranium!$E$23*[1]Uranium!$L$23</f>
        <v>2.4577352679251339E-4</v>
      </c>
      <c r="D11">
        <v>0</v>
      </c>
      <c r="E11">
        <v>0</v>
      </c>
      <c r="F11">
        <f>[1]Uranium!$E$30*[1]Uranium!$L$30+[1]Uranium!$E$31*[1]Uranium!$L$31</f>
        <v>3.3099689546411968E-3</v>
      </c>
      <c r="G11">
        <f>SUM(B11:F11)</f>
        <v>3.5557424814337104E-3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>SUM(B12:F12)</f>
        <v>0</v>
      </c>
    </row>
    <row r="13" spans="1:7" x14ac:dyDescent="0.2">
      <c r="A13" t="s">
        <v>11</v>
      </c>
      <c r="B13">
        <f>[1]Wind!$E$15*[1]Wind!$L$15</f>
        <v>1.8958788887119059E-3</v>
      </c>
      <c r="C13">
        <v>0</v>
      </c>
      <c r="D13">
        <v>0</v>
      </c>
      <c r="E13">
        <v>0</v>
      </c>
      <c r="F13">
        <v>0</v>
      </c>
      <c r="G13">
        <f>SUM(B13:F13)</f>
        <v>1.8958788887119059E-3</v>
      </c>
    </row>
    <row r="14" spans="1:7" x14ac:dyDescent="0.2">
      <c r="A14" t="s">
        <v>12</v>
      </c>
      <c r="B14">
        <f>'[1]Solid Biomass and RDF'!$E$15*'[1]Solid Biomass and RDF'!$L$15+'[1]Solid Biomass and RDF'!$E$16*'[1]Solid Biomass and RDF'!$L$16+'[1]Solid Biomass and RDF'!$E$17*'[1]Solid Biomass and RDF'!$L$17+'[1]Solid Biomass and RDF'!$E$18*'[1]Solid Biomass and RDF'!$L$18+'[1]Solid Biomass and RDF'!$E$19*'[1]Solid Biomass and RDF'!$L$19</f>
        <v>3.3856742450142488E-2</v>
      </c>
      <c r="C14">
        <v>0</v>
      </c>
      <c r="D14">
        <v>0</v>
      </c>
      <c r="E14">
        <v>0</v>
      </c>
      <c r="F14">
        <f>'[1]Solid Biomass and RDF'!$E$25*'[1]Solid Biomass and RDF'!$L$25</f>
        <v>1.8057025779968604E-3</v>
      </c>
      <c r="G14">
        <f>SUM(B14:F14)</f>
        <v>3.5662445028139346E-2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>SUM(B15:F15)</f>
        <v>0</v>
      </c>
    </row>
    <row r="16" spans="1:7" x14ac:dyDescent="0.2">
      <c r="A16" t="s">
        <v>14</v>
      </c>
      <c r="B16">
        <f>[1]Geothermal!$E$15*[1]Geothermal!$L$15+[1]Geothermal!$E$16*[1]Geothermal!$L$16+[1]Geothermal!$E$17*[1]Geothermal!$L$17+[1]Geothermal!$E$18*[1]Geothermal!$L$18+[1]Geothermal!$E$19*[1]Geothermal!$L$19</f>
        <v>8.2923887485387038E-4</v>
      </c>
      <c r="C16">
        <v>0</v>
      </c>
      <c r="D16">
        <v>0</v>
      </c>
      <c r="E16">
        <v>0</v>
      </c>
      <c r="F16">
        <v>0</v>
      </c>
      <c r="G16">
        <f>SUM(C16:F16)</f>
        <v>0</v>
      </c>
    </row>
    <row r="17" spans="1:7" x14ac:dyDescent="0.2">
      <c r="A17" t="s">
        <v>15</v>
      </c>
      <c r="B17">
        <f>'[1]Solar Photovoltaic'!$E$15*'[1]Solar Photovoltaic'!$L$15</f>
        <v>0</v>
      </c>
      <c r="C17">
        <v>0</v>
      </c>
      <c r="D17">
        <v>0</v>
      </c>
      <c r="E17">
        <v>0</v>
      </c>
      <c r="F17">
        <v>0</v>
      </c>
      <c r="G17">
        <f>SUM(B17:F17)</f>
        <v>0</v>
      </c>
    </row>
    <row r="18" spans="1:7" x14ac:dyDescent="0.2">
      <c r="A18" t="s">
        <v>16</v>
      </c>
      <c r="B18">
        <f>'[1]Solar Thermal'!$E$15*'[1]Solar Thermal'!$L$15</f>
        <v>0</v>
      </c>
      <c r="C18">
        <v>0</v>
      </c>
      <c r="D18">
        <v>0</v>
      </c>
      <c r="E18">
        <v>0</v>
      </c>
      <c r="F18">
        <v>0</v>
      </c>
      <c r="G18">
        <f>SUM(B18:F18)</f>
        <v>0</v>
      </c>
    </row>
    <row r="19" spans="1:7" x14ac:dyDescent="0.2">
      <c r="A19" t="s">
        <v>23</v>
      </c>
      <c r="B19">
        <f>B7</f>
        <v>0</v>
      </c>
      <c r="C19">
        <v>0</v>
      </c>
      <c r="D19">
        <f>D7</f>
        <v>0</v>
      </c>
      <c r="E19">
        <f t="shared" ref="E19:F19" si="1">E7</f>
        <v>0</v>
      </c>
      <c r="F19">
        <f t="shared" si="1"/>
        <v>6.403807331953508E-2</v>
      </c>
      <c r="G19">
        <f>SUM(B19:F19)</f>
        <v>6.403807331953508E-2</v>
      </c>
    </row>
    <row r="20" spans="1:7" x14ac:dyDescent="0.2">
      <c r="A20" t="s">
        <v>24</v>
      </c>
      <c r="B20">
        <f>AVERAGE(B5:B7)</f>
        <v>0</v>
      </c>
      <c r="C20">
        <f t="shared" ref="C20:F20" si="2">AVERAGE(C5:C7)</f>
        <v>3.0807666339752564E-3</v>
      </c>
      <c r="D20">
        <f t="shared" si="2"/>
        <v>0</v>
      </c>
      <c r="E20">
        <f t="shared" si="2"/>
        <v>0</v>
      </c>
      <c r="F20">
        <f t="shared" si="2"/>
        <v>6.403807331953508E-2</v>
      </c>
      <c r="G20">
        <f>SUM(B20:F20)</f>
        <v>6.711883995351034E-2</v>
      </c>
    </row>
    <row r="21" spans="1:7" x14ac:dyDescent="0.2">
      <c r="A21" t="s">
        <v>26</v>
      </c>
      <c r="B21">
        <f>AVERAGE(B19,B4)</f>
        <v>0</v>
      </c>
      <c r="C21">
        <f t="shared" ref="C21:F21" si="3">AVERAGE(C19,C4)</f>
        <v>9.5693560404154011E-6</v>
      </c>
      <c r="D21">
        <f t="shared" si="3"/>
        <v>0</v>
      </c>
      <c r="E21">
        <f t="shared" si="3"/>
        <v>0</v>
      </c>
      <c r="F21">
        <f t="shared" si="3"/>
        <v>4.4060037635320543E-2</v>
      </c>
      <c r="G21">
        <f>SUM(B21:F21)</f>
        <v>4.4069606991360956E-2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1" sqref="B21:G21"/>
    </sheetView>
  </sheetViews>
  <sheetFormatPr baseColWidth="10" defaultRowHeight="16" x14ac:dyDescent="0.2"/>
  <cols>
    <col min="2" max="2" width="12.1640625" bestFit="1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[1]Oil!$Q$15*[1]Oil!$X$15+[1]Oil!$Q$16*[1]Oil!$X$16+[1]Oil!$Q$17*[1]Oil!$X$17+[1]Oil!$Q$18*[1]Oil!$X$18</f>
        <v>3.3154025466338825E-3</v>
      </c>
      <c r="C3">
        <f>0</f>
        <v>0</v>
      </c>
      <c r="D3" s="1">
        <f>[1]Oil!$Q$21*[1]Oil!$X$21+[1]Oil!$Q$22*[1]Oil!$X$22+[1]Oil!$W$23*[1]Oil!$Q$23</f>
        <v>1.1560831320257871E-4</v>
      </c>
      <c r="E3">
        <f>[1]Oil!$Q$26*[1]Oil!$X$26</f>
        <v>1.3883075543347001E-2</v>
      </c>
      <c r="F3">
        <f>0</f>
        <v>0</v>
      </c>
      <c r="G3">
        <f>SUM(B3:F3)</f>
        <v>1.7314086403183462E-2</v>
      </c>
    </row>
    <row r="4" spans="1:7" x14ac:dyDescent="0.2">
      <c r="A4" t="s">
        <v>22</v>
      </c>
      <c r="B4">
        <f>'[1]Subbituminous Coal'!$Q$15*'[1]Subbituminous Coal'!$X$15</f>
        <v>0</v>
      </c>
      <c r="C4">
        <f>'[1]Subbituminous Coal'!$Q$20*'[1]Subbituminous Coal'!$X$20</f>
        <v>2.39233901010385E-4</v>
      </c>
      <c r="D4">
        <f>0</f>
        <v>0</v>
      </c>
      <c r="E4">
        <f>0</f>
        <v>0</v>
      </c>
      <c r="F4">
        <f>'[1]Subbituminous Coal'!$Q$26*'[1]Subbituminous Coal'!$X$26</f>
        <v>7.9340993551666565E-3</v>
      </c>
      <c r="G4">
        <f>SUM(B4:F4)</f>
        <v>8.173333256177041E-3</v>
      </c>
    </row>
    <row r="5" spans="1:7" x14ac:dyDescent="0.2">
      <c r="A5" t="s">
        <v>17</v>
      </c>
      <c r="B5">
        <f>SUM('[1]Bituminous Coal'!$Q$15)*'[1]Bituminous Coal'!$X$15</f>
        <v>0</v>
      </c>
      <c r="C5">
        <f>'[1]Bituminous Coal'!$Q$23*'[1]Bituminous Coal'!$X$23</f>
        <v>6.2148199203364E-2</v>
      </c>
      <c r="D5">
        <v>0</v>
      </c>
      <c r="E5">
        <v>0</v>
      </c>
      <c r="F5">
        <f>'[1]Bituminous Coal'!$Q$31*'[1]Bituminous Coal'!$X$31</f>
        <v>9.9697360560447347E-3</v>
      </c>
      <c r="G5">
        <f>SUM(B5:F5)</f>
        <v>7.2117935259408739E-2</v>
      </c>
    </row>
    <row r="6" spans="1:7" x14ac:dyDescent="0.2">
      <c r="A6" t="s">
        <v>18</v>
      </c>
      <c r="B6">
        <f>'[1]Bituminous Coal'!$Q$16*'[1]Bituminous Coal'!$X$16</f>
        <v>0</v>
      </c>
      <c r="C6">
        <f>'[1]Bituminous Coal'!$Q$24*'[1]Bituminous Coal'!$X$24</f>
        <v>4.3098807832814459E-2</v>
      </c>
      <c r="D6">
        <v>0</v>
      </c>
      <c r="E6">
        <v>0</v>
      </c>
      <c r="F6">
        <f t="shared" ref="F6:F7" si="0">F5</f>
        <v>9.9697360560447347E-3</v>
      </c>
      <c r="G6">
        <f>SUM(B6:F6)</f>
        <v>5.306854388885919E-2</v>
      </c>
    </row>
    <row r="7" spans="1:7" x14ac:dyDescent="0.2">
      <c r="A7" t="s">
        <v>19</v>
      </c>
      <c r="B7">
        <f>'[1]Bituminous Coal'!$Q$17*'[1]Bituminous Coal'!$X$17</f>
        <v>0</v>
      </c>
      <c r="C7">
        <f>'[1]Bituminous Coal'!$Q$25*'[1]Bituminous Coal'!$X$25</f>
        <v>1.0281741737893646E-2</v>
      </c>
      <c r="D7">
        <v>0</v>
      </c>
      <c r="E7">
        <v>0</v>
      </c>
      <c r="F7">
        <f t="shared" si="0"/>
        <v>9.9697360560447347E-3</v>
      </c>
      <c r="G7">
        <f>SUM(B7:F7)</f>
        <v>2.0251477793938381E-2</v>
      </c>
    </row>
    <row r="8" spans="1:7" x14ac:dyDescent="0.2">
      <c r="A8" t="s">
        <v>21</v>
      </c>
      <c r="B8">
        <f>'[1]Lignite Coal'!$Q$15*'[1]Lignite Coal'!$X$15</f>
        <v>0</v>
      </c>
      <c r="C8">
        <v>0</v>
      </c>
      <c r="D8">
        <v>0</v>
      </c>
      <c r="E8">
        <v>0</v>
      </c>
      <c r="F8">
        <f>'[1]Lignite Coal'!$Q$24*'[1]Lignite Coal'!$X$24</f>
        <v>1.4183761306384017E-2</v>
      </c>
      <c r="G8">
        <f>SUM(B8:F8)</f>
        <v>1.4183761306384017E-2</v>
      </c>
    </row>
    <row r="9" spans="1:7" x14ac:dyDescent="0.2">
      <c r="A9" t="s">
        <v>20</v>
      </c>
      <c r="B9">
        <f>'[1]Lignite Coal'!$Q$16*'[1]Lignite Coal'!$X$16</f>
        <v>0</v>
      </c>
      <c r="C9">
        <v>0</v>
      </c>
      <c r="D9">
        <v>0</v>
      </c>
      <c r="E9">
        <v>0</v>
      </c>
      <c r="F9">
        <f>F8</f>
        <v>1.4183761306384017E-2</v>
      </c>
      <c r="G9">
        <f>SUM(B9:F9)</f>
        <v>1.4183761306384017E-2</v>
      </c>
    </row>
    <row r="10" spans="1:7" x14ac:dyDescent="0.2">
      <c r="A10" t="s">
        <v>8</v>
      </c>
      <c r="B10">
        <f>'[1]Natural Gas'!$Q$15*'[1]Natural Gas'!$X$15+'[1]Natural Gas'!$Q$16*'[1]Natural Gas'!$X$16+'[1]Natural Gas'!$Q$17*'[1]Natural Gas'!$X$17</f>
        <v>3.4817890713649321E-3</v>
      </c>
      <c r="C10">
        <f>'[1]Natural Gas'!$Q$23*'[1]Natural Gas'!$X$23+'[1]Natural Gas'!$Q$24*'[1]Natural Gas'!$X$24+'[1]Natural Gas'!$Q$25*'[1]Natural Gas'!$X$25+'[1]Natural Gas'!$Q$26*'[1]Natural Gas'!$X$26+'[1]Natural Gas'!$Q$27*'[1]Natural Gas'!$X$27</f>
        <v>1.9059953500320948E-3</v>
      </c>
      <c r="D10">
        <f>'[1]Natural Gas'!$Q$30*'[1]Natural Gas'!$X$30+'[1]Natural Gas'!$Q$31*'[1]Natural Gas'!$X$31+'[1]Natural Gas'!$Q$32*'[1]Natural Gas'!$X$32+'[1]Natural Gas'!$Q$33*'[1]Natural Gas'!$X$33</f>
        <v>4.0269835256329482E-3</v>
      </c>
      <c r="E10">
        <v>0</v>
      </c>
      <c r="F10">
        <v>0</v>
      </c>
      <c r="G10">
        <f>SUM(B10:F10)</f>
        <v>9.4147679470299762E-3</v>
      </c>
    </row>
    <row r="11" spans="1:7" x14ac:dyDescent="0.2">
      <c r="A11" t="s">
        <v>9</v>
      </c>
      <c r="B11">
        <f>[1]Uranium!$Q$15*[1]Uranium!$X$15+[1]Uranium!$Q$16*[1]Uranium!$X$16+[1]Uranium!$Q$17*[1]Uranium!$X$17</f>
        <v>0</v>
      </c>
      <c r="C11">
        <f>[1]Uranium!$Q$20*[1]Uranium!$X$20+[1]Uranium!$Q$21*[1]Uranium!$X$21+[1]Uranium!$Q$22*[1]Uranium!$X$22+[1]Uranium!$Q$23*[1]Uranium!$X$23</f>
        <v>5.5520385634001018E-4</v>
      </c>
      <c r="D11">
        <v>0</v>
      </c>
      <c r="E11">
        <v>0</v>
      </c>
      <c r="F11">
        <f>[1]Uranium!$Q$30*[1]Uranium!$X$30+[1]Uranium!$Q$31*[1]Uranium!$X$31</f>
        <v>3.3099689546411968E-3</v>
      </c>
      <c r="G11">
        <f>SUM(B11:F11)</f>
        <v>3.8651728109812067E-3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>SUM(B12:F12)</f>
        <v>0</v>
      </c>
    </row>
    <row r="13" spans="1:7" x14ac:dyDescent="0.2">
      <c r="A13" t="s">
        <v>11</v>
      </c>
      <c r="B13">
        <f>[1]Wind!$Q$15*[1]Wind!$X$15</f>
        <v>1.8958788887119056E-2</v>
      </c>
      <c r="C13">
        <v>0</v>
      </c>
      <c r="D13">
        <v>0</v>
      </c>
      <c r="E13">
        <v>0</v>
      </c>
      <c r="F13">
        <v>0</v>
      </c>
      <c r="G13">
        <f>SUM(B13:F13)</f>
        <v>1.8958788887119056E-2</v>
      </c>
    </row>
    <row r="14" spans="1:7" x14ac:dyDescent="0.2">
      <c r="A14" t="s">
        <v>12</v>
      </c>
      <c r="B14" s="2">
        <f>'[1]Solid Biomass and RDF'!$X$15*'[1]Solid Biomass and RDF'!$Q$15+'[1]Solid Biomass and RDF'!$Q$16*'[1]Solid Biomass and RDF'!$X$16+'[1]Solid Biomass and RDF'!$Q$17*'[1]Solid Biomass and RDF'!$X$17+'[1]Solid Biomass and RDF'!$Q$18*'[1]Solid Biomass and RDF'!$X$18+'[1]Solid Biomass and RDF'!$Q$19*'[1]Solid Biomass and RDF'!$X$19</f>
        <v>3.3856742450142488E-2</v>
      </c>
      <c r="C14">
        <v>0</v>
      </c>
      <c r="D14">
        <v>0</v>
      </c>
      <c r="E14">
        <v>0</v>
      </c>
      <c r="F14">
        <f>'[1]Solid Biomass and RDF'!$Q$25*'[1]Solid Biomass and RDF'!$X$25</f>
        <v>1.8057025779968604E-3</v>
      </c>
      <c r="G14">
        <f>SUM(B14:F14)</f>
        <v>3.5662445028139346E-2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>SUM(B15:F15)</f>
        <v>0</v>
      </c>
    </row>
    <row r="16" spans="1:7" x14ac:dyDescent="0.2">
      <c r="A16" t="s">
        <v>14</v>
      </c>
      <c r="B16">
        <f>[1]Geothermal!$Q$15*[1]Geothermal!$X$15+[1]Geothermal!$Q$16*[1]Geothermal!$X$16+[1]Geothermal!$Q$17*[1]Geothermal!$X$17+[1]Geothermal!$Q$18*[1]Geothermal!$X$18+[1]Geothermal!$Q$19*[1]Geothermal!$X$19</f>
        <v>8.2923887485387038E-4</v>
      </c>
      <c r="C16">
        <v>0</v>
      </c>
      <c r="D16">
        <v>0</v>
      </c>
      <c r="E16">
        <v>0</v>
      </c>
      <c r="F16">
        <v>0</v>
      </c>
      <c r="G16">
        <f>SUM(B16:F16)</f>
        <v>8.2923887485387038E-4</v>
      </c>
    </row>
    <row r="17" spans="1:7" x14ac:dyDescent="0.2">
      <c r="A17" t="s">
        <v>15</v>
      </c>
      <c r="B17">
        <f>'[1]Solar Photovoltaic'!$Q$15*'[1]Solar Photovoltaic'!$X$15</f>
        <v>0</v>
      </c>
      <c r="C17">
        <v>0</v>
      </c>
      <c r="D17">
        <v>0</v>
      </c>
      <c r="E17">
        <v>0</v>
      </c>
      <c r="F17">
        <v>0</v>
      </c>
      <c r="G17">
        <f>SUM(B17:F17)</f>
        <v>0</v>
      </c>
    </row>
    <row r="18" spans="1:7" x14ac:dyDescent="0.2">
      <c r="A18" t="s">
        <v>16</v>
      </c>
      <c r="B18">
        <f>'[1]Solar Thermal'!$Q$15*'[1]Solar Thermal'!$X$15</f>
        <v>0</v>
      </c>
      <c r="C18">
        <v>0</v>
      </c>
      <c r="D18">
        <v>0</v>
      </c>
      <c r="E18">
        <v>0</v>
      </c>
      <c r="F18">
        <v>0</v>
      </c>
      <c r="G18">
        <f>SUM(B18:F18)</f>
        <v>0</v>
      </c>
    </row>
    <row r="19" spans="1:7" x14ac:dyDescent="0.2">
      <c r="A19" t="s">
        <v>23</v>
      </c>
      <c r="B19">
        <f>B7</f>
        <v>0</v>
      </c>
      <c r="C19">
        <v>0</v>
      </c>
      <c r="D19">
        <f>D7</f>
        <v>0</v>
      </c>
      <c r="E19">
        <f t="shared" ref="E19:F19" si="1">E7</f>
        <v>0</v>
      </c>
      <c r="F19">
        <f t="shared" si="1"/>
        <v>9.9697360560447347E-3</v>
      </c>
      <c r="G19">
        <f>SUM(B19:F19)</f>
        <v>9.9697360560447347E-3</v>
      </c>
    </row>
    <row r="20" spans="1:7" x14ac:dyDescent="0.2">
      <c r="A20" t="s">
        <v>24</v>
      </c>
      <c r="B20">
        <f>AVERAGE(B5:B7)</f>
        <v>0</v>
      </c>
      <c r="C20">
        <f t="shared" ref="C20:F20" si="2">AVERAGE(C5:C7)</f>
        <v>3.85095829246907E-2</v>
      </c>
      <c r="D20">
        <f t="shared" si="2"/>
        <v>0</v>
      </c>
      <c r="E20">
        <f t="shared" si="2"/>
        <v>0</v>
      </c>
      <c r="F20">
        <f t="shared" si="2"/>
        <v>9.9697360560447347E-3</v>
      </c>
      <c r="G20">
        <f>SUM(B20:F20)</f>
        <v>4.8479318980735431E-2</v>
      </c>
    </row>
    <row r="21" spans="1:7" x14ac:dyDescent="0.2">
      <c r="A21" t="s">
        <v>26</v>
      </c>
      <c r="B21">
        <f>AVERAGE(B19,B4)</f>
        <v>0</v>
      </c>
      <c r="C21">
        <f t="shared" ref="C21:F21" si="3">AVERAGE(C19,C4)</f>
        <v>1.196169505051925E-4</v>
      </c>
      <c r="D21">
        <f t="shared" si="3"/>
        <v>0</v>
      </c>
      <c r="E21">
        <f t="shared" si="3"/>
        <v>0</v>
      </c>
      <c r="F21">
        <f t="shared" si="3"/>
        <v>8.9519177056056956E-3</v>
      </c>
      <c r="G21">
        <f>SUM(B21:F21)</f>
        <v>9.0715346561108887E-3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1" sqref="B21:G21"/>
    </sheetView>
  </sheetViews>
  <sheetFormatPr baseColWidth="10" defaultRowHeight="16" x14ac:dyDescent="0.2"/>
  <cols>
    <col min="6" max="6" width="12" bestFit="1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[1]Oil!$E$15*[1]Oil!$M$15+[1]Oil!$E$16*[1]Oil!$M$16+[1]Oil!$E$17*[1]Oil!$M$17+[1]Oil!$E$18*[1]Oil!$M$18</f>
        <v>1.8944383264858137E-4</v>
      </c>
      <c r="C3">
        <f>0</f>
        <v>0</v>
      </c>
      <c r="D3">
        <f>[1]Oil!$E$22*[1]Oil!$M$22+[1]Oil!$E$23*[1]Oil!$M$23</f>
        <v>0</v>
      </c>
      <c r="E3">
        <f>[1]Oil!$E$26*[1]Oil!$M$26</f>
        <v>0</v>
      </c>
      <c r="F3">
        <f>0</f>
        <v>0</v>
      </c>
      <c r="G3">
        <f>SUM(B3:F3)</f>
        <v>1.8944383264858137E-4</v>
      </c>
    </row>
    <row r="4" spans="1:7" x14ac:dyDescent="0.2">
      <c r="A4" t="s">
        <v>22</v>
      </c>
      <c r="B4">
        <f>SUM('[1]Subbituminous Coal'!$E$15)*'[1]Subbituminous Coal'!$M$15</f>
        <v>0</v>
      </c>
      <c r="C4">
        <f>'[1]Subbituminous Coal'!$E$20*'[1]Subbituminous Coal'!$M$20</f>
        <v>0</v>
      </c>
      <c r="D4">
        <f>0</f>
        <v>0</v>
      </c>
      <c r="E4">
        <f>0</f>
        <v>0</v>
      </c>
      <c r="F4">
        <f>'[1]Subbituminous Coal'!$E$26*'[1]Subbituminous Coal'!$M$26+'[1]Subbituminous Coal'!$E$27*'[1]Subbituminous Coal'!$M$27</f>
        <v>5.882422901996383E-4</v>
      </c>
      <c r="G4">
        <f>SUM(B4:F4)</f>
        <v>5.882422901996383E-4</v>
      </c>
    </row>
    <row r="5" spans="1:7" x14ac:dyDescent="0.2">
      <c r="A5" t="s">
        <v>17</v>
      </c>
      <c r="B5">
        <f>'[1]Bituminous Coal'!$E$15*'[1]Bituminous Coal'!$M$15</f>
        <v>0</v>
      </c>
      <c r="C5">
        <f>'[1]Bituminous Coal'!$E$23*'[1]Bituminous Coal'!$M$23</f>
        <v>0</v>
      </c>
      <c r="D5">
        <v>0</v>
      </c>
      <c r="E5">
        <v>0</v>
      </c>
      <c r="F5">
        <f>'[1]Bituminous Coal'!$E$31*'[1]Bituminous Coal'!$M$31+'[1]Bituminous Coal'!$E$32*'[1]Bituminous Coal'!$M$32</f>
        <v>4.9408483769851385E-4</v>
      </c>
      <c r="G5">
        <f>SUM(B5:F5)</f>
        <v>4.9408483769851385E-4</v>
      </c>
    </row>
    <row r="6" spans="1:7" x14ac:dyDescent="0.2">
      <c r="A6" t="s">
        <v>18</v>
      </c>
      <c r="B6">
        <f>'[1]Bituminous Coal'!$E$16*'[1]Bituminous Coal'!$LM$16</f>
        <v>0</v>
      </c>
      <c r="C6">
        <f>'[1]Bituminous Coal'!$E$24*'[1]Bituminous Coal'!$M$24</f>
        <v>0</v>
      </c>
      <c r="D6">
        <v>0</v>
      </c>
      <c r="E6">
        <v>0</v>
      </c>
      <c r="F6">
        <f t="shared" ref="F6:F7" si="0">F5</f>
        <v>4.9408483769851385E-4</v>
      </c>
      <c r="G6">
        <f>SUM(B6:F6)</f>
        <v>4.9408483769851385E-4</v>
      </c>
    </row>
    <row r="7" spans="1:7" x14ac:dyDescent="0.2">
      <c r="A7" t="s">
        <v>19</v>
      </c>
      <c r="B7">
        <f>'[1]Bituminous Coal'!$E$17*'[1]Bituminous Coal'!$M$17</f>
        <v>0</v>
      </c>
      <c r="C7">
        <f>'[1]Bituminous Coal'!$E$25*'[1]Bituminous Coal'!$M$25</f>
        <v>0</v>
      </c>
      <c r="D7">
        <v>0</v>
      </c>
      <c r="E7">
        <v>0</v>
      </c>
      <c r="F7">
        <f t="shared" si="0"/>
        <v>4.9408483769851385E-4</v>
      </c>
      <c r="G7">
        <f>SUM(B7:F7)</f>
        <v>4.9408483769851385E-4</v>
      </c>
    </row>
    <row r="8" spans="1:7" x14ac:dyDescent="0.2">
      <c r="A8" t="s">
        <v>21</v>
      </c>
      <c r="B8">
        <f>'[1]Lignite Coal'!$E$15*'[1]Lignite Coal'!$M$15</f>
        <v>0</v>
      </c>
      <c r="C8">
        <v>0</v>
      </c>
      <c r="D8">
        <v>0</v>
      </c>
      <c r="E8">
        <v>0</v>
      </c>
      <c r="F8">
        <f>'[1]Lignite Coal'!$E$24*'[1]Lignite Coal'!$M$24</f>
        <v>1.4060104253041253E-7</v>
      </c>
      <c r="G8">
        <f>SUM(B8:F8)</f>
        <v>1.4060104253041253E-7</v>
      </c>
    </row>
    <row r="9" spans="1:7" x14ac:dyDescent="0.2">
      <c r="A9" t="s">
        <v>20</v>
      </c>
      <c r="B9">
        <f>'[1]Lignite Coal'!$E$16*'[1]Lignite Coal'!$M$16</f>
        <v>0</v>
      </c>
      <c r="C9">
        <v>0</v>
      </c>
      <c r="D9">
        <v>0</v>
      </c>
      <c r="E9">
        <v>0</v>
      </c>
      <c r="F9">
        <f>F8</f>
        <v>1.4060104253041253E-7</v>
      </c>
      <c r="G9">
        <f>SUM(B9:F9)</f>
        <v>1.4060104253041253E-7</v>
      </c>
    </row>
    <row r="10" spans="1:7" x14ac:dyDescent="0.2">
      <c r="A10" t="s">
        <v>8</v>
      </c>
      <c r="B10">
        <f>'[1]Natural Gas'!$E$15*'[1]Natural Gas'!$M$15+'[1]Natural Gas'!$E$16*'[1]Natural Gas'!$M$16+'[1]Natural Gas'!$E$17*'[1]Natural Gas'!$M$17</f>
        <v>4.628838825783171E-4</v>
      </c>
      <c r="C10">
        <f>'[1]Natural Gas'!$E$23*'[1]Natural Gas'!$M$23+'[1]Natural Gas'!$E$24*'[1]Natural Gas'!$M$24+'[1]Natural Gas'!$E$25*'[1]Natural Gas'!$M$25+'[1]Natural Gas'!$E$26*'[1]Natural Gas'!$M$26+'[1]Natural Gas'!$E$27*'[1]Natural Gas'!$M$27</f>
        <v>0</v>
      </c>
      <c r="D10">
        <f>'[1]Natural Gas'!$E$31*'[1]Natural Gas'!$M$31+'[1]Natural Gas'!$E$32*'[1]Natural Gas'!$M$32</f>
        <v>0</v>
      </c>
      <c r="E10">
        <v>0</v>
      </c>
      <c r="F10">
        <v>0</v>
      </c>
      <c r="G10">
        <f>SUM(B10:F10)</f>
        <v>4.628838825783171E-4</v>
      </c>
    </row>
    <row r="11" spans="1:7" x14ac:dyDescent="0.2">
      <c r="A11" t="s">
        <v>9</v>
      </c>
      <c r="B11">
        <f>[1]Uranium!$E$15*[1]Uranium!$M$15+[1]Uranium!$E$16*[1]Uranium!$M$16+[1]Uranium!$E$17*[1]Uranium!$M$17</f>
        <v>0</v>
      </c>
      <c r="C11">
        <f>[1]Uranium!$E$20*[1]Uranium!$M$20+[1]Uranium!$E$21*[1]Uranium!$M$21+[1]Uranium!$E$22*[1]Uranium!$M$22+[1]Uranium!$E$23*[1]Uranium!$M$23</f>
        <v>0</v>
      </c>
      <c r="D11">
        <v>0</v>
      </c>
      <c r="E11">
        <v>0</v>
      </c>
      <c r="F11" s="3">
        <f>[1]Uranium!$E$30*[1]Uranium!$M$30+[1]Uranium!$E$31*[1]Uranium!$M$31</f>
        <v>0</v>
      </c>
      <c r="G11">
        <f>SUM(B11:F11)</f>
        <v>0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>SUM(B12:F12)</f>
        <v>0</v>
      </c>
    </row>
    <row r="13" spans="1:7" x14ac:dyDescent="0.2">
      <c r="A13" t="s">
        <v>11</v>
      </c>
      <c r="B13">
        <f>[1]Wind!$E$15*[1]Wind!$M$15</f>
        <v>0</v>
      </c>
      <c r="C13">
        <v>0</v>
      </c>
      <c r="D13">
        <v>0</v>
      </c>
      <c r="E13">
        <v>0</v>
      </c>
      <c r="F13">
        <v>0</v>
      </c>
      <c r="G13">
        <f>SUM(B13:F13)</f>
        <v>0</v>
      </c>
    </row>
    <row r="14" spans="1:7" x14ac:dyDescent="0.2">
      <c r="A14" t="s">
        <v>12</v>
      </c>
      <c r="B14">
        <f>'[1]Solid Biomass and RDF'!$E$15*'[1]Solid Biomass and RDF'!$M$15+'[1]Solid Biomass and RDF'!$E$16*'[1]Solid Biomass and RDF'!$M$16+'[1]Solid Biomass and RDF'!$E$17*'[1]Solid Biomass and RDF'!$M$17+'[1]Solid Biomass and RDF'!$E$18*'[1]Solid Biomass and RDF'!$M$18+'[1]Solid Biomass and RDF'!$E$19*'[1]Solid Biomass and RDF'!$M$19</f>
        <v>0</v>
      </c>
      <c r="C14">
        <v>0</v>
      </c>
      <c r="D14">
        <v>0</v>
      </c>
      <c r="E14">
        <v>0</v>
      </c>
      <c r="F14">
        <f>'[1]Solid Biomass and RDF'!$E$25*'[1]Solid Biomass and RDF'!$M$25</f>
        <v>4.4108743789806315E-5</v>
      </c>
      <c r="G14">
        <f>SUM(B14:F14)</f>
        <v>4.4108743789806315E-5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>SUM(B15:F15)</f>
        <v>0</v>
      </c>
    </row>
    <row r="16" spans="1:7" x14ac:dyDescent="0.2">
      <c r="A16" t="s">
        <v>14</v>
      </c>
      <c r="B16">
        <f>[1]Geothermal!$E$15*[1]Geothermal!$M$15+[1]Geothermal!$E$16*[1]Geothermal!$M$16+[1]Geothermal!$E$17*[1]Geothermal!$M$17+[1]Geothermal!$E$18*[1]Geothermal!$M$18+[1]Geothermal!$E$19*[1]Geothermal!$M$19</f>
        <v>0.32596431669574433</v>
      </c>
      <c r="C16">
        <v>0</v>
      </c>
      <c r="D16">
        <v>0</v>
      </c>
      <c r="E16">
        <v>0</v>
      </c>
      <c r="F16">
        <v>0</v>
      </c>
      <c r="G16">
        <f>SUM(C16:F16)</f>
        <v>0</v>
      </c>
    </row>
    <row r="17" spans="1:7" x14ac:dyDescent="0.2">
      <c r="A17" t="s">
        <v>15</v>
      </c>
      <c r="B17">
        <f>'[1]Solar Photovoltaic'!$E$15*'[1]Solar Photovoltaic'!$M$15</f>
        <v>0</v>
      </c>
      <c r="C17">
        <v>0</v>
      </c>
      <c r="D17">
        <v>0</v>
      </c>
      <c r="E17">
        <v>0</v>
      </c>
      <c r="F17">
        <v>0</v>
      </c>
      <c r="G17">
        <f>SUM(B17:F17)</f>
        <v>0</v>
      </c>
    </row>
    <row r="18" spans="1:7" x14ac:dyDescent="0.2">
      <c r="A18" t="s">
        <v>16</v>
      </c>
      <c r="B18">
        <f>'[1]Solar Thermal'!$E$15*'[1]Solar Thermal'!$M$15</f>
        <v>0</v>
      </c>
      <c r="C18">
        <v>0</v>
      </c>
      <c r="D18">
        <v>0</v>
      </c>
      <c r="E18">
        <v>0</v>
      </c>
      <c r="F18">
        <v>0</v>
      </c>
      <c r="G18">
        <f>SUM(B18:F18)</f>
        <v>0</v>
      </c>
    </row>
    <row r="19" spans="1:7" x14ac:dyDescent="0.2">
      <c r="A19" t="s">
        <v>23</v>
      </c>
      <c r="B19">
        <f>B7</f>
        <v>0</v>
      </c>
      <c r="C19">
        <v>0</v>
      </c>
      <c r="D19">
        <f>D7</f>
        <v>0</v>
      </c>
      <c r="E19">
        <f t="shared" ref="E19:F19" si="1">E7</f>
        <v>0</v>
      </c>
      <c r="F19">
        <f t="shared" si="1"/>
        <v>4.9408483769851385E-4</v>
      </c>
      <c r="G19">
        <f>SUM(B19:F19)</f>
        <v>4.9408483769851385E-4</v>
      </c>
    </row>
    <row r="20" spans="1:7" x14ac:dyDescent="0.2">
      <c r="A20" t="s">
        <v>24</v>
      </c>
      <c r="B20">
        <f>AVERAGE(B5:B7)</f>
        <v>0</v>
      </c>
      <c r="C20">
        <f t="shared" ref="C20:F20" si="2">AVERAGE(C5:C7)</f>
        <v>0</v>
      </c>
      <c r="D20">
        <f t="shared" si="2"/>
        <v>0</v>
      </c>
      <c r="E20">
        <f t="shared" si="2"/>
        <v>0</v>
      </c>
      <c r="F20">
        <f t="shared" si="2"/>
        <v>4.9408483769851385E-4</v>
      </c>
      <c r="G20">
        <f>SUM(B20:F20)</f>
        <v>4.9408483769851385E-4</v>
      </c>
    </row>
    <row r="21" spans="1:7" x14ac:dyDescent="0.2">
      <c r="A21" t="s">
        <v>26</v>
      </c>
      <c r="B21">
        <f>AVERAGE(B19,B4)</f>
        <v>0</v>
      </c>
      <c r="C21">
        <f t="shared" ref="C21:F21" si="3">AVERAGE(C19,C4)</f>
        <v>0</v>
      </c>
      <c r="D21">
        <f t="shared" si="3"/>
        <v>0</v>
      </c>
      <c r="E21">
        <f t="shared" si="3"/>
        <v>0</v>
      </c>
      <c r="F21">
        <f t="shared" si="3"/>
        <v>5.4116356394907613E-4</v>
      </c>
      <c r="G21">
        <f>SUM(B21:F21)</f>
        <v>5.4116356394907613E-4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1" sqref="B21:G21"/>
    </sheetView>
  </sheetViews>
  <sheetFormatPr baseColWidth="10" defaultRowHeight="16" x14ac:dyDescent="0.2"/>
  <cols>
    <col min="6" max="6" width="12" bestFit="1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[1]Oil!$Q$15*[1]Oil!$Y$15+[1]Oil!$Q$16*[1]Oil!$Y$16+[1]Oil!$Q$17*[1]Oil!$Y$17+[1]Oil!$Q$18*[1]Oil!$Y$18</f>
        <v>0</v>
      </c>
      <c r="C3">
        <f>0</f>
        <v>0</v>
      </c>
      <c r="D3" s="1">
        <f>[1]Oil!$Q$21*[1]Oil!$Y$21+[1]Oil!$Q$22*[1]Oil!$Y$22+[1]Oil!$Y$23*[1]Oil!$Q$23</f>
        <v>0</v>
      </c>
      <c r="E3">
        <f>[1]Oil!$Q$26*[1]Oil!$Y$26</f>
        <v>0</v>
      </c>
      <c r="F3">
        <f>0</f>
        <v>0</v>
      </c>
      <c r="G3">
        <f>SUM(B3:F3)</f>
        <v>0</v>
      </c>
    </row>
    <row r="4" spans="1:7" x14ac:dyDescent="0.2">
      <c r="A4" t="s">
        <v>22</v>
      </c>
      <c r="B4">
        <f>'[1]Subbituminous Coal'!$Q$15*'[1]Subbituminous Coal'!$Y$15</f>
        <v>0</v>
      </c>
      <c r="C4">
        <f>'[1]Subbituminous Coal'!$Q$20*'[1]Subbituminous Coal'!$Y$20</f>
        <v>0</v>
      </c>
      <c r="D4">
        <f>0</f>
        <v>0</v>
      </c>
      <c r="E4">
        <f>0</f>
        <v>0</v>
      </c>
      <c r="F4">
        <f>'[1]Subbituminous Coal'!$Q$26*'[1]Subbituminous Coal'!$Y$26</f>
        <v>4.8263384051295156E-5</v>
      </c>
      <c r="G4">
        <f>SUM(B4:F4)</f>
        <v>4.8263384051295156E-5</v>
      </c>
    </row>
    <row r="5" spans="1:7" x14ac:dyDescent="0.2">
      <c r="A5" t="s">
        <v>17</v>
      </c>
      <c r="B5">
        <f>SUM('[1]Bituminous Coal'!$Q$15)*'[1]Bituminous Coal'!$Y$15</f>
        <v>0</v>
      </c>
      <c r="C5">
        <f>'[1]Bituminous Coal'!$Q$23*'[1]Bituminous Coal'!$Y$23</f>
        <v>0</v>
      </c>
      <c r="D5">
        <v>0</v>
      </c>
      <c r="E5">
        <v>0</v>
      </c>
      <c r="F5">
        <f>'[1]Bituminous Coal'!$Q$31*'[1]Bituminous Coal'!$Y$31</f>
        <v>5.0259444945884332E-6</v>
      </c>
      <c r="G5">
        <f>SUM(B5:F5)</f>
        <v>5.0259444945884332E-6</v>
      </c>
    </row>
    <row r="6" spans="1:7" x14ac:dyDescent="0.2">
      <c r="A6" t="s">
        <v>18</v>
      </c>
      <c r="B6">
        <f>'[1]Bituminous Coal'!$Q$16*'[1]Bituminous Coal'!$Y$16</f>
        <v>0</v>
      </c>
      <c r="C6">
        <f>'[1]Bituminous Coal'!$Q$24*'[1]Bituminous Coal'!$Y$24</f>
        <v>0</v>
      </c>
      <c r="D6">
        <v>0</v>
      </c>
      <c r="E6">
        <v>0</v>
      </c>
      <c r="F6">
        <f t="shared" ref="F6:F7" si="0">F5</f>
        <v>5.0259444945884332E-6</v>
      </c>
      <c r="G6">
        <f>SUM(B6:F6)</f>
        <v>5.0259444945884332E-6</v>
      </c>
    </row>
    <row r="7" spans="1:7" x14ac:dyDescent="0.2">
      <c r="A7" t="s">
        <v>19</v>
      </c>
      <c r="B7">
        <f>'[1]Bituminous Coal'!$Q$17*'[1]Bituminous Coal'!$Y$17</f>
        <v>0</v>
      </c>
      <c r="C7">
        <f>'[1]Bituminous Coal'!$Q$25*'[1]Bituminous Coal'!$Y$25</f>
        <v>0</v>
      </c>
      <c r="D7">
        <v>0</v>
      </c>
      <c r="E7">
        <v>0</v>
      </c>
      <c r="F7">
        <f t="shared" si="0"/>
        <v>5.0259444945884332E-6</v>
      </c>
      <c r="G7">
        <f>SUM(B7:F7)</f>
        <v>5.0259444945884332E-6</v>
      </c>
    </row>
    <row r="8" spans="1:7" x14ac:dyDescent="0.2">
      <c r="A8" t="s">
        <v>21</v>
      </c>
      <c r="B8">
        <f>'[1]Lignite Coal'!$Q$15*'[1]Lignite Coal'!$Y$15</f>
        <v>0</v>
      </c>
      <c r="C8">
        <v>0</v>
      </c>
      <c r="D8">
        <v>0</v>
      </c>
      <c r="E8">
        <v>0</v>
      </c>
      <c r="F8">
        <f>'[1]Lignite Coal'!$Q$24*'[1]Lignite Coal'!$Y$24</f>
        <v>1.4060104253041253E-7</v>
      </c>
      <c r="G8">
        <f>SUM(B8:F8)</f>
        <v>1.4060104253041253E-7</v>
      </c>
    </row>
    <row r="9" spans="1:7" x14ac:dyDescent="0.2">
      <c r="A9" t="s">
        <v>20</v>
      </c>
      <c r="B9">
        <f>'[1]Lignite Coal'!$Q$16*'[1]Lignite Coal'!$Y$16</f>
        <v>0</v>
      </c>
      <c r="C9">
        <v>0</v>
      </c>
      <c r="D9">
        <v>0</v>
      </c>
      <c r="E9">
        <v>0</v>
      </c>
      <c r="F9">
        <f>F8</f>
        <v>1.4060104253041253E-7</v>
      </c>
      <c r="G9">
        <f>SUM(B9:F9)</f>
        <v>1.4060104253041253E-7</v>
      </c>
    </row>
    <row r="10" spans="1:7" x14ac:dyDescent="0.2">
      <c r="A10" t="s">
        <v>8</v>
      </c>
      <c r="B10">
        <f>'[1]Natural Gas'!$Q$15*'[1]Natural Gas'!$Y$15+'[1]Natural Gas'!$Q$16*'[1]Natural Gas'!$Y$16+'[1]Natural Gas'!$Q$17*'[1]Natural Gas'!$Y$17</f>
        <v>0</v>
      </c>
      <c r="C10">
        <f>'[1]Natural Gas'!$Q$23*'[1]Natural Gas'!$Y$23+'[1]Natural Gas'!$Q$24*'[1]Natural Gas'!$Y$24+'[1]Natural Gas'!$Q$25*'[1]Natural Gas'!$Y$25+'[1]Natural Gas'!$Q$26*'[1]Natural Gas'!$Y$26+'[1]Natural Gas'!$Q$27*'[1]Natural Gas'!$Y$27</f>
        <v>0</v>
      </c>
      <c r="D10">
        <f>'[1]Natural Gas'!$Q$30*'[1]Natural Gas'!$Y$30+'[1]Natural Gas'!$Q$31*'[1]Natural Gas'!$Y$31+'[1]Natural Gas'!$Q$32*'[1]Natural Gas'!$Y$32+'[1]Natural Gas'!$Q$33*'[1]Natural Gas'!$Y$33</f>
        <v>0</v>
      </c>
      <c r="E10">
        <v>0</v>
      </c>
      <c r="F10">
        <v>0</v>
      </c>
      <c r="G10">
        <f>SUM(B10:F10)</f>
        <v>0</v>
      </c>
    </row>
    <row r="11" spans="1:7" x14ac:dyDescent="0.2">
      <c r="A11" t="s">
        <v>9</v>
      </c>
      <c r="B11">
        <f>[1]Uranium!$Q$15*[1]Uranium!$Y$15+[1]Uranium!$Q$16*[1]Uranium!$Y$16+[1]Uranium!$Q$17*[1]Uranium!$Y$17</f>
        <v>0</v>
      </c>
      <c r="C11">
        <f>[1]Uranium!$Q$20*[1]Uranium!$Y$20+[1]Uranium!$Q$21*[1]Uranium!$Y$21+[1]Uranium!$Q$22*[1]Uranium!$Y$22+[1]Uranium!$Q$23*[1]Uranium!$Y$23</f>
        <v>0</v>
      </c>
      <c r="D11">
        <v>0</v>
      </c>
      <c r="E11">
        <v>0</v>
      </c>
      <c r="F11">
        <f>[1]Uranium!$Q$30*[1]Uranium!$Y$30+[1]Uranium!$Q$31*[1]Uranium!$Y$31</f>
        <v>0</v>
      </c>
      <c r="G11">
        <f>SUM(B11:F11)</f>
        <v>0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>SUM(B12:F12)</f>
        <v>0</v>
      </c>
    </row>
    <row r="13" spans="1:7" x14ac:dyDescent="0.2">
      <c r="A13" t="s">
        <v>11</v>
      </c>
      <c r="B13">
        <f>[1]Wind!$Q$15*[1]Wind!$Y$15</f>
        <v>0</v>
      </c>
      <c r="C13">
        <v>0</v>
      </c>
      <c r="D13">
        <v>0</v>
      </c>
      <c r="E13">
        <v>0</v>
      </c>
      <c r="F13">
        <v>0</v>
      </c>
      <c r="G13">
        <f>SUM(B13:F13)</f>
        <v>0</v>
      </c>
    </row>
    <row r="14" spans="1:7" x14ac:dyDescent="0.2">
      <c r="A14" t="s">
        <v>12</v>
      </c>
      <c r="B14" s="2">
        <f>'[1]Solid Biomass and RDF'!$Y$15*'[1]Solid Biomass and RDF'!$Q$15+'[1]Solid Biomass and RDF'!$Q$16*'[1]Solid Biomass and RDF'!$Y$16+'[1]Solid Biomass and RDF'!$Q$17*'[1]Solid Biomass and RDF'!$Y$17+'[1]Solid Biomass and RDF'!$Q$18*'[1]Solid Biomass and RDF'!$Y$18+'[1]Solid Biomass and RDF'!$Q$19*'[1]Solid Biomass and RDF'!$Y$19</f>
        <v>0</v>
      </c>
      <c r="C14">
        <v>0</v>
      </c>
      <c r="D14">
        <v>0</v>
      </c>
      <c r="E14">
        <v>0</v>
      </c>
      <c r="F14">
        <f>'[1]Solid Biomass and RDF'!$Q$25*'[1]Solid Biomass and RDF'!$Y$25</f>
        <v>4.4108743789806315E-5</v>
      </c>
      <c r="G14">
        <f>SUM(B14:F14)</f>
        <v>4.4108743789806315E-5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>SUM(B15:F15)</f>
        <v>0</v>
      </c>
    </row>
    <row r="16" spans="1:7" x14ac:dyDescent="0.2">
      <c r="A16" t="s">
        <v>14</v>
      </c>
      <c r="B16">
        <f>[1]Geothermal!$Q$15*[1]Geothermal!$Y$15+[1]Geothermal!$Q$16*[1]Geothermal!$Y$16+[1]Geothermal!$Q$17*[1]Geothermal!$Y$17+[1]Geothermal!$Q$18*[1]Geothermal!$Y$18+[1]Geothermal!$Q$19*[1]Geothermal!$Y$19</f>
        <v>0.32596431669574433</v>
      </c>
      <c r="C16">
        <v>0</v>
      </c>
      <c r="D16">
        <v>0</v>
      </c>
      <c r="E16">
        <v>0</v>
      </c>
      <c r="F16">
        <v>0</v>
      </c>
      <c r="G16">
        <f>SUM(B16:F16)</f>
        <v>0.32596431669574433</v>
      </c>
    </row>
    <row r="17" spans="1:7" x14ac:dyDescent="0.2">
      <c r="A17" t="s">
        <v>15</v>
      </c>
      <c r="B17">
        <f>'[1]Solar Photovoltaic'!$Q$15*'[1]Solar Photovoltaic'!$Y$15</f>
        <v>0</v>
      </c>
      <c r="C17">
        <v>0</v>
      </c>
      <c r="D17">
        <v>0</v>
      </c>
      <c r="E17">
        <v>0</v>
      </c>
      <c r="F17">
        <v>0</v>
      </c>
      <c r="G17">
        <f>SUM(B17:F17)</f>
        <v>0</v>
      </c>
    </row>
    <row r="18" spans="1:7" x14ac:dyDescent="0.2">
      <c r="A18" t="s">
        <v>16</v>
      </c>
      <c r="B18">
        <f>'[1]Solar Thermal'!$Q$15*'[1]Solar Thermal'!$Y$15</f>
        <v>0</v>
      </c>
      <c r="C18">
        <v>0</v>
      </c>
      <c r="D18">
        <v>0</v>
      </c>
      <c r="E18">
        <v>0</v>
      </c>
      <c r="F18">
        <v>0</v>
      </c>
      <c r="G18">
        <f>SUM(B18:F18)</f>
        <v>0</v>
      </c>
    </row>
    <row r="19" spans="1:7" x14ac:dyDescent="0.2">
      <c r="A19" t="s">
        <v>23</v>
      </c>
      <c r="B19">
        <f>B7</f>
        <v>0</v>
      </c>
      <c r="C19">
        <v>0</v>
      </c>
      <c r="D19">
        <f>D7</f>
        <v>0</v>
      </c>
      <c r="E19">
        <f t="shared" ref="E19:F19" si="1">E7</f>
        <v>0</v>
      </c>
      <c r="F19">
        <f t="shared" si="1"/>
        <v>5.0259444945884332E-6</v>
      </c>
      <c r="G19">
        <f>SUM(B19:F19)</f>
        <v>5.0259444945884332E-6</v>
      </c>
    </row>
    <row r="20" spans="1:7" x14ac:dyDescent="0.2">
      <c r="A20" t="s">
        <v>24</v>
      </c>
      <c r="B20">
        <f>AVERAGE(B5:B7)</f>
        <v>0</v>
      </c>
      <c r="C20">
        <f t="shared" ref="C20:F20" si="2">AVERAGE(C5:C7)</f>
        <v>0</v>
      </c>
      <c r="D20">
        <f t="shared" si="2"/>
        <v>0</v>
      </c>
      <c r="E20">
        <f t="shared" si="2"/>
        <v>0</v>
      </c>
      <c r="F20">
        <f t="shared" si="2"/>
        <v>5.0259444945884332E-6</v>
      </c>
      <c r="G20">
        <f>SUM(B20:F20)</f>
        <v>5.0259444945884332E-6</v>
      </c>
    </row>
    <row r="21" spans="1:7" x14ac:dyDescent="0.2">
      <c r="A21" s="5" t="s">
        <v>26</v>
      </c>
      <c r="B21">
        <f>AVERAGE(B19,B4)</f>
        <v>0</v>
      </c>
      <c r="C21">
        <f t="shared" ref="C21:F21" si="3">AVERAGE(C19,C4)</f>
        <v>0</v>
      </c>
      <c r="D21">
        <f t="shared" si="3"/>
        <v>0</v>
      </c>
      <c r="E21">
        <f t="shared" si="3"/>
        <v>0</v>
      </c>
      <c r="F21">
        <f t="shared" si="3"/>
        <v>2.6644664272941796E-5</v>
      </c>
      <c r="G21">
        <f>SUM(B21:F21)</f>
        <v>2.6644664272941796E-5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1" sqref="B21:G21"/>
    </sheetView>
  </sheetViews>
  <sheetFormatPr baseColWidth="10" defaultRowHeight="16" x14ac:dyDescent="0.2"/>
  <cols>
    <col min="1" max="1" width="17.33203125" customWidth="1"/>
    <col min="3" max="4" width="12" bestFit="1" customWidth="1"/>
  </cols>
  <sheetData>
    <row r="1" spans="1:7" x14ac:dyDescent="0.2">
      <c r="A1" t="s">
        <v>25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 t="s">
        <v>7</v>
      </c>
      <c r="B3">
        <f>[1]Oil!$F$15*[1]Oil!$E$15+[1]Oil!$F$16*[1]Oil!$E$16+[1]Oil!$F$17*[1]Oil!$E$17+[1]Oil!$F$18*[1]Oil!$E$18</f>
        <v>7.7102384805439132E-3</v>
      </c>
      <c r="C3">
        <v>0</v>
      </c>
      <c r="D3">
        <f>[1]Oil!$F$22*[1]Oil!$E$22</f>
        <v>1.5688901675707287E-5</v>
      </c>
      <c r="E3">
        <f>[1]Oil!$F$26*[1]Oil!$E$26</f>
        <v>1.277806123304372E-2</v>
      </c>
      <c r="F3">
        <v>0</v>
      </c>
      <c r="G3">
        <f>SUM(B3:F3)</f>
        <v>2.0503988615263341E-2</v>
      </c>
    </row>
    <row r="4" spans="1:7" x14ac:dyDescent="0.2">
      <c r="A4" t="s">
        <v>22</v>
      </c>
      <c r="B4">
        <f>SUM('[1]Subbituminous Coal'!$E$15)*'[1]Subbituminous Coal'!$F$15</f>
        <v>3.3979134347588646E-3</v>
      </c>
      <c r="C4">
        <f>'[1]Subbituminous Coal'!$E$20*'[1]Subbituminous Coal'!$F$20</f>
        <v>2.9444172432047388E-5</v>
      </c>
      <c r="D4">
        <f>0</f>
        <v>0</v>
      </c>
      <c r="E4">
        <f>0</f>
        <v>0</v>
      </c>
      <c r="F4">
        <f>'[1]Subbituminous Coal'!$E$26*'[1]Subbituminous Coal'!$F$26+'[1]Subbituminous Coal'!$E$27*'[1]Subbituminous Coal'!$F$27</f>
        <v>2.9755584877833235E-2</v>
      </c>
      <c r="G4">
        <f>SUM(B4:F4)</f>
        <v>3.3182942485024146E-2</v>
      </c>
    </row>
    <row r="5" spans="1:7" x14ac:dyDescent="0.2">
      <c r="A5" t="s">
        <v>17</v>
      </c>
      <c r="B5">
        <f>SUM('[1]Bituminous Coal'!$E$15)*'[1]Bituminous Coal'!$F$15</f>
        <v>2.5828191135500885E-2</v>
      </c>
      <c r="C5">
        <f>'[1]Bituminous Coal'!$E$23*'[1]Bituminous Coal'!$F$23</f>
        <v>7.6490091327217234E-3</v>
      </c>
      <c r="D5">
        <v>0</v>
      </c>
      <c r="E5">
        <v>0</v>
      </c>
      <c r="F5">
        <f>'[1]Bituminous Coal'!$E$31*'[1]Bituminous Coal'!$F$31+'[1]Bituminous Coal'!$E$32*'[1]Bituminous Coal'!$F$32</f>
        <v>6.3922859522482556E-2</v>
      </c>
      <c r="G5">
        <f>SUM(B5:F5)</f>
        <v>9.7400059790705165E-2</v>
      </c>
    </row>
    <row r="6" spans="1:7" x14ac:dyDescent="0.2">
      <c r="A6" t="s">
        <v>18</v>
      </c>
      <c r="B6">
        <f>'[1]Bituminous Coal'!$E$16*'[1]Bituminous Coal'!$F$16</f>
        <v>0.10101163326577452</v>
      </c>
      <c r="C6">
        <f>'[1]Bituminous Coal'!$E$24*'[1]Bituminous Coal'!$F$24</f>
        <v>5.3044686563463953E-3</v>
      </c>
      <c r="D6">
        <v>0</v>
      </c>
      <c r="E6">
        <v>0</v>
      </c>
      <c r="F6">
        <f t="shared" ref="F6:F7" si="0">F5</f>
        <v>6.3922859522482556E-2</v>
      </c>
      <c r="G6">
        <f>SUM(B6:F6)</f>
        <v>0.17023896144460349</v>
      </c>
    </row>
    <row r="7" spans="1:7" x14ac:dyDescent="0.2">
      <c r="A7" t="s">
        <v>19</v>
      </c>
      <c r="B7">
        <f>'[1]Bituminous Coal'!$E$17*'[1]Bituminous Coal'!$F$17</f>
        <v>6.8038737072999515E-3</v>
      </c>
      <c r="C7">
        <f>'[1]Bituminous Coal'!$E$25*'[1]Bituminous Coal'!$F$25</f>
        <v>1.2654451369715257E-3</v>
      </c>
      <c r="D7">
        <v>0</v>
      </c>
      <c r="E7">
        <v>0</v>
      </c>
      <c r="F7">
        <f t="shared" si="0"/>
        <v>6.3922859522482556E-2</v>
      </c>
      <c r="G7">
        <f>SUM(B7:F7)</f>
        <v>7.1992178366754034E-2</v>
      </c>
    </row>
    <row r="8" spans="1:7" x14ac:dyDescent="0.2">
      <c r="A8" t="s">
        <v>21</v>
      </c>
      <c r="B8">
        <f>'[1]Lignite Coal'!$E$15*'[1]Lignite Coal'!$F$15</f>
        <v>0.11141835815549153</v>
      </c>
      <c r="C8">
        <v>0</v>
      </c>
      <c r="D8">
        <v>0</v>
      </c>
      <c r="E8">
        <v>0</v>
      </c>
      <c r="F8">
        <f>'[1]Lignite Coal'!$E$24*'[1]Lignite Coal'!$F$24</f>
        <v>1.4215731068128644E-2</v>
      </c>
      <c r="G8">
        <f>SUM(B8:F8)</f>
        <v>0.12563408922362018</v>
      </c>
    </row>
    <row r="9" spans="1:7" x14ac:dyDescent="0.2">
      <c r="A9" t="s">
        <v>20</v>
      </c>
      <c r="B9">
        <f>'[1]Lignite Coal'!$E$16*'[1]Lignite Coal'!$F$16</f>
        <v>1.564163324747229E-3</v>
      </c>
      <c r="C9">
        <v>0</v>
      </c>
      <c r="D9">
        <v>0</v>
      </c>
      <c r="E9">
        <v>0</v>
      </c>
      <c r="F9">
        <f>F8</f>
        <v>1.4215731068128644E-2</v>
      </c>
      <c r="G9">
        <f>SUM(B9:F9)</f>
        <v>1.5779894392875873E-2</v>
      </c>
    </row>
    <row r="10" spans="1:7" x14ac:dyDescent="0.2">
      <c r="A10" t="s">
        <v>8</v>
      </c>
      <c r="B10">
        <f>'[1]Natural Gas'!$E$15*'[1]Natural Gas'!$F$15+'[1]Natural Gas'!$E$16*'[1]Natural Gas'!$F$16+'[1]Natural Gas'!$E$17*'[1]Natural Gas'!$F$17</f>
        <v>1.1740085529989805E-2</v>
      </c>
      <c r="C10">
        <f>'[1]Natural Gas'!$E$23*'[1]Natural Gas'!$F$23+'[1]Natural Gas'!$E$24*'[1]Natural Gas'!$F$24+'[1]Natural Gas'!$E$25*'[1]Natural Gas'!$F$25+'[1]Natural Gas'!$E$26*'[1]Natural Gas'!$F$26+'[1]Natural Gas'!$E$27*'[1]Natural Gas'!$F$27</f>
        <v>2.1888062839073292E-3</v>
      </c>
      <c r="D10">
        <f>'[1]Natural Gas'!$E$31*'[1]Natural Gas'!$F$31+'[1]Natural Gas'!$E$32*'[1]Natural Gas'!$F$32</f>
        <v>4.9373020420029881E-3</v>
      </c>
      <c r="E10">
        <v>0</v>
      </c>
      <c r="F10">
        <v>0</v>
      </c>
      <c r="G10">
        <f>SUM(B10:F10)</f>
        <v>1.8866193855900121E-2</v>
      </c>
    </row>
    <row r="11" spans="1:7" x14ac:dyDescent="0.2">
      <c r="A11" t="s">
        <v>9</v>
      </c>
      <c r="B11">
        <f>SUM([1]Uranium!$E$15:$E$17)</f>
        <v>1.4139553432537036E-3</v>
      </c>
      <c r="C11">
        <f>SUM([1]Uranium!$E$20:$E$23)</f>
        <v>2.5121088193018185E-3</v>
      </c>
      <c r="D11">
        <v>0</v>
      </c>
      <c r="E11">
        <v>0</v>
      </c>
      <c r="F11">
        <f>SUM([1]Uranium!$E$30:$E$31)</f>
        <v>3.3101870438025389E-3</v>
      </c>
      <c r="G11">
        <f>SUM(B11:F11)</f>
        <v>7.2362512063580608E-3</v>
      </c>
    </row>
    <row r="12" spans="1:7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>SUM(B12:F12)</f>
        <v>0</v>
      </c>
    </row>
    <row r="13" spans="1:7" x14ac:dyDescent="0.2">
      <c r="A13" t="s">
        <v>11</v>
      </c>
      <c r="B13">
        <f>[1]Wind!$E$15</f>
        <v>3.1597981478531764E-3</v>
      </c>
      <c r="C13">
        <v>0</v>
      </c>
      <c r="D13">
        <v>0</v>
      </c>
      <c r="E13">
        <v>0</v>
      </c>
      <c r="F13">
        <v>0</v>
      </c>
      <c r="G13">
        <f>SUM(B13:F13)</f>
        <v>3.1597981478531764E-3</v>
      </c>
    </row>
    <row r="14" spans="1:7" x14ac:dyDescent="0.2">
      <c r="A14" t="s">
        <v>12</v>
      </c>
      <c r="B14">
        <f>SUM('[1]Solid Biomass and RDF'!$E$15:$E$19)</f>
        <v>5.6427904083570804E-2</v>
      </c>
      <c r="C14">
        <v>0</v>
      </c>
      <c r="D14">
        <v>0</v>
      </c>
      <c r="E14">
        <v>0</v>
      </c>
      <c r="F14">
        <f>'[1]Solid Biomass and RDF'!$E$25</f>
        <v>1.8677286635487265E-3</v>
      </c>
      <c r="G14">
        <f>SUM(B14:F14)</f>
        <v>5.8295632747119533E-2</v>
      </c>
    </row>
    <row r="15" spans="1:7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>SUM(B15:F15)</f>
        <v>0</v>
      </c>
    </row>
    <row r="16" spans="1:7" x14ac:dyDescent="0.2">
      <c r="A16" t="s">
        <v>14</v>
      </c>
      <c r="B16">
        <f>SUM([1]Geothermal!$E$15:$E$19)</f>
        <v>2.7656150650526206</v>
      </c>
      <c r="C16">
        <v>0</v>
      </c>
      <c r="D16">
        <v>0</v>
      </c>
      <c r="E16">
        <v>0</v>
      </c>
      <c r="F16">
        <v>0</v>
      </c>
      <c r="G16">
        <f>SUM(B16:F16)</f>
        <v>2.7656150650526206</v>
      </c>
    </row>
    <row r="17" spans="1:7" x14ac:dyDescent="0.2">
      <c r="A17" t="s">
        <v>15</v>
      </c>
      <c r="B17">
        <f>'[1]Solar Photovoltaic'!$E$15</f>
        <v>1.869222155365819E-3</v>
      </c>
      <c r="C17">
        <v>0</v>
      </c>
      <c r="D17">
        <v>0</v>
      </c>
      <c r="E17">
        <v>0</v>
      </c>
      <c r="F17">
        <v>0</v>
      </c>
      <c r="G17">
        <f>SUM(B17:F17)</f>
        <v>1.869222155365819E-3</v>
      </c>
    </row>
    <row r="18" spans="1:7" x14ac:dyDescent="0.2">
      <c r="A18" t="s">
        <v>16</v>
      </c>
      <c r="B18">
        <f>'[1]Solar Thermal'!$E$15</f>
        <v>2.1065320985687842E-2</v>
      </c>
      <c r="C18">
        <v>0</v>
      </c>
      <c r="D18">
        <v>0</v>
      </c>
      <c r="E18">
        <v>0</v>
      </c>
      <c r="F18">
        <v>0</v>
      </c>
      <c r="G18">
        <f>SUM(B18:F18)</f>
        <v>2.1065320985687842E-2</v>
      </c>
    </row>
    <row r="19" spans="1:7" x14ac:dyDescent="0.2">
      <c r="A19" t="s">
        <v>23</v>
      </c>
      <c r="B19">
        <f>B7</f>
        <v>6.8038737072999515E-3</v>
      </c>
      <c r="C19">
        <v>0</v>
      </c>
      <c r="D19">
        <f>D7</f>
        <v>0</v>
      </c>
      <c r="E19">
        <f t="shared" ref="E19:F19" si="1">E7</f>
        <v>0</v>
      </c>
      <c r="F19">
        <f t="shared" si="1"/>
        <v>6.3922859522482556E-2</v>
      </c>
      <c r="G19">
        <f>SUM(B19:F19)</f>
        <v>7.0726733229782512E-2</v>
      </c>
    </row>
    <row r="20" spans="1:7" x14ac:dyDescent="0.2">
      <c r="A20" t="s">
        <v>24</v>
      </c>
      <c r="B20">
        <f>AVERAGE(B5:B7)</f>
        <v>4.4547899369525114E-2</v>
      </c>
      <c r="C20">
        <f t="shared" ref="C20:F20" si="2">AVERAGE(C5:C7)</f>
        <v>4.7396409753465473E-3</v>
      </c>
      <c r="D20">
        <f t="shared" si="2"/>
        <v>0</v>
      </c>
      <c r="E20">
        <f t="shared" si="2"/>
        <v>0</v>
      </c>
      <c r="F20">
        <f t="shared" si="2"/>
        <v>6.3922859522482556E-2</v>
      </c>
      <c r="G20">
        <f>SUM(B20:F20)</f>
        <v>0.11321039986735422</v>
      </c>
    </row>
    <row r="21" spans="1:7" x14ac:dyDescent="0.2">
      <c r="A21" s="5" t="s">
        <v>26</v>
      </c>
      <c r="B21">
        <f>AVERAGE(B19,B4)</f>
        <v>5.1008935710294082E-3</v>
      </c>
      <c r="C21">
        <f t="shared" ref="C21:F21" si="3">AVERAGE(C19,C4)</f>
        <v>1.4722086216023694E-5</v>
      </c>
      <c r="D21">
        <f t="shared" si="3"/>
        <v>0</v>
      </c>
      <c r="E21">
        <f t="shared" si="3"/>
        <v>0</v>
      </c>
      <c r="F21">
        <f t="shared" si="3"/>
        <v>4.6839222200157897E-2</v>
      </c>
      <c r="G21">
        <f>SUM(B21:F21)</f>
        <v>5.1954837857403333E-2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all-wc</vt:lpstr>
      <vt:lpstr>all-ww</vt:lpstr>
      <vt:lpstr>ground-wc</vt:lpstr>
      <vt:lpstr>ground-ww</vt:lpstr>
      <vt:lpstr>surface-wc</vt:lpstr>
      <vt:lpstr>surface-ww</vt:lpstr>
      <vt:lpstr>reuse-wc</vt:lpstr>
      <vt:lpstr>reuse-ww</vt:lpstr>
      <vt:lpstr>fresh-wc</vt:lpstr>
      <vt:lpstr>fresh-ww</vt:lpstr>
      <vt:lpstr>brackish-wc</vt:lpstr>
      <vt:lpstr>brackish-ww</vt:lpstr>
      <vt:lpstr>saline-wc</vt:lpstr>
      <vt:lpstr>saline-ww</vt:lpstr>
      <vt:lpstr>notRO-wc</vt:lpstr>
      <vt:lpstr>notRO-ww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2018-01-19T19:36:20Z</dcterms:created>
  <dcterms:modified xsi:type="dcterms:W3CDTF">2018-02-12T18:47:28Z</dcterms:modified>
</cp:coreProperties>
</file>