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M:\10Proj\100169\500 Technical\503 Calculations\sql files\CSV Templates\"/>
    </mc:Choice>
  </mc:AlternateContent>
  <bookViews>
    <workbookView xWindow="0" yWindow="0" windowWidth="28800" windowHeight="11610" tabRatio="816" activeTab="3"/>
  </bookViews>
  <sheets>
    <sheet name="City_metrics_Solid_Waste_Input" sheetId="1" r:id="rId1"/>
    <sheet name="City_Metrics_wastewater_input" sheetId="6" r:id="rId2"/>
    <sheet name="city_metrics_other_type" sheetId="8" r:id="rId3"/>
    <sheet name="City_Metrics_waste_ProcessingEF" sheetId="7" r:id="rId4"/>
    <sheet name="City_Metrics_energy_utilitiesEF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G36" i="1" l="1"/>
  <c r="G35" i="1"/>
  <c r="G34" i="1"/>
  <c r="G33" i="1"/>
  <c r="G32" i="1"/>
  <c r="G31" i="1"/>
  <c r="G30" i="1"/>
  <c r="E32" i="1"/>
  <c r="E31" i="1"/>
  <c r="E30" i="1"/>
  <c r="E18" i="1" l="1"/>
  <c r="E17" i="1"/>
  <c r="E16" i="1"/>
  <c r="G22" i="1"/>
  <c r="G21" i="1"/>
  <c r="G20" i="1"/>
  <c r="G19" i="1"/>
  <c r="G18" i="1"/>
  <c r="G17" i="1"/>
  <c r="G16" i="1"/>
  <c r="E4" i="1" l="1"/>
  <c r="E3" i="1"/>
  <c r="E2" i="1"/>
  <c r="E11" i="1"/>
  <c r="D9" i="1"/>
  <c r="D36" i="6" l="1"/>
  <c r="D35" i="6"/>
  <c r="D34" i="6"/>
  <c r="D33" i="6"/>
  <c r="D32" i="6"/>
  <c r="D31" i="6"/>
  <c r="D30" i="6"/>
  <c r="F72" i="3" l="1"/>
  <c r="E72" i="3"/>
  <c r="D72" i="3"/>
</calcChain>
</file>

<file path=xl/sharedStrings.xml><?xml version="1.0" encoding="utf-8"?>
<sst xmlns="http://schemas.openxmlformats.org/spreadsheetml/2006/main" count="709" uniqueCount="90">
  <si>
    <t>City</t>
  </si>
  <si>
    <t>Year</t>
  </si>
  <si>
    <t>County</t>
  </si>
  <si>
    <t>Recycled</t>
  </si>
  <si>
    <t>Facility1</t>
  </si>
  <si>
    <t>F1 Processed</t>
  </si>
  <si>
    <t>Facility 2</t>
  </si>
  <si>
    <t>F2 Processed</t>
  </si>
  <si>
    <t>F3 Processed</t>
  </si>
  <si>
    <t>Facility 4</t>
  </si>
  <si>
    <t>F4 Processed</t>
  </si>
  <si>
    <t>Facility 1</t>
  </si>
  <si>
    <t>Treated</t>
  </si>
  <si>
    <t>Facility 3</t>
  </si>
  <si>
    <t>Utility</t>
  </si>
  <si>
    <t>Type</t>
  </si>
  <si>
    <t>Co2_Ef</t>
  </si>
  <si>
    <t>N2O_ef</t>
  </si>
  <si>
    <t>CH4_ef</t>
  </si>
  <si>
    <t>great_river_energy</t>
  </si>
  <si>
    <t>electric</t>
  </si>
  <si>
    <t>xcel_energy</t>
  </si>
  <si>
    <t>Facility</t>
  </si>
  <si>
    <t>Richfield</t>
  </si>
  <si>
    <t>Land Disposed</t>
  </si>
  <si>
    <t>Hennepin</t>
  </si>
  <si>
    <t xml:space="preserve">Hennepin Energy Resources Center </t>
  </si>
  <si>
    <t>Land Disposed w/o methane recovery</t>
  </si>
  <si>
    <t>gas</t>
  </si>
  <si>
    <t>otter_tail_power</t>
  </si>
  <si>
    <t>conexus_energy</t>
  </si>
  <si>
    <t>anoka_municipal</t>
  </si>
  <si>
    <t>minnesota_power</t>
  </si>
  <si>
    <t>elk_river_municipal</t>
  </si>
  <si>
    <t>xcel_energy_gas</t>
  </si>
  <si>
    <t>rochester_public</t>
  </si>
  <si>
    <t>minnesota_energy_resources</t>
  </si>
  <si>
    <t>polk_county_resource_recovery</t>
  </si>
  <si>
    <t>hennepin_energy_resource_center</t>
  </si>
  <si>
    <t>Fossile Em RATE</t>
  </si>
  <si>
    <t>Biogenic em RATE</t>
  </si>
  <si>
    <t>new_port_and_elk_river</t>
  </si>
  <si>
    <t>Bemidji</t>
  </si>
  <si>
    <t>metropolitan</t>
  </si>
  <si>
    <t>seneca</t>
  </si>
  <si>
    <t>Burnsville</t>
  </si>
  <si>
    <t>Bloomington</t>
  </si>
  <si>
    <t>name</t>
  </si>
  <si>
    <t>fuel oil</t>
  </si>
  <si>
    <t>coal</t>
  </si>
  <si>
    <t>waste wood</t>
  </si>
  <si>
    <t>elk_river_and_ramsey_new_port</t>
  </si>
  <si>
    <t>comfortsystems_gas</t>
  </si>
  <si>
    <t>center_point_energy_gas</t>
  </si>
  <si>
    <t>Coon Rapids</t>
  </si>
  <si>
    <t>Duluth</t>
  </si>
  <si>
    <t>Eagan</t>
  </si>
  <si>
    <t>blue lake</t>
  </si>
  <si>
    <t xml:space="preserve">Eden Prarie </t>
  </si>
  <si>
    <t>Edina</t>
  </si>
  <si>
    <t>Falcon Heights</t>
  </si>
  <si>
    <t>Hopkins</t>
  </si>
  <si>
    <t>Lake Elmo</t>
  </si>
  <si>
    <t>Maplewood</t>
  </si>
  <si>
    <t>Minneapolis</t>
  </si>
  <si>
    <t>Minnetonka</t>
  </si>
  <si>
    <t>Oakdale</t>
  </si>
  <si>
    <t>Rochester</t>
  </si>
  <si>
    <t>rochester</t>
  </si>
  <si>
    <t>Rosemount</t>
  </si>
  <si>
    <t>empire</t>
  </si>
  <si>
    <t>Saint Cloud</t>
  </si>
  <si>
    <t>saint_cloud</t>
  </si>
  <si>
    <t>Saint Louis Park</t>
  </si>
  <si>
    <t>Saint Paul</t>
  </si>
  <si>
    <t>Shoreview</t>
  </si>
  <si>
    <t>Saint Anthony</t>
  </si>
  <si>
    <t>White Bear Lake</t>
  </si>
  <si>
    <t>eagles_point</t>
  </si>
  <si>
    <t>Woodbury</t>
  </si>
  <si>
    <t>Elk River and Ramsey/Washington</t>
  </si>
  <si>
    <t>Dakota</t>
  </si>
  <si>
    <t>HERC and Redwing</t>
  </si>
  <si>
    <t>Anoka</t>
  </si>
  <si>
    <t>Duluth WLSSD</t>
  </si>
  <si>
    <t>Ramsey</t>
  </si>
  <si>
    <t>Ramsey/Washington</t>
  </si>
  <si>
    <t>Washington</t>
  </si>
  <si>
    <t>Olmsted</t>
  </si>
  <si>
    <t>Olmsted Waste to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</si>
</sst>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,##0.0"/>
    <numFmt numFmtId="167" formatCode="#,##0.0000"/>
    <numFmt numFmtId="168" formatCode="&quot;$&quot;#,##0\ ;\(&quot;$&quot;#,##0\)"/>
    <numFmt numFmtId="169" formatCode="_(* #,##0.0_);_(* \(#,##0.0\);_(* &quot;-&quot;??_);_(@_)"/>
    <numFmt numFmtId="170" formatCode="0.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Helv"/>
    </font>
    <font>
      <sz val="10"/>
      <name val="Courier"/>
      <family val="3"/>
    </font>
    <font>
      <b/>
      <sz val="16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u/>
      <sz val="10"/>
      <color indexed="12"/>
      <name val="Arial"/>
      <family val="2"/>
    </font>
    <font>
      <sz val="8"/>
      <name val="Helvetica"/>
      <family val="2"/>
    </font>
    <font>
      <u/>
      <sz val="10"/>
      <color theme="10"/>
      <name val="Times New Roman"/>
      <family val="2"/>
    </font>
    <font>
      <sz val="10"/>
      <color indexed="8"/>
      <name val="Times New Roman"/>
      <family val="2"/>
    </font>
    <font>
      <b/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b/>
      <sz val="11"/>
      <color rgb="FF3F3F3F"/>
      <name val="Calibri"/>
      <family val="2"/>
    </font>
    <font>
      <sz val="11"/>
      <color rgb="FFFF0000"/>
      <name val="Calibri"/>
      <family val="2"/>
    </font>
    <font>
      <sz val="8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6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0" fontId="17" fillId="0" borderId="0"/>
    <xf numFmtId="49" fontId="32" fillId="0" borderId="10" applyNumberFormat="0" applyFont="0" applyFill="0" applyBorder="0" applyProtection="0">
      <alignment horizontal="left" vertical="center" indent="2"/>
    </xf>
    <xf numFmtId="49" fontId="32" fillId="0" borderId="11" applyNumberFormat="0" applyFont="0" applyFill="0" applyBorder="0" applyProtection="0">
      <alignment horizontal="left" vertical="center" indent="5"/>
    </xf>
    <xf numFmtId="4" fontId="31" fillId="0" borderId="12" applyFill="0" applyBorder="0" applyProtection="0">
      <alignment horizontal="right" vertical="center"/>
    </xf>
    <xf numFmtId="43" fontId="1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24" fillId="0" borderId="0"/>
    <xf numFmtId="44" fontId="19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37" fontId="25" fillId="0" borderId="0"/>
    <xf numFmtId="4" fontId="32" fillId="0" borderId="10" applyFill="0" applyBorder="0" applyProtection="0">
      <alignment horizontal="right" vertical="center"/>
    </xf>
    <xf numFmtId="49" fontId="31" fillId="0" borderId="10" applyNumberFormat="0" applyFill="0" applyBorder="0" applyProtection="0">
      <alignment horizontal="left" vertical="center"/>
    </xf>
    <xf numFmtId="0" fontId="32" fillId="0" borderId="10" applyNumberFormat="0" applyFill="0" applyAlignment="0" applyProtection="0"/>
    <xf numFmtId="0" fontId="34" fillId="33" borderId="0" applyNumberFormat="0" applyFont="0" applyBorder="0" applyAlignment="0" applyProtection="0"/>
    <xf numFmtId="167" fontId="32" fillId="34" borderId="10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4" fontId="22" fillId="35" borderId="13" applyNumberFormat="0" applyProtection="0">
      <alignment vertical="center"/>
    </xf>
    <xf numFmtId="4" fontId="28" fillId="35" borderId="13" applyNumberFormat="0" applyProtection="0">
      <alignment vertical="center"/>
    </xf>
    <xf numFmtId="4" fontId="22" fillId="35" borderId="13" applyNumberFormat="0" applyProtection="0">
      <alignment horizontal="left" vertical="center" indent="1"/>
    </xf>
    <xf numFmtId="4" fontId="22" fillId="35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37" borderId="13" applyNumberFormat="0" applyProtection="0">
      <alignment horizontal="right" vertical="center"/>
    </xf>
    <xf numFmtId="4" fontId="22" fillId="38" borderId="13" applyNumberFormat="0" applyProtection="0">
      <alignment horizontal="right" vertical="center"/>
    </xf>
    <xf numFmtId="4" fontId="22" fillId="39" borderId="13" applyNumberFormat="0" applyProtection="0">
      <alignment horizontal="right" vertical="center"/>
    </xf>
    <xf numFmtId="4" fontId="22" fillId="40" borderId="13" applyNumberFormat="0" applyProtection="0">
      <alignment horizontal="right" vertical="center"/>
    </xf>
    <xf numFmtId="4" fontId="22" fillId="41" borderId="13" applyNumberFormat="0" applyProtection="0">
      <alignment horizontal="right" vertical="center"/>
    </xf>
    <xf numFmtId="4" fontId="22" fillId="42" borderId="13" applyNumberFormat="0" applyProtection="0">
      <alignment horizontal="right" vertical="center"/>
    </xf>
    <xf numFmtId="4" fontId="22" fillId="43" borderId="13" applyNumberFormat="0" applyProtection="0">
      <alignment horizontal="right" vertical="center"/>
    </xf>
    <xf numFmtId="4" fontId="22" fillId="44" borderId="13" applyNumberFormat="0" applyProtection="0">
      <alignment horizontal="right" vertical="center"/>
    </xf>
    <xf numFmtId="4" fontId="22" fillId="45" borderId="13" applyNumberFormat="0" applyProtection="0">
      <alignment horizontal="right" vertical="center"/>
    </xf>
    <xf numFmtId="4" fontId="27" fillId="46" borderId="13" applyNumberFormat="0" applyProtection="0">
      <alignment horizontal="left" vertical="center" indent="1"/>
    </xf>
    <xf numFmtId="4" fontId="22" fillId="47" borderId="14" applyNumberFormat="0" applyProtection="0">
      <alignment horizontal="left" vertical="center" indent="1"/>
    </xf>
    <xf numFmtId="4" fontId="29" fillId="48" borderId="0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47" borderId="13" applyNumberFormat="0" applyProtection="0">
      <alignment horizontal="left" vertical="center" indent="1"/>
    </xf>
    <xf numFmtId="4" fontId="22" fillId="49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51" borderId="13" applyNumberFormat="0" applyProtection="0">
      <alignment vertical="center"/>
    </xf>
    <xf numFmtId="4" fontId="28" fillId="51" borderId="13" applyNumberFormat="0" applyProtection="0">
      <alignment vertical="center"/>
    </xf>
    <xf numFmtId="4" fontId="22" fillId="51" borderId="13" applyNumberFormat="0" applyProtection="0">
      <alignment horizontal="left" vertical="center" indent="1"/>
    </xf>
    <xf numFmtId="4" fontId="22" fillId="51" borderId="13" applyNumberFormat="0" applyProtection="0">
      <alignment horizontal="left" vertical="center" indent="1"/>
    </xf>
    <xf numFmtId="4" fontId="22" fillId="47" borderId="13" applyNumberFormat="0" applyProtection="0">
      <alignment horizontal="right" vertical="center"/>
    </xf>
    <xf numFmtId="4" fontId="28" fillId="47" borderId="13" applyNumberFormat="0" applyProtection="0">
      <alignment horizontal="right" vertical="center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0" fontId="26" fillId="0" borderId="0"/>
    <xf numFmtId="4" fontId="30" fillId="47" borderId="13" applyNumberFormat="0" applyProtection="0">
      <alignment horizontal="right" vertical="center"/>
    </xf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167" fontId="32" fillId="34" borderId="10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0" fontId="1" fillId="0" borderId="0"/>
    <xf numFmtId="49" fontId="31" fillId="0" borderId="15" applyNumberFormat="0" applyFill="0" applyBorder="0" applyProtection="0">
      <alignment horizontal="lef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0" fillId="12" borderId="0" applyNumberFormat="0" applyBorder="0" applyAlignment="0" applyProtection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9" borderId="0" applyNumberFormat="0" applyBorder="0" applyAlignment="0" applyProtection="0"/>
    <xf numFmtId="0" fontId="40" fillId="13" borderId="0" applyNumberFormat="0" applyBorder="0" applyAlignment="0" applyProtection="0"/>
    <xf numFmtId="0" fontId="40" fillId="17" borderId="0" applyNumberFormat="0" applyBorder="0" applyAlignment="0" applyProtection="0"/>
    <xf numFmtId="0" fontId="40" fillId="21" borderId="0" applyNumberFormat="0" applyBorder="0" applyAlignment="0" applyProtection="0"/>
    <xf numFmtId="0" fontId="40" fillId="25" borderId="0" applyNumberFormat="0" applyBorder="0" applyAlignment="0" applyProtection="0"/>
    <xf numFmtId="0" fontId="40" fillId="29" borderId="0" applyNumberFormat="0" applyBorder="0" applyAlignment="0" applyProtection="0"/>
    <xf numFmtId="0" fontId="41" fillId="3" borderId="0" applyNumberFormat="0" applyBorder="0" applyAlignment="0" applyProtection="0"/>
    <xf numFmtId="0" fontId="42" fillId="6" borderId="4" applyNumberFormat="0" applyAlignment="0" applyProtection="0"/>
    <xf numFmtId="0" fontId="43" fillId="7" borderId="7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5" borderId="4" applyNumberFormat="0" applyAlignment="0" applyProtection="0"/>
    <xf numFmtId="0" fontId="50" fillId="0" borderId="6" applyNumberFormat="0" applyFill="0" applyAlignment="0" applyProtection="0"/>
    <xf numFmtId="0" fontId="5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52" fillId="0" borderId="0"/>
    <xf numFmtId="0" fontId="19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2" fillId="0" borderId="15" applyFill="0" applyBorder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8" borderId="8" applyNumberFormat="0" applyFont="0" applyAlignment="0" applyProtection="0"/>
    <xf numFmtId="0" fontId="53" fillId="6" borderId="5" applyNumberFormat="0" applyAlignment="0" applyProtection="0"/>
    <xf numFmtId="167" fontId="32" fillId="34" borderId="1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0" fontId="37" fillId="0" borderId="9" applyNumberFormat="0" applyFill="0" applyAlignment="0" applyProtection="0"/>
    <xf numFmtId="0" fontId="5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2" fillId="0" borderId="10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0" fontId="1" fillId="0" borderId="0"/>
    <xf numFmtId="4" fontId="32" fillId="0" borderId="10" applyFill="0" applyBorder="0" applyProtection="0">
      <alignment horizontal="right" vertical="center"/>
    </xf>
    <xf numFmtId="49" fontId="31" fillId="0" borderId="10" applyNumberFormat="0" applyFill="0" applyBorder="0" applyProtection="0">
      <alignment horizontal="left" vertical="center"/>
    </xf>
    <xf numFmtId="0" fontId="32" fillId="0" borderId="10" applyNumberFormat="0" applyFill="0" applyAlignment="0" applyProtection="0"/>
    <xf numFmtId="167" fontId="32" fillId="34" borderId="10" applyNumberFormat="0" applyFont="0" applyBorder="0" applyAlignment="0" applyProtection="0">
      <alignment horizontal="right" vertical="center"/>
    </xf>
    <xf numFmtId="4" fontId="22" fillId="35" borderId="13" applyNumberFormat="0" applyProtection="0">
      <alignment vertical="center"/>
    </xf>
    <xf numFmtId="4" fontId="28" fillId="35" borderId="13" applyNumberFormat="0" applyProtection="0">
      <alignment vertical="center"/>
    </xf>
    <xf numFmtId="4" fontId="22" fillId="35" borderId="13" applyNumberFormat="0" applyProtection="0">
      <alignment horizontal="left" vertical="center" indent="1"/>
    </xf>
    <xf numFmtId="4" fontId="22" fillId="35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37" borderId="13" applyNumberFormat="0" applyProtection="0">
      <alignment horizontal="right" vertical="center"/>
    </xf>
    <xf numFmtId="4" fontId="22" fillId="38" borderId="13" applyNumberFormat="0" applyProtection="0">
      <alignment horizontal="right" vertical="center"/>
    </xf>
    <xf numFmtId="4" fontId="22" fillId="39" borderId="13" applyNumberFormat="0" applyProtection="0">
      <alignment horizontal="right" vertical="center"/>
    </xf>
    <xf numFmtId="4" fontId="22" fillId="40" borderId="13" applyNumberFormat="0" applyProtection="0">
      <alignment horizontal="right" vertical="center"/>
    </xf>
    <xf numFmtId="4" fontId="22" fillId="41" borderId="13" applyNumberFormat="0" applyProtection="0">
      <alignment horizontal="right" vertical="center"/>
    </xf>
    <xf numFmtId="4" fontId="22" fillId="42" borderId="13" applyNumberFormat="0" applyProtection="0">
      <alignment horizontal="right" vertical="center"/>
    </xf>
    <xf numFmtId="4" fontId="22" fillId="43" borderId="13" applyNumberFormat="0" applyProtection="0">
      <alignment horizontal="right" vertical="center"/>
    </xf>
    <xf numFmtId="4" fontId="22" fillId="45" borderId="13" applyNumberFormat="0" applyProtection="0">
      <alignment horizontal="right" vertical="center"/>
    </xf>
    <xf numFmtId="4" fontId="22" fillId="49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4" fontId="22" fillId="51" borderId="13" applyNumberFormat="0" applyProtection="0">
      <alignment vertical="center"/>
    </xf>
    <xf numFmtId="4" fontId="22" fillId="51" borderId="13" applyNumberFormat="0" applyProtection="0">
      <alignment horizontal="left" vertical="center" indent="1"/>
    </xf>
    <xf numFmtId="4" fontId="22" fillId="51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8" fillId="51" borderId="13" applyNumberForma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0" fontId="1" fillId="0" borderId="0"/>
    <xf numFmtId="49" fontId="31" fillId="0" borderId="10" applyNumberFormat="0" applyFill="0" applyBorder="0" applyProtection="0">
      <alignment horizontal="lef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7" fillId="4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47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4" fontId="22" fillId="44" borderId="13" applyNumberFormat="0" applyProtection="0">
      <alignment horizontal="right" vertical="center"/>
    </xf>
    <xf numFmtId="4" fontId="22" fillId="47" borderId="13" applyNumberFormat="0" applyProtection="0">
      <alignment horizontal="right" vertical="center"/>
    </xf>
    <xf numFmtId="49" fontId="32" fillId="0" borderId="10" applyNumberFormat="0" applyFont="0" applyFill="0" applyBorder="0" applyProtection="0">
      <alignment horizontal="left" vertical="center" indent="2"/>
    </xf>
    <xf numFmtId="4" fontId="22" fillId="47" borderId="14" applyNumberFormat="0" applyProtection="0">
      <alignment horizontal="left" vertical="center" indent="1"/>
    </xf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4" fontId="28" fillId="47" borderId="13" applyNumberFormat="0" applyProtection="0">
      <alignment horizontal="right" vertical="center"/>
    </xf>
    <xf numFmtId="4" fontId="30" fillId="47" borderId="13" applyNumberFormat="0" applyProtection="0">
      <alignment horizontal="right" vertical="center"/>
    </xf>
    <xf numFmtId="49" fontId="32" fillId="0" borderId="10" applyNumberFormat="0" applyFont="0" applyFill="0" applyBorder="0" applyProtection="0">
      <alignment horizontal="left" vertical="center" indent="2"/>
    </xf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9" fontId="32" fillId="0" borderId="10" applyNumberFormat="0" applyFont="0" applyFill="0" applyBorder="0" applyProtection="0">
      <alignment horizontal="left" vertical="center" indent="2"/>
    </xf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2" fillId="0" borderId="10" applyFill="0" applyBorder="0" applyProtection="0">
      <alignment horizontal="right" vertical="center"/>
    </xf>
    <xf numFmtId="49" fontId="31" fillId="0" borderId="10" applyNumberFormat="0" applyFill="0" applyBorder="0" applyProtection="0">
      <alignment horizontal="left" vertical="center"/>
    </xf>
    <xf numFmtId="0" fontId="32" fillId="0" borderId="10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32" fillId="34" borderId="10" applyNumberFormat="0" applyFont="0" applyBorder="0" applyAlignment="0" applyProtection="0">
      <alignment horizontal="right" vertical="center"/>
    </xf>
    <xf numFmtId="49" fontId="32" fillId="0" borderId="16" applyNumberFormat="0" applyFont="0" applyFill="0" applyBorder="0" applyProtection="0">
      <alignment horizontal="left" vertical="center" indent="2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32" fillId="0" borderId="16" applyFill="0" applyBorder="0" applyProtection="0">
      <alignment horizontal="right" vertical="center"/>
    </xf>
    <xf numFmtId="49" fontId="31" fillId="0" borderId="16" applyNumberFormat="0" applyFill="0" applyBorder="0" applyProtection="0">
      <alignment horizontal="left" vertical="center"/>
    </xf>
    <xf numFmtId="0" fontId="32" fillId="0" borderId="16" applyNumberFormat="0" applyFill="0" applyAlignment="0" applyProtection="0"/>
    <xf numFmtId="167" fontId="32" fillId="34" borderId="16" applyNumberFormat="0" applyFont="0" applyBorder="0" applyAlignment="0" applyProtection="0">
      <alignment horizontal="right" vertical="center"/>
    </xf>
    <xf numFmtId="4" fontId="22" fillId="35" borderId="13" applyNumberFormat="0" applyProtection="0">
      <alignment vertical="center"/>
    </xf>
    <xf numFmtId="4" fontId="28" fillId="35" borderId="13" applyNumberFormat="0" applyProtection="0">
      <alignment vertical="center"/>
    </xf>
    <xf numFmtId="4" fontId="22" fillId="35" borderId="13" applyNumberFormat="0" applyProtection="0">
      <alignment horizontal="left" vertical="center" indent="1"/>
    </xf>
    <xf numFmtId="4" fontId="22" fillId="35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37" borderId="13" applyNumberFormat="0" applyProtection="0">
      <alignment horizontal="right" vertical="center"/>
    </xf>
    <xf numFmtId="4" fontId="22" fillId="38" borderId="13" applyNumberFormat="0" applyProtection="0">
      <alignment horizontal="right" vertical="center"/>
    </xf>
    <xf numFmtId="4" fontId="22" fillId="39" borderId="13" applyNumberFormat="0" applyProtection="0">
      <alignment horizontal="right" vertical="center"/>
    </xf>
    <xf numFmtId="4" fontId="22" fillId="40" borderId="13" applyNumberFormat="0" applyProtection="0">
      <alignment horizontal="right" vertical="center"/>
    </xf>
    <xf numFmtId="4" fontId="22" fillId="41" borderId="13" applyNumberFormat="0" applyProtection="0">
      <alignment horizontal="right" vertical="center"/>
    </xf>
    <xf numFmtId="4" fontId="22" fillId="42" borderId="13" applyNumberFormat="0" applyProtection="0">
      <alignment horizontal="right" vertical="center"/>
    </xf>
    <xf numFmtId="4" fontId="22" fillId="43" borderId="13" applyNumberFormat="0" applyProtection="0">
      <alignment horizontal="right" vertical="center"/>
    </xf>
    <xf numFmtId="4" fontId="22" fillId="45" borderId="13" applyNumberFormat="0" applyProtection="0">
      <alignment horizontal="right" vertical="center"/>
    </xf>
    <xf numFmtId="4" fontId="22" fillId="49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4" fontId="22" fillId="51" borderId="13" applyNumberFormat="0" applyProtection="0">
      <alignment vertical="center"/>
    </xf>
    <xf numFmtId="4" fontId="22" fillId="51" borderId="13" applyNumberFormat="0" applyProtection="0">
      <alignment horizontal="left" vertical="center" indent="1"/>
    </xf>
    <xf numFmtId="4" fontId="22" fillId="51" borderId="13" applyNumberFormat="0" applyProtection="0">
      <alignment horizontal="left" vertical="center" indent="1"/>
    </xf>
    <xf numFmtId="4" fontId="28" fillId="51" borderId="13" applyNumberFormat="0" applyProtection="0">
      <alignment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167" fontId="32" fillId="34" borderId="16" applyNumberFormat="0" applyFont="0" applyBorder="0" applyAlignment="0" applyProtection="0">
      <alignment horizontal="right"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167" fontId="32" fillId="34" borderId="16" applyNumberFormat="0" applyFont="0" applyBorder="0" applyAlignment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167" fontId="32" fillId="34" borderId="16" applyNumberFormat="0" applyFont="0" applyBorder="0" applyAlignment="0" applyProtection="0">
      <alignment horizontal="right"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167" fontId="32" fillId="34" borderId="16" applyNumberFormat="0" applyFont="0" applyBorder="0" applyAlignment="0" applyProtection="0">
      <alignment horizontal="right" vertical="center"/>
    </xf>
    <xf numFmtId="4" fontId="27" fillId="4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47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4" fontId="22" fillId="44" borderId="13" applyNumberFormat="0" applyProtection="0">
      <alignment horizontal="right" vertical="center"/>
    </xf>
    <xf numFmtId="4" fontId="22" fillId="47" borderId="13" applyNumberFormat="0" applyProtection="0">
      <alignment horizontal="right"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167" fontId="32" fillId="34" borderId="16" applyNumberFormat="0" applyFont="0" applyBorder="0" applyAlignment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4" fontId="28" fillId="47" borderId="13" applyNumberFormat="0" applyProtection="0">
      <alignment horizontal="right" vertical="center"/>
    </xf>
    <xf numFmtId="4" fontId="30" fillId="47" borderId="13" applyNumberFormat="0" applyProtection="0">
      <alignment horizontal="right"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167" fontId="32" fillId="34" borderId="16" applyNumberFormat="0" applyFont="0" applyBorder="0" applyAlignment="0" applyProtection="0">
      <alignment horizontal="right" vertical="center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0" fontId="32" fillId="0" borderId="16" applyNumberFormat="0" applyFill="0" applyAlignment="0" applyProtection="0"/>
    <xf numFmtId="49" fontId="31" fillId="0" borderId="16" applyNumberFormat="0" applyFill="0" applyBorder="0" applyProtection="0">
      <alignment horizontal="left" vertical="center"/>
    </xf>
    <xf numFmtId="167" fontId="32" fillId="34" borderId="16" applyNumberFormat="0" applyFont="0" applyBorder="0" applyAlignment="0" applyProtection="0">
      <alignment horizontal="right" vertical="center"/>
    </xf>
    <xf numFmtId="49" fontId="32" fillId="0" borderId="16" applyNumberFormat="0" applyFont="0" applyFill="0" applyBorder="0" applyProtection="0">
      <alignment horizontal="left" vertical="center" indent="2"/>
    </xf>
    <xf numFmtId="4" fontId="32" fillId="0" borderId="16" applyFill="0" applyBorder="0" applyProtection="0">
      <alignment horizontal="right" vertical="center"/>
    </xf>
    <xf numFmtId="49" fontId="31" fillId="0" borderId="16" applyNumberFormat="0" applyFill="0" applyBorder="0" applyProtection="0">
      <alignment horizontal="left" vertical="center"/>
    </xf>
    <xf numFmtId="0" fontId="32" fillId="0" borderId="16" applyNumberFormat="0" applyFill="0" applyAlignment="0" applyProtection="0"/>
    <xf numFmtId="167" fontId="32" fillId="34" borderId="16" applyNumberFormat="0" applyFont="0" applyBorder="0" applyAlignmen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4" fontId="22" fillId="35" borderId="13" applyNumberFormat="0" applyProtection="0">
      <alignment vertical="center"/>
    </xf>
    <xf numFmtId="4" fontId="28" fillId="35" borderId="13" applyNumberFormat="0" applyProtection="0">
      <alignment vertical="center"/>
    </xf>
    <xf numFmtId="4" fontId="22" fillId="35" borderId="13" applyNumberFormat="0" applyProtection="0">
      <alignment horizontal="left" vertical="center" indent="1"/>
    </xf>
    <xf numFmtId="4" fontId="22" fillId="35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37" borderId="13" applyNumberFormat="0" applyProtection="0">
      <alignment horizontal="right" vertical="center"/>
    </xf>
    <xf numFmtId="4" fontId="22" fillId="38" borderId="13" applyNumberFormat="0" applyProtection="0">
      <alignment horizontal="right" vertical="center"/>
    </xf>
    <xf numFmtId="4" fontId="22" fillId="39" borderId="13" applyNumberFormat="0" applyProtection="0">
      <alignment horizontal="right" vertical="center"/>
    </xf>
    <xf numFmtId="4" fontId="22" fillId="40" borderId="13" applyNumberFormat="0" applyProtection="0">
      <alignment horizontal="right" vertical="center"/>
    </xf>
    <xf numFmtId="4" fontId="22" fillId="41" borderId="13" applyNumberFormat="0" applyProtection="0">
      <alignment horizontal="right" vertical="center"/>
    </xf>
    <xf numFmtId="4" fontId="22" fillId="42" borderId="13" applyNumberFormat="0" applyProtection="0">
      <alignment horizontal="right" vertical="center"/>
    </xf>
    <xf numFmtId="4" fontId="22" fillId="43" borderId="13" applyNumberFormat="0" applyProtection="0">
      <alignment horizontal="right" vertical="center"/>
    </xf>
    <xf numFmtId="4" fontId="22" fillId="44" borderId="13" applyNumberFormat="0" applyProtection="0">
      <alignment horizontal="right" vertical="center"/>
    </xf>
    <xf numFmtId="4" fontId="22" fillId="45" borderId="13" applyNumberFormat="0" applyProtection="0">
      <alignment horizontal="right" vertical="center"/>
    </xf>
    <xf numFmtId="4" fontId="27" fillId="46" borderId="13" applyNumberFormat="0" applyProtection="0">
      <alignment horizontal="left" vertical="center" indent="1"/>
    </xf>
    <xf numFmtId="4" fontId="22" fillId="47" borderId="14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47" borderId="13" applyNumberFormat="0" applyProtection="0">
      <alignment horizontal="left" vertical="center" indent="1"/>
    </xf>
    <xf numFmtId="4" fontId="22" fillId="49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49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0" fontId="19" fillId="50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0" fontId="19" fillId="33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22" fillId="51" borderId="13" applyNumberFormat="0" applyProtection="0">
      <alignment vertical="center"/>
    </xf>
    <xf numFmtId="4" fontId="28" fillId="51" borderId="13" applyNumberFormat="0" applyProtection="0">
      <alignment vertical="center"/>
    </xf>
    <xf numFmtId="4" fontId="22" fillId="51" borderId="13" applyNumberFormat="0" applyProtection="0">
      <alignment horizontal="left" vertical="center" indent="1"/>
    </xf>
    <xf numFmtId="4" fontId="22" fillId="51" borderId="13" applyNumberFormat="0" applyProtection="0">
      <alignment horizontal="left" vertical="center" indent="1"/>
    </xf>
    <xf numFmtId="4" fontId="22" fillId="47" borderId="13" applyNumberFormat="0" applyProtection="0">
      <alignment horizontal="right" vertical="center"/>
    </xf>
    <xf numFmtId="4" fontId="28" fillId="47" borderId="13" applyNumberFormat="0" applyProtection="0">
      <alignment horizontal="right" vertical="center"/>
    </xf>
    <xf numFmtId="0" fontId="19" fillId="36" borderId="13" applyNumberFormat="0" applyProtection="0">
      <alignment horizontal="left" vertical="center" indent="1"/>
    </xf>
    <xf numFmtId="0" fontId="19" fillId="36" borderId="13" applyNumberFormat="0" applyProtection="0">
      <alignment horizontal="left" vertical="center" indent="1"/>
    </xf>
    <xf numFmtId="4" fontId="30" fillId="47" borderId="13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2" fillId="0" borderId="15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0" fontId="1" fillId="0" borderId="0"/>
    <xf numFmtId="4" fontId="32" fillId="0" borderId="15" applyFill="0" applyBorder="0" applyProtection="0">
      <alignment horizontal="right" vertical="center"/>
    </xf>
    <xf numFmtId="49" fontId="31" fillId="0" borderId="15" applyNumberFormat="0" applyFill="0" applyBorder="0" applyProtection="0">
      <alignment horizontal="left" vertical="center"/>
    </xf>
    <xf numFmtId="0" fontId="32" fillId="0" borderId="15" applyNumberFormat="0" applyFill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4" fontId="22" fillId="35" borderId="17" applyNumberFormat="0" applyProtection="0">
      <alignment vertical="center"/>
    </xf>
    <xf numFmtId="4" fontId="28" fillId="35" borderId="17" applyNumberFormat="0" applyProtection="0">
      <alignment vertical="center"/>
    </xf>
    <xf numFmtId="4" fontId="22" fillId="35" borderId="17" applyNumberFormat="0" applyProtection="0">
      <alignment horizontal="left" vertical="center" indent="1"/>
    </xf>
    <xf numFmtId="4" fontId="22" fillId="35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7" borderId="17" applyNumberFormat="0" applyProtection="0">
      <alignment horizontal="right" vertical="center"/>
    </xf>
    <xf numFmtId="4" fontId="22" fillId="38" borderId="17" applyNumberFormat="0" applyProtection="0">
      <alignment horizontal="right" vertical="center"/>
    </xf>
    <xf numFmtId="4" fontId="22" fillId="39" borderId="17" applyNumberFormat="0" applyProtection="0">
      <alignment horizontal="right" vertical="center"/>
    </xf>
    <xf numFmtId="4" fontId="22" fillId="40" borderId="17" applyNumberFormat="0" applyProtection="0">
      <alignment horizontal="right" vertical="center"/>
    </xf>
    <xf numFmtId="4" fontId="22" fillId="41" borderId="17" applyNumberFormat="0" applyProtection="0">
      <alignment horizontal="right" vertical="center"/>
    </xf>
    <xf numFmtId="4" fontId="22" fillId="42" borderId="17" applyNumberFormat="0" applyProtection="0">
      <alignment horizontal="right" vertical="center"/>
    </xf>
    <xf numFmtId="4" fontId="22" fillId="43" borderId="17" applyNumberFormat="0" applyProtection="0">
      <alignment horizontal="right" vertical="center"/>
    </xf>
    <xf numFmtId="4" fontId="22" fillId="45" borderId="17" applyNumberFormat="0" applyProtection="0">
      <alignment horizontal="right" vertical="center"/>
    </xf>
    <xf numFmtId="4" fontId="22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4" fontId="22" fillId="51" borderId="17" applyNumberFormat="0" applyProtection="0">
      <alignment vertical="center"/>
    </xf>
    <xf numFmtId="4" fontId="22" fillId="51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8" fillId="51" borderId="17" applyNumberForma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0" fontId="1" fillId="0" borderId="0"/>
    <xf numFmtId="49" fontId="31" fillId="0" borderId="15" applyNumberFormat="0" applyFill="0" applyBorder="0" applyProtection="0">
      <alignment horizontal="lef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7" fillId="4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47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4" fontId="22" fillId="44" borderId="17" applyNumberFormat="0" applyProtection="0">
      <alignment horizontal="right" vertical="center"/>
    </xf>
    <xf numFmtId="4" fontId="22" fillId="47" borderId="17" applyNumberForma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22" fillId="47" borderId="14" applyNumberFormat="0" applyProtection="0">
      <alignment horizontal="left" vertical="center" indent="1"/>
    </xf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4" fontId="28" fillId="47" borderId="17" applyNumberFormat="0" applyProtection="0">
      <alignment horizontal="right" vertical="center"/>
    </xf>
    <xf numFmtId="4" fontId="30" fillId="47" borderId="17" applyNumberForma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49" fontId="31" fillId="0" borderId="15" applyNumberFormat="0" applyFill="0" applyBorder="0" applyProtection="0">
      <alignment horizontal="left" vertical="center"/>
    </xf>
    <xf numFmtId="0" fontId="32" fillId="0" borderId="15" applyNumberFormat="0" applyFill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" fillId="0" borderId="0"/>
    <xf numFmtId="4" fontId="55" fillId="52" borderId="18" applyNumberFormat="0" applyProtection="0">
      <alignment horizontal="left" vertical="center" indent="1"/>
    </xf>
    <xf numFmtId="4" fontId="55" fillId="52" borderId="18" applyNumberFormat="0" applyProtection="0">
      <alignment horizontal="left" vertical="center" indent="1"/>
    </xf>
    <xf numFmtId="4" fontId="55" fillId="0" borderId="18" applyNumberFormat="0" applyProtection="0">
      <alignment horizontal="right" vertical="center"/>
    </xf>
    <xf numFmtId="4" fontId="55" fillId="52" borderId="18" applyNumberFormat="0" applyProtection="0">
      <alignment horizontal="left" vertical="center" indent="1"/>
    </xf>
    <xf numFmtId="4" fontId="55" fillId="52" borderId="18" applyNumberFormat="0" applyProtection="0">
      <alignment horizontal="left" vertical="center" indent="1"/>
    </xf>
    <xf numFmtId="4" fontId="55" fillId="0" borderId="18" applyNumberForma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2" fillId="0" borderId="15" applyNumberFormat="0" applyFill="0" applyAlignment="0" applyProtection="0"/>
    <xf numFmtId="43" fontId="1" fillId="0" borderId="0" applyFont="0" applyFill="0" applyBorder="0" applyAlignment="0" applyProtection="0"/>
    <xf numFmtId="4" fontId="22" fillId="51" borderId="17" applyNumberFormat="0" applyProtection="0">
      <alignment vertical="center"/>
    </xf>
    <xf numFmtId="0" fontId="1" fillId="0" borderId="0"/>
    <xf numFmtId="4" fontId="22" fillId="35" borderId="17" applyNumberFormat="0" applyProtection="0">
      <alignment horizontal="left" vertical="center" indent="1"/>
    </xf>
    <xf numFmtId="4" fontId="32" fillId="0" borderId="15" applyFill="0" applyBorder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2" fillId="0" borderId="15" applyNumberFormat="0" applyFill="0" applyAlignment="0" applyProtection="0"/>
    <xf numFmtId="4" fontId="28" fillId="47" borderId="17" applyNumberFormat="0" applyProtection="0">
      <alignment horizontal="right" vertical="center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0" fontId="32" fillId="0" borderId="15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4" fontId="32" fillId="0" borderId="15" applyFill="0" applyBorder="0" applyProtection="0">
      <alignment horizontal="right" vertical="center"/>
    </xf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" fontId="22" fillId="42" borderId="17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32" fillId="0" borderId="15" applyFill="0" applyBorder="0" applyProtection="0">
      <alignment horizontal="right" vertical="center"/>
    </xf>
    <xf numFmtId="4" fontId="22" fillId="35" borderId="17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2" fillId="47" borderId="14" applyNumberFormat="0" applyProtection="0">
      <alignment horizontal="left" vertical="center" indent="1"/>
    </xf>
    <xf numFmtId="0" fontId="32" fillId="0" borderId="15" applyNumberFormat="0" applyFill="0" applyAlignment="0" applyProtection="0"/>
    <xf numFmtId="0" fontId="1" fillId="0" borderId="0"/>
    <xf numFmtId="4" fontId="55" fillId="52" borderId="18" applyNumberFormat="0" applyProtection="0">
      <alignment horizontal="left" vertical="center" indent="1"/>
    </xf>
    <xf numFmtId="4" fontId="55" fillId="52" borderId="18" applyNumberFormat="0" applyProtection="0">
      <alignment horizontal="left" vertical="center" indent="1"/>
    </xf>
    <xf numFmtId="4" fontId="55" fillId="0" borderId="18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2" fillId="0" borderId="10" applyNumberFormat="0" applyFont="0" applyFill="0" applyBorder="0" applyProtection="0">
      <alignment horizontal="left" vertical="center" indent="2"/>
    </xf>
    <xf numFmtId="4" fontId="32" fillId="0" borderId="10" applyFill="0" applyBorder="0" applyProtection="0">
      <alignment horizontal="right" vertical="center"/>
    </xf>
    <xf numFmtId="0" fontId="32" fillId="0" borderId="10" applyNumberFormat="0" applyFill="0" applyAlignment="0" applyProtection="0"/>
    <xf numFmtId="49" fontId="31" fillId="0" borderId="10" applyNumberFormat="0" applyFill="0" applyBorder="0" applyProtection="0">
      <alignment horizontal="left" vertical="center"/>
    </xf>
    <xf numFmtId="167" fontId="32" fillId="34" borderId="10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" fontId="22" fillId="35" borderId="17" applyNumberFormat="0" applyProtection="0">
      <alignment vertical="center"/>
    </xf>
    <xf numFmtId="4" fontId="28" fillId="35" borderId="17" applyNumberFormat="0" applyProtection="0">
      <alignment vertical="center"/>
    </xf>
    <xf numFmtId="4" fontId="22" fillId="35" borderId="17" applyNumberFormat="0" applyProtection="0">
      <alignment horizontal="left" vertical="center" indent="1"/>
    </xf>
    <xf numFmtId="4" fontId="22" fillId="35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7" borderId="17" applyNumberFormat="0" applyProtection="0">
      <alignment horizontal="right" vertical="center"/>
    </xf>
    <xf numFmtId="4" fontId="22" fillId="38" borderId="17" applyNumberFormat="0" applyProtection="0">
      <alignment horizontal="right" vertical="center"/>
    </xf>
    <xf numFmtId="4" fontId="22" fillId="39" borderId="17" applyNumberFormat="0" applyProtection="0">
      <alignment horizontal="right" vertical="center"/>
    </xf>
    <xf numFmtId="4" fontId="22" fillId="40" borderId="17" applyNumberFormat="0" applyProtection="0">
      <alignment horizontal="right" vertical="center"/>
    </xf>
    <xf numFmtId="4" fontId="22" fillId="41" borderId="17" applyNumberFormat="0" applyProtection="0">
      <alignment horizontal="right" vertical="center"/>
    </xf>
    <xf numFmtId="4" fontId="22" fillId="42" borderId="17" applyNumberFormat="0" applyProtection="0">
      <alignment horizontal="right" vertical="center"/>
    </xf>
    <xf numFmtId="4" fontId="22" fillId="43" borderId="17" applyNumberFormat="0" applyProtection="0">
      <alignment horizontal="right" vertical="center"/>
    </xf>
    <xf numFmtId="4" fontId="22" fillId="44" borderId="17" applyNumberFormat="0" applyProtection="0">
      <alignment horizontal="right" vertical="center"/>
    </xf>
    <xf numFmtId="4" fontId="22" fillId="45" borderId="17" applyNumberFormat="0" applyProtection="0">
      <alignment horizontal="right" vertical="center"/>
    </xf>
    <xf numFmtId="4" fontId="27" fillId="46" borderId="17" applyNumberFormat="0" applyProtection="0">
      <alignment horizontal="left" vertical="center" indent="1"/>
    </xf>
    <xf numFmtId="4" fontId="22" fillId="47" borderId="14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47" borderId="17" applyNumberFormat="0" applyProtection="0">
      <alignment horizontal="left" vertical="center" indent="1"/>
    </xf>
    <xf numFmtId="4" fontId="22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51" borderId="17" applyNumberFormat="0" applyProtection="0">
      <alignment vertical="center"/>
    </xf>
    <xf numFmtId="4" fontId="28" fillId="51" borderId="17" applyNumberFormat="0" applyProtection="0">
      <alignment vertical="center"/>
    </xf>
    <xf numFmtId="4" fontId="22" fillId="51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4" fontId="22" fillId="47" borderId="17" applyNumberFormat="0" applyProtection="0">
      <alignment horizontal="right" vertical="center"/>
    </xf>
    <xf numFmtId="4" fontId="28" fillId="47" borderId="17" applyNumberForma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30" fillId="47" borderId="17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" fontId="32" fillId="0" borderId="15" applyFill="0" applyBorder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2" fillId="0" borderId="15" applyNumberFormat="0" applyFont="0" applyFill="0" applyBorder="0" applyProtection="0">
      <alignment horizontal="left" vertical="center" indent="2"/>
    </xf>
    <xf numFmtId="4" fontId="22" fillId="47" borderId="14" applyNumberFormat="0" applyProtection="0">
      <alignment horizontal="left" vertical="center" indent="1"/>
    </xf>
    <xf numFmtId="4" fontId="32" fillId="0" borderId="15" applyFill="0" applyBorder="0" applyProtection="0">
      <alignment horizontal="right" vertical="center"/>
    </xf>
    <xf numFmtId="49" fontId="31" fillId="0" borderId="15" applyNumberFormat="0" applyFill="0" applyBorder="0" applyProtection="0">
      <alignment horizontal="lef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5" borderId="17" applyNumberFormat="0" applyProtection="0">
      <alignment vertical="center"/>
    </xf>
    <xf numFmtId="4" fontId="28" fillId="35" borderId="17" applyNumberFormat="0" applyProtection="0">
      <alignment vertical="center"/>
    </xf>
    <xf numFmtId="4" fontId="22" fillId="35" borderId="17" applyNumberFormat="0" applyProtection="0">
      <alignment horizontal="left" vertical="center" indent="1"/>
    </xf>
    <xf numFmtId="4" fontId="22" fillId="35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7" borderId="17" applyNumberFormat="0" applyProtection="0">
      <alignment horizontal="right" vertical="center"/>
    </xf>
    <xf numFmtId="4" fontId="22" fillId="38" borderId="17" applyNumberFormat="0" applyProtection="0">
      <alignment horizontal="right" vertical="center"/>
    </xf>
    <xf numFmtId="4" fontId="22" fillId="39" borderId="17" applyNumberFormat="0" applyProtection="0">
      <alignment horizontal="right" vertical="center"/>
    </xf>
    <xf numFmtId="4" fontId="22" fillId="40" borderId="17" applyNumberFormat="0" applyProtection="0">
      <alignment horizontal="right" vertical="center"/>
    </xf>
    <xf numFmtId="4" fontId="22" fillId="41" borderId="17" applyNumberFormat="0" applyProtection="0">
      <alignment horizontal="right" vertical="center"/>
    </xf>
    <xf numFmtId="4" fontId="22" fillId="42" borderId="17" applyNumberFormat="0" applyProtection="0">
      <alignment horizontal="right" vertical="center"/>
    </xf>
    <xf numFmtId="4" fontId="22" fillId="43" borderId="17" applyNumberFormat="0" applyProtection="0">
      <alignment horizontal="right" vertical="center"/>
    </xf>
    <xf numFmtId="4" fontId="22" fillId="45" borderId="17" applyNumberFormat="0" applyProtection="0">
      <alignment horizontal="right" vertical="center"/>
    </xf>
    <xf numFmtId="4" fontId="22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4" fontId="22" fillId="51" borderId="17" applyNumberFormat="0" applyProtection="0">
      <alignment vertical="center"/>
    </xf>
    <xf numFmtId="4" fontId="22" fillId="51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4" fontId="28" fillId="51" borderId="17" applyNumberFormat="0" applyProtection="0">
      <alignment vertical="center"/>
    </xf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27" fillId="4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47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4" fontId="22" fillId="44" borderId="17" applyNumberFormat="0" applyProtection="0">
      <alignment horizontal="right" vertical="center"/>
    </xf>
    <xf numFmtId="4" fontId="22" fillId="47" borderId="17" applyNumberFormat="0" applyProtection="0">
      <alignment horizontal="right" vertical="center"/>
    </xf>
    <xf numFmtId="4" fontId="22" fillId="47" borderId="17" applyNumberFormat="0" applyProtection="0">
      <alignment horizontal="left" vertical="center" indent="1"/>
    </xf>
    <xf numFmtId="4" fontId="28" fillId="47" borderId="17" applyNumberFormat="0" applyProtection="0">
      <alignment horizontal="right" vertical="center"/>
    </xf>
    <xf numFmtId="4" fontId="30" fillId="47" borderId="17" applyNumberForma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9" borderId="17" applyNumberFormat="0" applyProtection="0">
      <alignment horizontal="right" vertical="center"/>
    </xf>
    <xf numFmtId="0" fontId="1" fillId="0" borderId="0"/>
    <xf numFmtId="49" fontId="32" fillId="0" borderId="15" applyNumberFormat="0" applyFont="0" applyFill="0" applyBorder="0" applyProtection="0">
      <alignment horizontal="left" vertical="center" indent="2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2" fillId="0" borderId="15" applyNumberFormat="0" applyFont="0" applyFill="0" applyBorder="0" applyProtection="0">
      <alignment horizontal="left" vertical="center" indent="2"/>
    </xf>
    <xf numFmtId="4" fontId="22" fillId="49" borderId="17" applyNumberFormat="0" applyProtection="0">
      <alignment horizontal="left" vertical="center" indent="1"/>
    </xf>
    <xf numFmtId="49" fontId="31" fillId="0" borderId="15" applyNumberFormat="0" applyFill="0" applyBorder="0" applyProtection="0">
      <alignment horizontal="left" vertical="center"/>
    </xf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9" fillId="50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9" fontId="32" fillId="0" borderId="15" applyNumberFormat="0" applyFont="0" applyFill="0" applyBorder="0" applyProtection="0">
      <alignment horizontal="left" vertical="center" indent="2"/>
    </xf>
    <xf numFmtId="49" fontId="31" fillId="0" borderId="15" applyNumberFormat="0" applyFill="0" applyBorder="0" applyProtection="0">
      <alignment horizontal="left" vertical="center"/>
    </xf>
    <xf numFmtId="4" fontId="32" fillId="0" borderId="15" applyFill="0" applyBorder="0" applyProtection="0">
      <alignment horizontal="right" vertical="center"/>
    </xf>
    <xf numFmtId="4" fontId="28" fillId="35" borderId="17" applyNumberFormat="0" applyProtection="0">
      <alignment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9" fillId="49" borderId="17" applyNumberFormat="0" applyProtection="0">
      <alignment horizontal="left" vertical="center" indent="1"/>
    </xf>
    <xf numFmtId="49" fontId="32" fillId="0" borderId="15" applyNumberFormat="0" applyFont="0" applyFill="0" applyBorder="0" applyProtection="0">
      <alignment horizontal="left" vertical="center" indent="2"/>
    </xf>
    <xf numFmtId="167" fontId="32" fillId="34" borderId="15" applyNumberFormat="0" applyFont="0" applyBorder="0" applyAlignmen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4" fontId="22" fillId="44" borderId="17" applyNumberFormat="0" applyProtection="0">
      <alignment horizontal="right" vertical="center"/>
    </xf>
    <xf numFmtId="4" fontId="22" fillId="40" borderId="17" applyNumberFormat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4" fontId="30" fillId="47" borderId="17" applyNumberFormat="0" applyProtection="0">
      <alignment horizontal="right" vertical="center"/>
    </xf>
    <xf numFmtId="4" fontId="27" fillId="46" borderId="17" applyNumberFormat="0" applyProtection="0">
      <alignment horizontal="left" vertical="center" indent="1"/>
    </xf>
    <xf numFmtId="4" fontId="28" fillId="51" borderId="17" applyNumberFormat="0" applyProtection="0">
      <alignment vertical="center"/>
    </xf>
    <xf numFmtId="4" fontId="22" fillId="43" borderId="17" applyNumberFormat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9" fillId="33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0" fontId="32" fillId="0" borderId="15" applyNumberFormat="0" applyFill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49" fontId="32" fillId="0" borderId="15" applyNumberFormat="0" applyFont="0" applyFill="0" applyBorder="0" applyProtection="0">
      <alignment horizontal="left" vertical="center" indent="2"/>
    </xf>
    <xf numFmtId="167" fontId="32" fillId="34" borderId="15" applyNumberFormat="0" applyFont="0" applyBorder="0" applyAlignment="0" applyProtection="0">
      <alignment horizontal="right" vertical="center"/>
    </xf>
    <xf numFmtId="4" fontId="22" fillId="37" borderId="17" applyNumberFormat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4" fontId="32" fillId="0" borderId="15" applyFill="0" applyBorder="0" applyProtection="0">
      <alignment horizontal="right" vertical="center"/>
    </xf>
    <xf numFmtId="0" fontId="19" fillId="50" borderId="17" applyNumberFormat="0" applyProtection="0">
      <alignment horizontal="left" vertical="center" indent="1"/>
    </xf>
    <xf numFmtId="4" fontId="32" fillId="0" borderId="15" applyFill="0" applyBorder="0" applyProtection="0">
      <alignment horizontal="right" vertical="center"/>
    </xf>
    <xf numFmtId="4" fontId="22" fillId="38" borderId="17" applyNumberFormat="0" applyProtection="0">
      <alignment horizontal="right" vertical="center"/>
    </xf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19" fillId="33" borderId="17" applyNumberFormat="0" applyProtection="0">
      <alignment horizontal="left" vertical="center" indent="1"/>
    </xf>
    <xf numFmtId="49" fontId="31" fillId="0" borderId="15" applyNumberFormat="0" applyFill="0" applyBorder="0" applyProtection="0">
      <alignment horizontal="left" vertical="center"/>
    </xf>
    <xf numFmtId="4" fontId="22" fillId="41" borderId="17" applyNumberForma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9" fontId="31" fillId="0" borderId="15" applyNumberFormat="0" applyFill="0" applyBorder="0" applyProtection="0">
      <alignment horizontal="left" vertical="center"/>
    </xf>
    <xf numFmtId="0" fontId="19" fillId="36" borderId="17" applyNumberFormat="0" applyProtection="0">
      <alignment horizontal="left" vertical="center" indent="1"/>
    </xf>
    <xf numFmtId="4" fontId="22" fillId="45" borderId="17" applyNumberFormat="0" applyProtection="0">
      <alignment horizontal="right" vertical="center"/>
    </xf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167" fontId="32" fillId="34" borderId="15" applyNumberFormat="0" applyFont="0" applyBorder="0" applyAlignment="0" applyProtection="0">
      <alignment horizontal="right" vertical="center"/>
    </xf>
    <xf numFmtId="49" fontId="31" fillId="0" borderId="15" applyNumberFormat="0" applyFill="0" applyBorder="0" applyProtection="0">
      <alignment horizontal="left" vertical="center"/>
    </xf>
    <xf numFmtId="0" fontId="19" fillId="49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4" fontId="32" fillId="0" borderId="15" applyFill="0" applyBorder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4" fontId="22" fillId="47" borderId="17" applyNumberFormat="0" applyProtection="0">
      <alignment horizontal="right" vertical="center"/>
    </xf>
    <xf numFmtId="4" fontId="32" fillId="0" borderId="15" applyFill="0" applyBorder="0" applyProtection="0">
      <alignment horizontal="right" vertical="center"/>
    </xf>
    <xf numFmtId="4" fontId="22" fillId="35" borderId="17" applyNumberFormat="0" applyProtection="0">
      <alignment vertical="center"/>
    </xf>
    <xf numFmtId="0" fontId="32" fillId="0" borderId="15" applyNumberFormat="0" applyFill="0" applyAlignment="0" applyProtection="0"/>
    <xf numFmtId="49" fontId="32" fillId="0" borderId="15" applyNumberFormat="0" applyFont="0" applyFill="0" applyBorder="0" applyProtection="0">
      <alignment horizontal="left" vertical="center" indent="2"/>
    </xf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9" fontId="32" fillId="0" borderId="15" applyNumberFormat="0" applyFont="0" applyFill="0" applyBorder="0" applyProtection="0">
      <alignment horizontal="left" vertical="center" indent="2"/>
    </xf>
    <xf numFmtId="4" fontId="32" fillId="0" borderId="15" applyFill="0" applyBorder="0" applyProtection="0">
      <alignment horizontal="right" vertical="center"/>
    </xf>
    <xf numFmtId="0" fontId="32" fillId="0" borderId="15" applyNumberFormat="0" applyFill="0" applyAlignment="0" applyProtection="0"/>
    <xf numFmtId="49" fontId="31" fillId="0" borderId="15" applyNumberFormat="0" applyFill="0" applyBorder="0" applyProtection="0">
      <alignment horizontal="left" vertical="center"/>
    </xf>
    <xf numFmtId="167" fontId="32" fillId="34" borderId="15" applyNumberFormat="0" applyFont="0" applyBorder="0" applyAlignment="0" applyProtection="0">
      <alignment horizontal="right" vertical="center"/>
    </xf>
    <xf numFmtId="4" fontId="55" fillId="52" borderId="18" applyNumberFormat="0" applyProtection="0">
      <alignment horizontal="left" vertical="center" indent="1"/>
    </xf>
    <xf numFmtId="4" fontId="55" fillId="52" borderId="18" applyNumberFormat="0" applyProtection="0">
      <alignment horizontal="left" vertical="center" indent="1"/>
    </xf>
    <xf numFmtId="4" fontId="55" fillId="0" borderId="18" applyNumberFormat="0" applyProtection="0">
      <alignment horizontal="right" vertical="center"/>
    </xf>
    <xf numFmtId="4" fontId="55" fillId="52" borderId="18" applyNumberFormat="0" applyProtection="0">
      <alignment horizontal="left" vertical="center" indent="1"/>
    </xf>
    <xf numFmtId="4" fontId="55" fillId="52" borderId="18" applyNumberFormat="0" applyProtection="0">
      <alignment horizontal="left" vertical="center" indent="1"/>
    </xf>
    <xf numFmtId="4" fontId="55" fillId="0" borderId="18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2" fillId="47" borderId="14" applyNumberFormat="0" applyProtection="0">
      <alignment horizontal="left" vertical="center" indent="1"/>
    </xf>
    <xf numFmtId="0" fontId="1" fillId="0" borderId="0"/>
    <xf numFmtId="4" fontId="55" fillId="52" borderId="18" applyNumberFormat="0" applyProtection="0">
      <alignment horizontal="left" vertical="center" indent="1"/>
    </xf>
    <xf numFmtId="4" fontId="55" fillId="52" borderId="18" applyNumberFormat="0" applyProtection="0">
      <alignment horizontal="left" vertical="center" indent="1"/>
    </xf>
    <xf numFmtId="4" fontId="55" fillId="0" borderId="18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" fontId="22" fillId="35" borderId="17" applyNumberFormat="0" applyProtection="0">
      <alignment vertical="center"/>
    </xf>
    <xf numFmtId="4" fontId="28" fillId="35" borderId="17" applyNumberFormat="0" applyProtection="0">
      <alignment vertical="center"/>
    </xf>
    <xf numFmtId="4" fontId="22" fillId="35" borderId="17" applyNumberFormat="0" applyProtection="0">
      <alignment horizontal="left" vertical="center" indent="1"/>
    </xf>
    <xf numFmtId="4" fontId="22" fillId="35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7" borderId="17" applyNumberFormat="0" applyProtection="0">
      <alignment horizontal="right" vertical="center"/>
    </xf>
    <xf numFmtId="4" fontId="22" fillId="38" borderId="17" applyNumberFormat="0" applyProtection="0">
      <alignment horizontal="right" vertical="center"/>
    </xf>
    <xf numFmtId="4" fontId="22" fillId="39" borderId="17" applyNumberFormat="0" applyProtection="0">
      <alignment horizontal="right" vertical="center"/>
    </xf>
    <xf numFmtId="4" fontId="22" fillId="40" borderId="17" applyNumberFormat="0" applyProtection="0">
      <alignment horizontal="right" vertical="center"/>
    </xf>
    <xf numFmtId="4" fontId="22" fillId="41" borderId="17" applyNumberFormat="0" applyProtection="0">
      <alignment horizontal="right" vertical="center"/>
    </xf>
    <xf numFmtId="4" fontId="22" fillId="42" borderId="17" applyNumberFormat="0" applyProtection="0">
      <alignment horizontal="right" vertical="center"/>
    </xf>
    <xf numFmtId="4" fontId="22" fillId="43" borderId="17" applyNumberFormat="0" applyProtection="0">
      <alignment horizontal="right" vertical="center"/>
    </xf>
    <xf numFmtId="4" fontId="22" fillId="44" borderId="17" applyNumberFormat="0" applyProtection="0">
      <alignment horizontal="right" vertical="center"/>
    </xf>
    <xf numFmtId="4" fontId="22" fillId="45" borderId="17" applyNumberFormat="0" applyProtection="0">
      <alignment horizontal="right" vertical="center"/>
    </xf>
    <xf numFmtId="4" fontId="27" fillId="46" borderId="17" applyNumberFormat="0" applyProtection="0">
      <alignment horizontal="left" vertical="center" indent="1"/>
    </xf>
    <xf numFmtId="4" fontId="22" fillId="47" borderId="14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47" borderId="17" applyNumberFormat="0" applyProtection="0">
      <alignment horizontal="left" vertical="center" indent="1"/>
    </xf>
    <xf numFmtId="4" fontId="22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51" borderId="17" applyNumberFormat="0" applyProtection="0">
      <alignment vertical="center"/>
    </xf>
    <xf numFmtId="4" fontId="28" fillId="51" borderId="17" applyNumberFormat="0" applyProtection="0">
      <alignment vertical="center"/>
    </xf>
    <xf numFmtId="4" fontId="22" fillId="51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4" fontId="22" fillId="47" borderId="17" applyNumberFormat="0" applyProtection="0">
      <alignment horizontal="right" vertical="center"/>
    </xf>
    <xf numFmtId="4" fontId="28" fillId="47" borderId="17" applyNumberForma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30" fillId="47" borderId="17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2" fillId="47" borderId="14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5" borderId="17" applyNumberFormat="0" applyProtection="0">
      <alignment vertical="center"/>
    </xf>
    <xf numFmtId="4" fontId="28" fillId="35" borderId="17" applyNumberFormat="0" applyProtection="0">
      <alignment vertical="center"/>
    </xf>
    <xf numFmtId="4" fontId="22" fillId="35" borderId="17" applyNumberFormat="0" applyProtection="0">
      <alignment horizontal="left" vertical="center" indent="1"/>
    </xf>
    <xf numFmtId="4" fontId="22" fillId="35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37" borderId="17" applyNumberFormat="0" applyProtection="0">
      <alignment horizontal="right" vertical="center"/>
    </xf>
    <xf numFmtId="4" fontId="22" fillId="38" borderId="17" applyNumberFormat="0" applyProtection="0">
      <alignment horizontal="right" vertical="center"/>
    </xf>
    <xf numFmtId="4" fontId="22" fillId="39" borderId="17" applyNumberFormat="0" applyProtection="0">
      <alignment horizontal="right" vertical="center"/>
    </xf>
    <xf numFmtId="4" fontId="22" fillId="40" borderId="17" applyNumberFormat="0" applyProtection="0">
      <alignment horizontal="right" vertical="center"/>
    </xf>
    <xf numFmtId="4" fontId="22" fillId="41" borderId="17" applyNumberFormat="0" applyProtection="0">
      <alignment horizontal="right" vertical="center"/>
    </xf>
    <xf numFmtId="4" fontId="22" fillId="42" borderId="17" applyNumberFormat="0" applyProtection="0">
      <alignment horizontal="right" vertical="center"/>
    </xf>
    <xf numFmtId="4" fontId="22" fillId="43" borderId="17" applyNumberFormat="0" applyProtection="0">
      <alignment horizontal="right" vertical="center"/>
    </xf>
    <xf numFmtId="4" fontId="22" fillId="45" borderId="17" applyNumberFormat="0" applyProtection="0">
      <alignment horizontal="right" vertical="center"/>
    </xf>
    <xf numFmtId="4" fontId="22" fillId="49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4" fontId="22" fillId="51" borderId="17" applyNumberFormat="0" applyProtection="0">
      <alignment vertical="center"/>
    </xf>
    <xf numFmtId="4" fontId="22" fillId="51" borderId="17" applyNumberFormat="0" applyProtection="0">
      <alignment horizontal="left" vertical="center" indent="1"/>
    </xf>
    <xf numFmtId="4" fontId="22" fillId="51" borderId="17" applyNumberFormat="0" applyProtection="0">
      <alignment horizontal="left" vertical="center" indent="1"/>
    </xf>
    <xf numFmtId="4" fontId="28" fillId="51" borderId="17" applyNumberFormat="0" applyProtection="0">
      <alignment vertical="center"/>
    </xf>
    <xf numFmtId="4" fontId="27" fillId="4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4" fontId="22" fillId="47" borderId="17" applyNumberFormat="0" applyProtection="0">
      <alignment horizontal="left" vertical="center" indent="1"/>
    </xf>
    <xf numFmtId="0" fontId="19" fillId="33" borderId="17" applyNumberFormat="0" applyProtection="0">
      <alignment horizontal="left" vertical="center" indent="1"/>
    </xf>
    <xf numFmtId="0" fontId="19" fillId="49" borderId="17" applyNumberFormat="0" applyProtection="0">
      <alignment horizontal="left" vertical="center" indent="1"/>
    </xf>
    <xf numFmtId="0" fontId="19" fillId="50" borderId="17" applyNumberFormat="0" applyProtection="0">
      <alignment horizontal="left" vertical="center" indent="1"/>
    </xf>
    <xf numFmtId="4" fontId="22" fillId="44" borderId="17" applyNumberFormat="0" applyProtection="0">
      <alignment horizontal="right" vertical="center"/>
    </xf>
    <xf numFmtId="4" fontId="22" fillId="47" borderId="17" applyNumberFormat="0" applyProtection="0">
      <alignment horizontal="right" vertical="center"/>
    </xf>
    <xf numFmtId="4" fontId="28" fillId="47" borderId="17" applyNumberFormat="0" applyProtection="0">
      <alignment horizontal="right" vertical="center"/>
    </xf>
    <xf numFmtId="4" fontId="30" fillId="47" borderId="17" applyNumberFormat="0" applyProtection="0">
      <alignment horizontal="right" vertical="center"/>
    </xf>
    <xf numFmtId="0" fontId="19" fillId="36" borderId="17" applyNumberFormat="0" applyProtection="0">
      <alignment horizontal="left" vertical="center" indent="1"/>
    </xf>
    <xf numFmtId="0" fontId="19" fillId="36" borderId="17" applyNumberFormat="0" applyProtection="0">
      <alignment horizontal="left" vertical="center" indent="1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7" fontId="32" fillId="34" borderId="10" applyNumberFormat="0" applyFont="0" applyBorder="0" applyAlignmen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8" fillId="51" borderId="19" applyNumberFormat="0" applyProtection="0">
      <alignment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4" fontId="22" fillId="44" borderId="19" applyNumberFormat="0" applyProtection="0">
      <alignment horizontal="right" vertical="center"/>
    </xf>
    <xf numFmtId="4" fontId="22" fillId="47" borderId="19" applyNumberFormat="0" applyProtection="0">
      <alignment horizontal="right" vertical="center"/>
    </xf>
    <xf numFmtId="4" fontId="28" fillId="47" borderId="19" applyNumberFormat="0" applyProtection="0">
      <alignment horizontal="right" vertical="center"/>
    </xf>
    <xf numFmtId="4" fontId="30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9" fontId="32" fillId="0" borderId="20" applyNumberFormat="0" applyFont="0" applyFill="0" applyBorder="0" applyProtection="0">
      <alignment horizontal="left" vertical="center" indent="2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32" fillId="0" borderId="20" applyFill="0" applyBorder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0" fontId="32" fillId="0" borderId="20" applyNumberFormat="0" applyFill="0" applyAlignment="0" applyProtection="0"/>
    <xf numFmtId="167" fontId="32" fillId="34" borderId="20" applyNumberFormat="0" applyFont="0" applyBorder="0" applyAlignment="0" applyProtection="0">
      <alignment horizontal="right" vertical="center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8" fillId="51" borderId="19" applyNumberFormat="0" applyProtection="0">
      <alignment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4" fontId="22" fillId="44" borderId="19" applyNumberFormat="0" applyProtection="0">
      <alignment horizontal="right" vertical="center"/>
    </xf>
    <xf numFmtId="4" fontId="22" fillId="47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" fontId="28" fillId="47" borderId="19" applyNumberFormat="0" applyProtection="0">
      <alignment horizontal="right" vertical="center"/>
    </xf>
    <xf numFmtId="4" fontId="30" fillId="47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0" fontId="32" fillId="0" borderId="20" applyNumberFormat="0" applyFill="0" applyAlignment="0" applyProtection="0"/>
    <xf numFmtId="167" fontId="32" fillId="34" borderId="2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167" fontId="32" fillId="34" borderId="10" applyNumberFormat="0" applyFont="0" applyBorder="0" applyAlignment="0" applyProtection="0">
      <alignment horizontal="right" vertical="center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4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8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2" fillId="47" borderId="19" applyNumberFormat="0" applyProtection="0">
      <alignment horizontal="right" vertical="center"/>
    </xf>
    <xf numFmtId="4" fontId="28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30" fillId="47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32" fillId="0" borderId="20" applyFill="0" applyBorder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0" fontId="32" fillId="0" borderId="20" applyNumberFormat="0" applyFill="0" applyAlignment="0" applyProtection="0"/>
    <xf numFmtId="167" fontId="32" fillId="34" borderId="20" applyNumberFormat="0" applyFont="0" applyBorder="0" applyAlignment="0" applyProtection="0">
      <alignment horizontal="right" vertical="center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8" fillId="51" borderId="19" applyNumberFormat="0" applyProtection="0">
      <alignment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4" fontId="22" fillId="44" borderId="19" applyNumberFormat="0" applyProtection="0">
      <alignment horizontal="right" vertical="center"/>
    </xf>
    <xf numFmtId="4" fontId="22" fillId="47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" fontId="28" fillId="47" borderId="19" applyNumberFormat="0" applyProtection="0">
      <alignment horizontal="right" vertical="center"/>
    </xf>
    <xf numFmtId="4" fontId="30" fillId="47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0" fontId="32" fillId="0" borderId="20" applyNumberFormat="0" applyFill="0" applyAlignment="0" applyProtection="0"/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" fontId="55" fillId="52" borderId="21" applyNumberFormat="0" applyProtection="0">
      <alignment horizontal="left" vertical="center" indent="1"/>
    </xf>
    <xf numFmtId="4" fontId="55" fillId="52" borderId="21" applyNumberFormat="0" applyProtection="0">
      <alignment horizontal="left" vertical="center" indent="1"/>
    </xf>
    <xf numFmtId="4" fontId="55" fillId="0" borderId="21" applyNumberFormat="0" applyProtection="0">
      <alignment horizontal="right" vertical="center"/>
    </xf>
    <xf numFmtId="4" fontId="55" fillId="52" borderId="21" applyNumberFormat="0" applyProtection="0">
      <alignment horizontal="left" vertical="center" indent="1"/>
    </xf>
    <xf numFmtId="4" fontId="55" fillId="52" borderId="21" applyNumberFormat="0" applyProtection="0">
      <alignment horizontal="left" vertical="center" indent="1"/>
    </xf>
    <xf numFmtId="4" fontId="55" fillId="0" borderId="21" applyNumberFormat="0" applyProtection="0">
      <alignment horizontal="right" vertical="center"/>
    </xf>
    <xf numFmtId="0" fontId="32" fillId="0" borderId="20" applyNumberFormat="0" applyFill="0" applyAlignment="0" applyProtection="0"/>
    <xf numFmtId="4" fontId="22" fillId="51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" fontId="28" fillId="47" borderId="19" applyNumberFormat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49" fontId="31" fillId="0" borderId="20" applyNumberFormat="0" applyFill="0" applyBorder="0" applyProtection="0">
      <alignment horizontal="left" vertical="center"/>
    </xf>
    <xf numFmtId="0" fontId="32" fillId="0" borderId="20" applyNumberFormat="0" applyFill="0" applyAlignment="0" applyProtection="0"/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32" fillId="0" borderId="20" applyFill="0" applyBorder="0" applyProtection="0">
      <alignment horizontal="right" vertical="center"/>
    </xf>
    <xf numFmtId="4" fontId="22" fillId="35" borderId="19" applyNumberFormat="0" applyProtection="0">
      <alignment horizontal="left" vertical="center" indent="1"/>
    </xf>
    <xf numFmtId="0" fontId="32" fillId="0" borderId="20" applyNumberFormat="0" applyFill="0" applyAlignment="0" applyProtection="0"/>
    <xf numFmtId="4" fontId="55" fillId="52" borderId="21" applyNumberFormat="0" applyProtection="0">
      <alignment horizontal="left" vertical="center" indent="1"/>
    </xf>
    <xf numFmtId="4" fontId="55" fillId="52" borderId="21" applyNumberFormat="0" applyProtection="0">
      <alignment horizontal="left" vertical="center" indent="1"/>
    </xf>
    <xf numFmtId="4" fontId="55" fillId="0" borderId="21" applyNumberFormat="0" applyProtection="0">
      <alignment horizontal="right" vertical="center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4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8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2" fillId="47" borderId="19" applyNumberFormat="0" applyProtection="0">
      <alignment horizontal="right" vertical="center"/>
    </xf>
    <xf numFmtId="4" fontId="28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30" fillId="47" borderId="19" applyNumberFormat="0" applyProtection="0">
      <alignment horizontal="right" vertical="center"/>
    </xf>
    <xf numFmtId="4" fontId="32" fillId="0" borderId="20" applyFill="0" applyBorder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1" fillId="0" borderId="20" applyNumberFormat="0" applyFill="0" applyBorder="0" applyProtection="0">
      <alignment horizontal="lef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8" fillId="51" borderId="19" applyNumberFormat="0" applyProtection="0">
      <alignment vertical="center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4" fontId="22" fillId="44" borderId="19" applyNumberFormat="0" applyProtection="0">
      <alignment horizontal="right" vertical="center"/>
    </xf>
    <xf numFmtId="4" fontId="22" fillId="47" borderId="19" applyNumberFormat="0" applyProtection="0">
      <alignment horizontal="right" vertical="center"/>
    </xf>
    <xf numFmtId="4" fontId="22" fillId="47" borderId="19" applyNumberFormat="0" applyProtection="0">
      <alignment horizontal="left" vertical="center" indent="1"/>
    </xf>
    <xf numFmtId="4" fontId="28" fillId="47" borderId="19" applyNumberFormat="0" applyProtection="0">
      <alignment horizontal="right" vertical="center"/>
    </xf>
    <xf numFmtId="4" fontId="30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9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9" fontId="32" fillId="0" borderId="20" applyNumberFormat="0" applyFont="0" applyFill="0" applyBorder="0" applyProtection="0">
      <alignment horizontal="left" vertical="center" indent="2"/>
    </xf>
    <xf numFmtId="4" fontId="22" fillId="49" borderId="19" applyNumberFormat="0" applyProtection="0">
      <alignment horizontal="left" vertical="center" indent="1"/>
    </xf>
    <xf numFmtId="49" fontId="31" fillId="0" borderId="20" applyNumberFormat="0" applyFill="0" applyBorder="0" applyProtection="0">
      <alignment horizontal="left" vertical="center"/>
    </xf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19" fillId="50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9" fontId="32" fillId="0" borderId="20" applyNumberFormat="0" applyFont="0" applyFill="0" applyBorder="0" applyProtection="0">
      <alignment horizontal="left" vertical="center" indent="2"/>
    </xf>
    <xf numFmtId="49" fontId="31" fillId="0" borderId="20" applyNumberFormat="0" applyFill="0" applyBorder="0" applyProtection="0">
      <alignment horizontal="left" vertical="center"/>
    </xf>
    <xf numFmtId="4" fontId="32" fillId="0" borderId="20" applyFill="0" applyBorder="0" applyProtection="0">
      <alignment horizontal="right" vertical="center"/>
    </xf>
    <xf numFmtId="4" fontId="28" fillId="35" borderId="19" applyNumberFormat="0" applyProtection="0">
      <alignment vertical="center"/>
    </xf>
    <xf numFmtId="167" fontId="32" fillId="34" borderId="20" applyNumberFormat="0" applyFont="0" applyBorder="0" applyAlignmen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49" fontId="32" fillId="0" borderId="20" applyNumberFormat="0" applyFont="0" applyFill="0" applyBorder="0" applyProtection="0">
      <alignment horizontal="left" vertical="center" indent="2"/>
    </xf>
    <xf numFmtId="49" fontId="32" fillId="0" borderId="20" applyNumberFormat="0" applyFont="0" applyFill="0" applyBorder="0" applyProtection="0">
      <alignment horizontal="left" vertical="center" indent="2"/>
    </xf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19" fillId="49" borderId="19" applyNumberFormat="0" applyProtection="0">
      <alignment horizontal="left" vertical="center" indent="1"/>
    </xf>
    <xf numFmtId="49" fontId="32" fillId="0" borderId="20" applyNumberFormat="0" applyFont="0" applyFill="0" applyBorder="0" applyProtection="0">
      <alignment horizontal="left" vertical="center" indent="2"/>
    </xf>
    <xf numFmtId="167" fontId="32" fillId="34" borderId="20" applyNumberFormat="0" applyFont="0" applyBorder="0" applyAlignmen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4" fontId="22" fillId="44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4" fontId="30" fillId="47" borderId="19" applyNumberFormat="0" applyProtection="0">
      <alignment horizontal="right" vertical="center"/>
    </xf>
    <xf numFmtId="4" fontId="27" fillId="46" borderId="19" applyNumberFormat="0" applyProtection="0">
      <alignment horizontal="left" vertical="center" indent="1"/>
    </xf>
    <xf numFmtId="4" fontId="28" fillId="51" borderId="19" applyNumberFormat="0" applyProtection="0">
      <alignment vertical="center"/>
    </xf>
    <xf numFmtId="4" fontId="22" fillId="43" borderId="19" applyNumberFormat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19" fillId="33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0" fontId="32" fillId="0" borderId="20" applyNumberFormat="0" applyFill="0" applyAlignment="0" applyProtection="0"/>
    <xf numFmtId="49" fontId="32" fillId="0" borderId="20" applyNumberFormat="0" applyFont="0" applyFill="0" applyBorder="0" applyProtection="0">
      <alignment horizontal="left" vertical="center" indent="2"/>
    </xf>
    <xf numFmtId="49" fontId="32" fillId="0" borderId="20" applyNumberFormat="0" applyFont="0" applyFill="0" applyBorder="0" applyProtection="0">
      <alignment horizontal="left" vertical="center" indent="2"/>
    </xf>
    <xf numFmtId="167" fontId="32" fillId="34" borderId="20" applyNumberFormat="0" applyFont="0" applyBorder="0" applyAlignment="0" applyProtection="0">
      <alignment horizontal="right" vertical="center"/>
    </xf>
    <xf numFmtId="4" fontId="22" fillId="37" borderId="19" applyNumberFormat="0" applyProtection="0">
      <alignment horizontal="right" vertical="center"/>
    </xf>
    <xf numFmtId="4" fontId="32" fillId="0" borderId="20" applyFill="0" applyBorder="0" applyProtection="0">
      <alignment horizontal="right" vertical="center"/>
    </xf>
    <xf numFmtId="4" fontId="32" fillId="0" borderId="20" applyFill="0" applyBorder="0" applyProtection="0">
      <alignment horizontal="righ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" fontId="32" fillId="0" borderId="20" applyFill="0" applyBorder="0" applyProtection="0">
      <alignment horizontal="right" vertical="center"/>
    </xf>
    <xf numFmtId="0" fontId="19" fillId="50" borderId="19" applyNumberFormat="0" applyProtection="0">
      <alignment horizontal="left" vertical="center" indent="1"/>
    </xf>
    <xf numFmtId="4" fontId="32" fillId="0" borderId="20" applyFill="0" applyBorder="0" applyProtection="0">
      <alignment horizontal="right" vertical="center"/>
    </xf>
    <xf numFmtId="4" fontId="22" fillId="38" borderId="19" applyNumberFormat="0" applyProtection="0">
      <alignment horizontal="right" vertical="center"/>
    </xf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49" fontId="32" fillId="0" borderId="20" applyNumberFormat="0" applyFont="0" applyFill="0" applyBorder="0" applyProtection="0">
      <alignment horizontal="left" vertical="center" indent="2"/>
    </xf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19" fillId="33" borderId="19" applyNumberFormat="0" applyProtection="0">
      <alignment horizontal="left" vertical="center" indent="1"/>
    </xf>
    <xf numFmtId="49" fontId="31" fillId="0" borderId="20" applyNumberFormat="0" applyFill="0" applyBorder="0" applyProtection="0">
      <alignment horizontal="left" vertical="center"/>
    </xf>
    <xf numFmtId="4" fontId="22" fillId="41" borderId="19" applyNumberForma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9" fontId="31" fillId="0" borderId="20" applyNumberFormat="0" applyFill="0" applyBorder="0" applyProtection="0">
      <alignment horizontal="left" vertical="center"/>
    </xf>
    <xf numFmtId="0" fontId="19" fillId="36" borderId="19" applyNumberFormat="0" applyProtection="0">
      <alignment horizontal="left" vertical="center" indent="1"/>
    </xf>
    <xf numFmtId="4" fontId="22" fillId="45" borderId="19" applyNumberFormat="0" applyProtection="0">
      <alignment horizontal="right" vertical="center"/>
    </xf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67" fontId="32" fillId="34" borderId="20" applyNumberFormat="0" applyFont="0" applyBorder="0" applyAlignment="0" applyProtection="0">
      <alignment horizontal="right" vertical="center"/>
    </xf>
    <xf numFmtId="49" fontId="31" fillId="0" borderId="20" applyNumberFormat="0" applyFill="0" applyBorder="0" applyProtection="0">
      <alignment horizontal="left" vertical="center"/>
    </xf>
    <xf numFmtId="0" fontId="19" fillId="49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32" fillId="0" borderId="20" applyFill="0" applyBorder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right" vertical="center"/>
    </xf>
    <xf numFmtId="4" fontId="32" fillId="0" borderId="20" applyFill="0" applyBorder="0" applyProtection="0">
      <alignment horizontal="right" vertical="center"/>
    </xf>
    <xf numFmtId="4" fontId="22" fillId="35" borderId="19" applyNumberFormat="0" applyProtection="0">
      <alignment vertical="center"/>
    </xf>
    <xf numFmtId="0" fontId="32" fillId="0" borderId="20" applyNumberFormat="0" applyFill="0" applyAlignment="0" applyProtection="0"/>
    <xf numFmtId="49" fontId="32" fillId="0" borderId="20" applyNumberFormat="0" applyFont="0" applyFill="0" applyBorder="0" applyProtection="0">
      <alignment horizontal="left" vertical="center" indent="2"/>
    </xf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9" fontId="32" fillId="0" borderId="20" applyNumberFormat="0" applyFont="0" applyFill="0" applyBorder="0" applyProtection="0">
      <alignment horizontal="left" vertical="center" indent="2"/>
    </xf>
    <xf numFmtId="4" fontId="32" fillId="0" borderId="20" applyFill="0" applyBorder="0" applyProtection="0">
      <alignment horizontal="right" vertical="center"/>
    </xf>
    <xf numFmtId="0" fontId="32" fillId="0" borderId="20" applyNumberFormat="0" applyFill="0" applyAlignment="0" applyProtection="0"/>
    <xf numFmtId="49" fontId="31" fillId="0" borderId="20" applyNumberFormat="0" applyFill="0" applyBorder="0" applyProtection="0">
      <alignment horizontal="left" vertical="center"/>
    </xf>
    <xf numFmtId="167" fontId="32" fillId="34" borderId="20" applyNumberFormat="0" applyFont="0" applyBorder="0" applyAlignment="0" applyProtection="0">
      <alignment horizontal="right" vertical="center"/>
    </xf>
    <xf numFmtId="4" fontId="55" fillId="52" borderId="21" applyNumberFormat="0" applyProtection="0">
      <alignment horizontal="left" vertical="center" indent="1"/>
    </xf>
    <xf numFmtId="4" fontId="55" fillId="52" borderId="21" applyNumberFormat="0" applyProtection="0">
      <alignment horizontal="left" vertical="center" indent="1"/>
    </xf>
    <xf numFmtId="4" fontId="55" fillId="0" borderId="21" applyNumberFormat="0" applyProtection="0">
      <alignment horizontal="right" vertical="center"/>
    </xf>
    <xf numFmtId="4" fontId="55" fillId="52" borderId="21" applyNumberFormat="0" applyProtection="0">
      <alignment horizontal="left" vertical="center" indent="1"/>
    </xf>
    <xf numFmtId="4" fontId="55" fillId="52" borderId="21" applyNumberFormat="0" applyProtection="0">
      <alignment horizontal="left" vertical="center" indent="1"/>
    </xf>
    <xf numFmtId="4" fontId="55" fillId="0" borderId="21" applyNumberFormat="0" applyProtection="0">
      <alignment horizontal="right" vertical="center"/>
    </xf>
    <xf numFmtId="4" fontId="55" fillId="52" borderId="21" applyNumberFormat="0" applyProtection="0">
      <alignment horizontal="left" vertical="center" indent="1"/>
    </xf>
    <xf numFmtId="4" fontId="55" fillId="52" borderId="21" applyNumberFormat="0" applyProtection="0">
      <alignment horizontal="left" vertical="center" indent="1"/>
    </xf>
    <xf numFmtId="4" fontId="55" fillId="0" borderId="21" applyNumberFormat="0" applyProtection="0">
      <alignment horizontal="right" vertical="center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4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8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2" fillId="47" borderId="19" applyNumberFormat="0" applyProtection="0">
      <alignment horizontal="right" vertical="center"/>
    </xf>
    <xf numFmtId="4" fontId="28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30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5" borderId="19" applyNumberFormat="0" applyProtection="0">
      <alignment vertical="center"/>
    </xf>
    <xf numFmtId="4" fontId="28" fillId="35" borderId="19" applyNumberFormat="0" applyProtection="0">
      <alignment vertical="center"/>
    </xf>
    <xf numFmtId="4" fontId="22" fillId="35" borderId="19" applyNumberFormat="0" applyProtection="0">
      <alignment horizontal="left" vertical="center" indent="1"/>
    </xf>
    <xf numFmtId="4" fontId="22" fillId="35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37" borderId="19" applyNumberFormat="0" applyProtection="0">
      <alignment horizontal="right" vertical="center"/>
    </xf>
    <xf numFmtId="4" fontId="22" fillId="38" borderId="19" applyNumberFormat="0" applyProtection="0">
      <alignment horizontal="right" vertical="center"/>
    </xf>
    <xf numFmtId="4" fontId="22" fillId="39" borderId="19" applyNumberFormat="0" applyProtection="0">
      <alignment horizontal="right" vertical="center"/>
    </xf>
    <xf numFmtId="4" fontId="22" fillId="40" borderId="19" applyNumberFormat="0" applyProtection="0">
      <alignment horizontal="right" vertical="center"/>
    </xf>
    <xf numFmtId="4" fontId="22" fillId="41" borderId="19" applyNumberFormat="0" applyProtection="0">
      <alignment horizontal="right" vertical="center"/>
    </xf>
    <xf numFmtId="4" fontId="22" fillId="42" borderId="19" applyNumberFormat="0" applyProtection="0">
      <alignment horizontal="right" vertical="center"/>
    </xf>
    <xf numFmtId="4" fontId="22" fillId="43" borderId="19" applyNumberFormat="0" applyProtection="0">
      <alignment horizontal="right" vertical="center"/>
    </xf>
    <xf numFmtId="4" fontId="22" fillId="45" borderId="19" applyNumberFormat="0" applyProtection="0">
      <alignment horizontal="right" vertical="center"/>
    </xf>
    <xf numFmtId="4" fontId="22" fillId="49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4" fontId="22" fillId="51" borderId="19" applyNumberFormat="0" applyProtection="0">
      <alignment vertical="center"/>
    </xf>
    <xf numFmtId="4" fontId="22" fillId="51" borderId="19" applyNumberFormat="0" applyProtection="0">
      <alignment horizontal="left" vertical="center" indent="1"/>
    </xf>
    <xf numFmtId="4" fontId="22" fillId="51" borderId="19" applyNumberFormat="0" applyProtection="0">
      <alignment horizontal="left" vertical="center" indent="1"/>
    </xf>
    <xf numFmtId="4" fontId="28" fillId="51" borderId="19" applyNumberFormat="0" applyProtection="0">
      <alignment vertical="center"/>
    </xf>
    <xf numFmtId="4" fontId="27" fillId="4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  <xf numFmtId="4" fontId="22" fillId="47" borderId="19" applyNumberFormat="0" applyProtection="0">
      <alignment horizontal="left" vertical="center" indent="1"/>
    </xf>
    <xf numFmtId="0" fontId="19" fillId="33" borderId="19" applyNumberFormat="0" applyProtection="0">
      <alignment horizontal="left" vertical="center" indent="1"/>
    </xf>
    <xf numFmtId="0" fontId="19" fillId="49" borderId="19" applyNumberFormat="0" applyProtection="0">
      <alignment horizontal="left" vertical="center" indent="1"/>
    </xf>
    <xf numFmtId="0" fontId="19" fillId="50" borderId="19" applyNumberFormat="0" applyProtection="0">
      <alignment horizontal="left" vertical="center" indent="1"/>
    </xf>
    <xf numFmtId="4" fontId="22" fillId="44" borderId="19" applyNumberFormat="0" applyProtection="0">
      <alignment horizontal="right" vertical="center"/>
    </xf>
    <xf numFmtId="4" fontId="22" fillId="47" borderId="19" applyNumberFormat="0" applyProtection="0">
      <alignment horizontal="right" vertical="center"/>
    </xf>
    <xf numFmtId="4" fontId="28" fillId="47" borderId="19" applyNumberFormat="0" applyProtection="0">
      <alignment horizontal="right" vertical="center"/>
    </xf>
    <xf numFmtId="4" fontId="30" fillId="47" borderId="19" applyNumberFormat="0" applyProtection="0">
      <alignment horizontal="right" vertical="center"/>
    </xf>
    <xf numFmtId="0" fontId="19" fillId="36" borderId="19" applyNumberFormat="0" applyProtection="0">
      <alignment horizontal="left" vertical="center" indent="1"/>
    </xf>
    <xf numFmtId="0" fontId="19" fillId="36" borderId="19" applyNumberFormat="0" applyProtection="0">
      <alignment horizontal="left" vertical="center" indent="1"/>
    </xf>
  </cellStyleXfs>
  <cellXfs count="31">
    <xf numFmtId="0" fontId="0" fillId="0" borderId="0" xfId="0"/>
    <xf numFmtId="165" fontId="0" fillId="0" borderId="0" xfId="0" applyNumberFormat="1"/>
    <xf numFmtId="164" fontId="20" fillId="0" borderId="0" xfId="45" applyNumberFormat="1" applyFont="1" applyFill="1" applyBorder="1" applyAlignment="1">
      <alignment vertical="center"/>
    </xf>
    <xf numFmtId="164" fontId="18" fillId="0" borderId="0" xfId="45" applyNumberFormat="1" applyFont="1" applyFill="1" applyBorder="1" applyAlignment="1">
      <alignment vertical="center"/>
    </xf>
    <xf numFmtId="3" fontId="18" fillId="0" borderId="0" xfId="40" applyNumberFormat="1" applyFont="1" applyFill="1"/>
    <xf numFmtId="3" fontId="18" fillId="0" borderId="0" xfId="40" applyNumberFormat="1" applyFont="1"/>
    <xf numFmtId="3" fontId="20" fillId="0" borderId="0" xfId="40" applyNumberFormat="1" applyFont="1"/>
    <xf numFmtId="3" fontId="20" fillId="0" borderId="0" xfId="40" applyNumberFormat="1" applyFont="1" applyFill="1" applyBorder="1"/>
    <xf numFmtId="3" fontId="20" fillId="0" borderId="0" xfId="40" applyNumberFormat="1" applyFont="1" applyFill="1"/>
    <xf numFmtId="3" fontId="20" fillId="0" borderId="0" xfId="40" applyNumberFormat="1" applyFont="1" applyBorder="1"/>
    <xf numFmtId="3" fontId="18" fillId="0" borderId="0" xfId="40" applyNumberFormat="1" applyFont="1" applyFill="1" applyBorder="1"/>
    <xf numFmtId="166" fontId="20" fillId="0" borderId="0" xfId="40" applyNumberFormat="1" applyFont="1" applyBorder="1"/>
    <xf numFmtId="166" fontId="20" fillId="0" borderId="0" xfId="40" applyNumberFormat="1" applyFont="1"/>
    <xf numFmtId="164" fontId="18" fillId="0" borderId="0" xfId="45" applyNumberFormat="1" applyFont="1" applyBorder="1"/>
    <xf numFmtId="169" fontId="18" fillId="0" borderId="0" xfId="45" applyNumberFormat="1" applyFont="1" applyFill="1" applyBorder="1"/>
    <xf numFmtId="169" fontId="18" fillId="53" borderId="0" xfId="45" applyNumberFormat="1" applyFont="1" applyFill="1" applyBorder="1"/>
    <xf numFmtId="169" fontId="18" fillId="0" borderId="0" xfId="45" applyNumberFormat="1" applyFont="1" applyBorder="1"/>
    <xf numFmtId="169" fontId="20" fillId="0" borderId="0" xfId="45" applyNumberFormat="1" applyFont="1" applyFill="1" applyBorder="1"/>
    <xf numFmtId="169" fontId="20" fillId="0" borderId="0" xfId="0" applyNumberFormat="1" applyFont="1" applyFill="1" applyBorder="1"/>
    <xf numFmtId="169" fontId="20" fillId="0" borderId="0" xfId="45" applyNumberFormat="1" applyFont="1" applyBorder="1"/>
    <xf numFmtId="169" fontId="18" fillId="0" borderId="0" xfId="45" applyNumberFormat="1" applyFont="1" applyBorder="1" applyAlignment="1">
      <alignment vertical="center"/>
    </xf>
    <xf numFmtId="0" fontId="0" fillId="0" borderId="0" xfId="0" applyFill="1"/>
    <xf numFmtId="170" fontId="18" fillId="53" borderId="0" xfId="0" applyNumberFormat="1" applyFont="1" applyFill="1" applyBorder="1"/>
    <xf numFmtId="170" fontId="18" fillId="0" borderId="0" xfId="0" applyNumberFormat="1" applyFont="1" applyBorder="1"/>
    <xf numFmtId="170" fontId="20" fillId="0" borderId="0" xfId="0" applyNumberFormat="1" applyFont="1" applyBorder="1"/>
    <xf numFmtId="169" fontId="20" fillId="0" borderId="0" xfId="0" applyNumberFormat="1" applyFont="1" applyBorder="1"/>
    <xf numFmtId="170" fontId="20" fillId="53" borderId="0" xfId="0" applyNumberFormat="1" applyFont="1" applyFill="1" applyBorder="1"/>
    <xf numFmtId="170" fontId="18" fillId="0" borderId="0" xfId="0" applyNumberFormat="1" applyFont="1" applyBorder="1" applyAlignment="1">
      <alignment vertical="center"/>
    </xf>
    <xf numFmtId="169" fontId="18" fillId="0" borderId="0" xfId="45" applyNumberFormat="1" applyFont="1" applyBorder="1" applyAlignment="1">
      <alignment vertical="center"/>
    </xf>
    <xf numFmtId="169" fontId="18" fillId="0" borderId="0" xfId="45" applyNumberFormat="1" applyFont="1" applyFill="1" applyBorder="1" applyAlignment="1">
      <alignment vertical="center"/>
    </xf>
    <xf numFmtId="169" fontId="18" fillId="0" borderId="0" xfId="45" applyNumberFormat="1" applyFont="1" applyFill="1" applyBorder="1"/>
  </cellXfs>
  <cellStyles count="3644">
    <cellStyle name="20% - Accent1" xfId="17" builtinId="30" customBuiltin="1"/>
    <cellStyle name="20% - Accent1 10" xfId="2397"/>
    <cellStyle name="20% - Accent1 2" xfId="155"/>
    <cellStyle name="20% - Accent1 2 2" xfId="191"/>
    <cellStyle name="20% - Accent1 2 2 2" xfId="726"/>
    <cellStyle name="20% - Accent1 2 2 3" xfId="1095"/>
    <cellStyle name="20% - Accent1 2 2 4" xfId="1924"/>
    <cellStyle name="20% - Accent1 2 2 5" xfId="2760"/>
    <cellStyle name="20% - Accent1 2 3" xfId="696"/>
    <cellStyle name="20% - Accent1 2 3 2" xfId="1404"/>
    <cellStyle name="20% - Accent1 2 3 3" xfId="2186"/>
    <cellStyle name="20% - Accent1 2 3 4" xfId="3021"/>
    <cellStyle name="20% - Accent1 2 4" xfId="599"/>
    <cellStyle name="20% - Accent1 2 4 2" xfId="1805"/>
    <cellStyle name="20% - Accent1 2 4 3" xfId="2646"/>
    <cellStyle name="20% - Accent1 2 5" xfId="979"/>
    <cellStyle name="20% - Accent1 2 6" xfId="1723"/>
    <cellStyle name="20% - Accent1 2 7" xfId="2565"/>
    <cellStyle name="20% - Accent1 3" xfId="192"/>
    <cellStyle name="20% - Accent1 3 2" xfId="727"/>
    <cellStyle name="20% - Accent1 3 2 2" xfId="1361"/>
    <cellStyle name="20% - Accent1 3 2 3" xfId="2148"/>
    <cellStyle name="20% - Accent1 3 2 4" xfId="2983"/>
    <cellStyle name="20% - Accent1 3 3" xfId="557"/>
    <cellStyle name="20% - Accent1 3 3 2" xfId="1886"/>
    <cellStyle name="20% - Accent1 3 3 3" xfId="2722"/>
    <cellStyle name="20% - Accent1 3 4" xfId="1056"/>
    <cellStyle name="20% - Accent1 3 5" xfId="1685"/>
    <cellStyle name="20% - Accent1 3 6" xfId="2527"/>
    <cellStyle name="20% - Accent1 4" xfId="193"/>
    <cellStyle name="20% - Accent1 4 2" xfId="728"/>
    <cellStyle name="20% - Accent1 4 2 2" xfId="1318"/>
    <cellStyle name="20% - Accent1 4 2 3" xfId="2110"/>
    <cellStyle name="20% - Accent1 4 2 4" xfId="2945"/>
    <cellStyle name="20% - Accent1 4 3" xfId="515"/>
    <cellStyle name="20% - Accent1 4 3 2" xfId="1843"/>
    <cellStyle name="20% - Accent1 4 3 3" xfId="2684"/>
    <cellStyle name="20% - Accent1 4 4" xfId="1017"/>
    <cellStyle name="20% - Accent1 4 5" xfId="1647"/>
    <cellStyle name="20% - Accent1 4 6" xfId="2489"/>
    <cellStyle name="20% - Accent1 5" xfId="473"/>
    <cellStyle name="20% - Accent1 5 2" xfId="1275"/>
    <cellStyle name="20% - Accent1 5 2 2" xfId="2071"/>
    <cellStyle name="20% - Accent1 5 2 3" xfId="2907"/>
    <cellStyle name="20% - Accent1 5 3" xfId="1609"/>
    <cellStyle name="20% - Accent1 5 4" xfId="2451"/>
    <cellStyle name="20% - Accent1 6" xfId="666"/>
    <cellStyle name="20% - Accent1 6 2" xfId="1193"/>
    <cellStyle name="20% - Accent1 6 3" xfId="2017"/>
    <cellStyle name="20% - Accent1 6 4" xfId="2853"/>
    <cellStyle name="20% - Accent1 7" xfId="390"/>
    <cellStyle name="20% - Accent1 7 2" xfId="1767"/>
    <cellStyle name="20% - Accent1 7 3" xfId="2608"/>
    <cellStyle name="20% - Accent1 8" xfId="941"/>
    <cellStyle name="20% - Accent1 9" xfId="1550"/>
    <cellStyle name="20% - Accent2" xfId="21" builtinId="34" customBuiltin="1"/>
    <cellStyle name="20% - Accent2 10" xfId="2399"/>
    <cellStyle name="20% - Accent2 2" xfId="157"/>
    <cellStyle name="20% - Accent2 2 2" xfId="194"/>
    <cellStyle name="20% - Accent2 2 2 2" xfId="729"/>
    <cellStyle name="20% - Accent2 2 2 3" xfId="1097"/>
    <cellStyle name="20% - Accent2 2 2 4" xfId="1926"/>
    <cellStyle name="20% - Accent2 2 2 5" xfId="2762"/>
    <cellStyle name="20% - Accent2 2 3" xfId="698"/>
    <cellStyle name="20% - Accent2 2 3 2" xfId="1406"/>
    <cellStyle name="20% - Accent2 2 3 3" xfId="2188"/>
    <cellStyle name="20% - Accent2 2 3 4" xfId="3023"/>
    <cellStyle name="20% - Accent2 2 4" xfId="601"/>
    <cellStyle name="20% - Accent2 2 4 2" xfId="1807"/>
    <cellStyle name="20% - Accent2 2 4 3" xfId="2648"/>
    <cellStyle name="20% - Accent2 2 5" xfId="981"/>
    <cellStyle name="20% - Accent2 2 6" xfId="1725"/>
    <cellStyle name="20% - Accent2 2 7" xfId="2567"/>
    <cellStyle name="20% - Accent2 3" xfId="195"/>
    <cellStyle name="20% - Accent2 3 2" xfId="730"/>
    <cellStyle name="20% - Accent2 3 2 2" xfId="1363"/>
    <cellStyle name="20% - Accent2 3 2 3" xfId="2150"/>
    <cellStyle name="20% - Accent2 3 2 4" xfId="2985"/>
    <cellStyle name="20% - Accent2 3 3" xfId="559"/>
    <cellStyle name="20% - Accent2 3 3 2" xfId="1888"/>
    <cellStyle name="20% - Accent2 3 3 3" xfId="2724"/>
    <cellStyle name="20% - Accent2 3 4" xfId="1058"/>
    <cellStyle name="20% - Accent2 3 5" xfId="1687"/>
    <cellStyle name="20% - Accent2 3 6" xfId="2529"/>
    <cellStyle name="20% - Accent2 4" xfId="196"/>
    <cellStyle name="20% - Accent2 4 2" xfId="731"/>
    <cellStyle name="20% - Accent2 4 2 2" xfId="1320"/>
    <cellStyle name="20% - Accent2 4 2 3" xfId="2112"/>
    <cellStyle name="20% - Accent2 4 2 4" xfId="2947"/>
    <cellStyle name="20% - Accent2 4 3" xfId="517"/>
    <cellStyle name="20% - Accent2 4 3 2" xfId="1845"/>
    <cellStyle name="20% - Accent2 4 3 3" xfId="2686"/>
    <cellStyle name="20% - Accent2 4 4" xfId="1019"/>
    <cellStyle name="20% - Accent2 4 5" xfId="1649"/>
    <cellStyle name="20% - Accent2 4 6" xfId="2491"/>
    <cellStyle name="20% - Accent2 5" xfId="475"/>
    <cellStyle name="20% - Accent2 5 2" xfId="1277"/>
    <cellStyle name="20% - Accent2 5 2 2" xfId="2073"/>
    <cellStyle name="20% - Accent2 5 2 3" xfId="2909"/>
    <cellStyle name="20% - Accent2 5 3" xfId="1611"/>
    <cellStyle name="20% - Accent2 5 4" xfId="2453"/>
    <cellStyle name="20% - Accent2 6" xfId="668"/>
    <cellStyle name="20% - Accent2 6 2" xfId="1195"/>
    <cellStyle name="20% - Accent2 6 3" xfId="2019"/>
    <cellStyle name="20% - Accent2 6 4" xfId="2855"/>
    <cellStyle name="20% - Accent2 7" xfId="392"/>
    <cellStyle name="20% - Accent2 7 2" xfId="1769"/>
    <cellStyle name="20% - Accent2 7 3" xfId="2610"/>
    <cellStyle name="20% - Accent2 8" xfId="943"/>
    <cellStyle name="20% - Accent2 9" xfId="1553"/>
    <cellStyle name="20% - Accent3" xfId="25" builtinId="38" customBuiltin="1"/>
    <cellStyle name="20% - Accent3 10" xfId="2401"/>
    <cellStyle name="20% - Accent3 2" xfId="159"/>
    <cellStyle name="20% - Accent3 2 2" xfId="197"/>
    <cellStyle name="20% - Accent3 2 2 2" xfId="732"/>
    <cellStyle name="20% - Accent3 2 2 3" xfId="1099"/>
    <cellStyle name="20% - Accent3 2 2 4" xfId="1928"/>
    <cellStyle name="20% - Accent3 2 2 5" xfId="2764"/>
    <cellStyle name="20% - Accent3 2 3" xfId="700"/>
    <cellStyle name="20% - Accent3 2 3 2" xfId="1408"/>
    <cellStyle name="20% - Accent3 2 3 3" xfId="2190"/>
    <cellStyle name="20% - Accent3 2 3 4" xfId="3025"/>
    <cellStyle name="20% - Accent3 2 4" xfId="603"/>
    <cellStyle name="20% - Accent3 2 4 2" xfId="1809"/>
    <cellStyle name="20% - Accent3 2 4 3" xfId="2650"/>
    <cellStyle name="20% - Accent3 2 5" xfId="983"/>
    <cellStyle name="20% - Accent3 2 6" xfId="1727"/>
    <cellStyle name="20% - Accent3 2 7" xfId="2569"/>
    <cellStyle name="20% - Accent3 3" xfId="198"/>
    <cellStyle name="20% - Accent3 3 2" xfId="733"/>
    <cellStyle name="20% - Accent3 3 2 2" xfId="1365"/>
    <cellStyle name="20% - Accent3 3 2 3" xfId="2152"/>
    <cellStyle name="20% - Accent3 3 2 4" xfId="2987"/>
    <cellStyle name="20% - Accent3 3 3" xfId="561"/>
    <cellStyle name="20% - Accent3 3 3 2" xfId="1890"/>
    <cellStyle name="20% - Accent3 3 3 3" xfId="2726"/>
    <cellStyle name="20% - Accent3 3 4" xfId="1060"/>
    <cellStyle name="20% - Accent3 3 5" xfId="1689"/>
    <cellStyle name="20% - Accent3 3 6" xfId="2531"/>
    <cellStyle name="20% - Accent3 4" xfId="199"/>
    <cellStyle name="20% - Accent3 4 2" xfId="734"/>
    <cellStyle name="20% - Accent3 4 2 2" xfId="1322"/>
    <cellStyle name="20% - Accent3 4 2 3" xfId="2114"/>
    <cellStyle name="20% - Accent3 4 2 4" xfId="2949"/>
    <cellStyle name="20% - Accent3 4 3" xfId="519"/>
    <cellStyle name="20% - Accent3 4 3 2" xfId="1847"/>
    <cellStyle name="20% - Accent3 4 3 3" xfId="2688"/>
    <cellStyle name="20% - Accent3 4 4" xfId="1021"/>
    <cellStyle name="20% - Accent3 4 5" xfId="1651"/>
    <cellStyle name="20% - Accent3 4 6" xfId="2493"/>
    <cellStyle name="20% - Accent3 5" xfId="477"/>
    <cellStyle name="20% - Accent3 5 2" xfId="1279"/>
    <cellStyle name="20% - Accent3 5 2 2" xfId="2075"/>
    <cellStyle name="20% - Accent3 5 2 3" xfId="2911"/>
    <cellStyle name="20% - Accent3 5 3" xfId="1613"/>
    <cellStyle name="20% - Accent3 5 4" xfId="2455"/>
    <cellStyle name="20% - Accent3 6" xfId="670"/>
    <cellStyle name="20% - Accent3 6 2" xfId="1197"/>
    <cellStyle name="20% - Accent3 6 3" xfId="2021"/>
    <cellStyle name="20% - Accent3 6 4" xfId="2857"/>
    <cellStyle name="20% - Accent3 7" xfId="394"/>
    <cellStyle name="20% - Accent3 7 2" xfId="1771"/>
    <cellStyle name="20% - Accent3 7 3" xfId="2612"/>
    <cellStyle name="20% - Accent3 8" xfId="945"/>
    <cellStyle name="20% - Accent3 9" xfId="1556"/>
    <cellStyle name="20% - Accent4" xfId="29" builtinId="42" customBuiltin="1"/>
    <cellStyle name="20% - Accent4 10" xfId="2403"/>
    <cellStyle name="20% - Accent4 2" xfId="161"/>
    <cellStyle name="20% - Accent4 2 2" xfId="200"/>
    <cellStyle name="20% - Accent4 2 2 2" xfId="735"/>
    <cellStyle name="20% - Accent4 2 2 3" xfId="1101"/>
    <cellStyle name="20% - Accent4 2 2 4" xfId="1930"/>
    <cellStyle name="20% - Accent4 2 2 5" xfId="2766"/>
    <cellStyle name="20% - Accent4 2 3" xfId="702"/>
    <cellStyle name="20% - Accent4 2 3 2" xfId="1410"/>
    <cellStyle name="20% - Accent4 2 3 3" xfId="2192"/>
    <cellStyle name="20% - Accent4 2 3 4" xfId="3027"/>
    <cellStyle name="20% - Accent4 2 4" xfId="605"/>
    <cellStyle name="20% - Accent4 2 4 2" xfId="1811"/>
    <cellStyle name="20% - Accent4 2 4 3" xfId="2652"/>
    <cellStyle name="20% - Accent4 2 5" xfId="985"/>
    <cellStyle name="20% - Accent4 2 6" xfId="1729"/>
    <cellStyle name="20% - Accent4 2 7" xfId="2571"/>
    <cellStyle name="20% - Accent4 3" xfId="201"/>
    <cellStyle name="20% - Accent4 3 2" xfId="736"/>
    <cellStyle name="20% - Accent4 3 2 2" xfId="1367"/>
    <cellStyle name="20% - Accent4 3 2 3" xfId="2154"/>
    <cellStyle name="20% - Accent4 3 2 4" xfId="2989"/>
    <cellStyle name="20% - Accent4 3 3" xfId="563"/>
    <cellStyle name="20% - Accent4 3 3 2" xfId="1892"/>
    <cellStyle name="20% - Accent4 3 3 3" xfId="2728"/>
    <cellStyle name="20% - Accent4 3 4" xfId="1062"/>
    <cellStyle name="20% - Accent4 3 5" xfId="1691"/>
    <cellStyle name="20% - Accent4 3 6" xfId="2533"/>
    <cellStyle name="20% - Accent4 4" xfId="202"/>
    <cellStyle name="20% - Accent4 4 2" xfId="737"/>
    <cellStyle name="20% - Accent4 4 2 2" xfId="1324"/>
    <cellStyle name="20% - Accent4 4 2 3" xfId="2116"/>
    <cellStyle name="20% - Accent4 4 2 4" xfId="2951"/>
    <cellStyle name="20% - Accent4 4 3" xfId="521"/>
    <cellStyle name="20% - Accent4 4 3 2" xfId="1849"/>
    <cellStyle name="20% - Accent4 4 3 3" xfId="2690"/>
    <cellStyle name="20% - Accent4 4 4" xfId="1023"/>
    <cellStyle name="20% - Accent4 4 5" xfId="1653"/>
    <cellStyle name="20% - Accent4 4 6" xfId="2495"/>
    <cellStyle name="20% - Accent4 5" xfId="479"/>
    <cellStyle name="20% - Accent4 5 2" xfId="1281"/>
    <cellStyle name="20% - Accent4 5 2 2" xfId="2077"/>
    <cellStyle name="20% - Accent4 5 2 3" xfId="2913"/>
    <cellStyle name="20% - Accent4 5 3" xfId="1615"/>
    <cellStyle name="20% - Accent4 5 4" xfId="2457"/>
    <cellStyle name="20% - Accent4 6" xfId="672"/>
    <cellStyle name="20% - Accent4 6 2" xfId="1199"/>
    <cellStyle name="20% - Accent4 6 3" xfId="2023"/>
    <cellStyle name="20% - Accent4 6 4" xfId="2859"/>
    <cellStyle name="20% - Accent4 7" xfId="396"/>
    <cellStyle name="20% - Accent4 7 2" xfId="1773"/>
    <cellStyle name="20% - Accent4 7 3" xfId="2614"/>
    <cellStyle name="20% - Accent4 8" xfId="947"/>
    <cellStyle name="20% - Accent4 9" xfId="1558"/>
    <cellStyle name="20% - Accent5" xfId="33" builtinId="46" customBuiltin="1"/>
    <cellStyle name="20% - Accent5 10" xfId="2405"/>
    <cellStyle name="20% - Accent5 2" xfId="163"/>
    <cellStyle name="20% - Accent5 2 2" xfId="203"/>
    <cellStyle name="20% - Accent5 2 2 2" xfId="738"/>
    <cellStyle name="20% - Accent5 2 2 3" xfId="1103"/>
    <cellStyle name="20% - Accent5 2 2 4" xfId="1932"/>
    <cellStyle name="20% - Accent5 2 2 5" xfId="2768"/>
    <cellStyle name="20% - Accent5 2 3" xfId="704"/>
    <cellStyle name="20% - Accent5 2 3 2" xfId="1412"/>
    <cellStyle name="20% - Accent5 2 3 3" xfId="2194"/>
    <cellStyle name="20% - Accent5 2 3 4" xfId="3029"/>
    <cellStyle name="20% - Accent5 2 4" xfId="607"/>
    <cellStyle name="20% - Accent5 2 4 2" xfId="1813"/>
    <cellStyle name="20% - Accent5 2 4 3" xfId="2654"/>
    <cellStyle name="20% - Accent5 2 5" xfId="987"/>
    <cellStyle name="20% - Accent5 2 6" xfId="1731"/>
    <cellStyle name="20% - Accent5 2 7" xfId="2573"/>
    <cellStyle name="20% - Accent5 3" xfId="204"/>
    <cellStyle name="20% - Accent5 3 2" xfId="739"/>
    <cellStyle name="20% - Accent5 3 2 2" xfId="1369"/>
    <cellStyle name="20% - Accent5 3 2 3" xfId="2156"/>
    <cellStyle name="20% - Accent5 3 2 4" xfId="2991"/>
    <cellStyle name="20% - Accent5 3 3" xfId="565"/>
    <cellStyle name="20% - Accent5 3 3 2" xfId="1894"/>
    <cellStyle name="20% - Accent5 3 3 3" xfId="2730"/>
    <cellStyle name="20% - Accent5 3 4" xfId="1064"/>
    <cellStyle name="20% - Accent5 3 5" xfId="1693"/>
    <cellStyle name="20% - Accent5 3 6" xfId="2535"/>
    <cellStyle name="20% - Accent5 4" xfId="205"/>
    <cellStyle name="20% - Accent5 4 2" xfId="740"/>
    <cellStyle name="20% - Accent5 4 2 2" xfId="1326"/>
    <cellStyle name="20% - Accent5 4 2 3" xfId="2118"/>
    <cellStyle name="20% - Accent5 4 2 4" xfId="2953"/>
    <cellStyle name="20% - Accent5 4 3" xfId="523"/>
    <cellStyle name="20% - Accent5 4 3 2" xfId="1851"/>
    <cellStyle name="20% - Accent5 4 3 3" xfId="2692"/>
    <cellStyle name="20% - Accent5 4 4" xfId="1025"/>
    <cellStyle name="20% - Accent5 4 5" xfId="1655"/>
    <cellStyle name="20% - Accent5 4 6" xfId="2497"/>
    <cellStyle name="20% - Accent5 5" xfId="481"/>
    <cellStyle name="20% - Accent5 5 2" xfId="1283"/>
    <cellStyle name="20% - Accent5 5 2 2" xfId="2079"/>
    <cellStyle name="20% - Accent5 5 2 3" xfId="2915"/>
    <cellStyle name="20% - Accent5 5 3" xfId="1617"/>
    <cellStyle name="20% - Accent5 5 4" xfId="2459"/>
    <cellStyle name="20% - Accent5 6" xfId="674"/>
    <cellStyle name="20% - Accent5 6 2" xfId="1201"/>
    <cellStyle name="20% - Accent5 6 3" xfId="2025"/>
    <cellStyle name="20% - Accent5 6 4" xfId="2861"/>
    <cellStyle name="20% - Accent5 7" xfId="398"/>
    <cellStyle name="20% - Accent5 7 2" xfId="1775"/>
    <cellStyle name="20% - Accent5 7 3" xfId="2616"/>
    <cellStyle name="20% - Accent5 8" xfId="949"/>
    <cellStyle name="20% - Accent5 9" xfId="1560"/>
    <cellStyle name="20% - Accent6" xfId="37" builtinId="50" customBuiltin="1"/>
    <cellStyle name="20% - Accent6 10" xfId="2407"/>
    <cellStyle name="20% - Accent6 2" xfId="165"/>
    <cellStyle name="20% - Accent6 2 2" xfId="206"/>
    <cellStyle name="20% - Accent6 2 2 2" xfId="741"/>
    <cellStyle name="20% - Accent6 2 2 3" xfId="1105"/>
    <cellStyle name="20% - Accent6 2 2 4" xfId="1934"/>
    <cellStyle name="20% - Accent6 2 2 5" xfId="2770"/>
    <cellStyle name="20% - Accent6 2 3" xfId="706"/>
    <cellStyle name="20% - Accent6 2 3 2" xfId="1414"/>
    <cellStyle name="20% - Accent6 2 3 3" xfId="2196"/>
    <cellStyle name="20% - Accent6 2 3 4" xfId="3031"/>
    <cellStyle name="20% - Accent6 2 4" xfId="609"/>
    <cellStyle name="20% - Accent6 2 4 2" xfId="1815"/>
    <cellStyle name="20% - Accent6 2 4 3" xfId="2656"/>
    <cellStyle name="20% - Accent6 2 5" xfId="989"/>
    <cellStyle name="20% - Accent6 2 6" xfId="1733"/>
    <cellStyle name="20% - Accent6 2 7" xfId="2575"/>
    <cellStyle name="20% - Accent6 3" xfId="207"/>
    <cellStyle name="20% - Accent6 3 2" xfId="742"/>
    <cellStyle name="20% - Accent6 3 2 2" xfId="1371"/>
    <cellStyle name="20% - Accent6 3 2 3" xfId="2158"/>
    <cellStyle name="20% - Accent6 3 2 4" xfId="2993"/>
    <cellStyle name="20% - Accent6 3 3" xfId="567"/>
    <cellStyle name="20% - Accent6 3 3 2" xfId="1896"/>
    <cellStyle name="20% - Accent6 3 3 3" xfId="2732"/>
    <cellStyle name="20% - Accent6 3 4" xfId="1066"/>
    <cellStyle name="20% - Accent6 3 5" xfId="1695"/>
    <cellStyle name="20% - Accent6 3 6" xfId="2537"/>
    <cellStyle name="20% - Accent6 4" xfId="208"/>
    <cellStyle name="20% - Accent6 4 2" xfId="743"/>
    <cellStyle name="20% - Accent6 4 2 2" xfId="1328"/>
    <cellStyle name="20% - Accent6 4 2 3" xfId="2120"/>
    <cellStyle name="20% - Accent6 4 2 4" xfId="2955"/>
    <cellStyle name="20% - Accent6 4 3" xfId="525"/>
    <cellStyle name="20% - Accent6 4 3 2" xfId="1853"/>
    <cellStyle name="20% - Accent6 4 3 3" xfId="2694"/>
    <cellStyle name="20% - Accent6 4 4" xfId="1027"/>
    <cellStyle name="20% - Accent6 4 5" xfId="1657"/>
    <cellStyle name="20% - Accent6 4 6" xfId="2499"/>
    <cellStyle name="20% - Accent6 5" xfId="483"/>
    <cellStyle name="20% - Accent6 5 2" xfId="1285"/>
    <cellStyle name="20% - Accent6 5 2 2" xfId="2081"/>
    <cellStyle name="20% - Accent6 5 2 3" xfId="2917"/>
    <cellStyle name="20% - Accent6 5 3" xfId="1619"/>
    <cellStyle name="20% - Accent6 5 4" xfId="2461"/>
    <cellStyle name="20% - Accent6 6" xfId="676"/>
    <cellStyle name="20% - Accent6 6 2" xfId="1203"/>
    <cellStyle name="20% - Accent6 6 3" xfId="2027"/>
    <cellStyle name="20% - Accent6 6 4" xfId="2863"/>
    <cellStyle name="20% - Accent6 7" xfId="400"/>
    <cellStyle name="20% - Accent6 7 2" xfId="1777"/>
    <cellStyle name="20% - Accent6 7 3" xfId="2618"/>
    <cellStyle name="20% - Accent6 8" xfId="951"/>
    <cellStyle name="20% - Accent6 9" xfId="1562"/>
    <cellStyle name="2x indented GHG Textfiels" xfId="42"/>
    <cellStyle name="2x indented GHG Textfiels 2" xfId="134"/>
    <cellStyle name="2x indented GHG Textfiels 2 2" xfId="209"/>
    <cellStyle name="2x indented GHG Textfiels 2 2 2" xfId="210"/>
    <cellStyle name="2x indented GHG Textfiels 2 2 2 2" xfId="654"/>
    <cellStyle name="2x indented GHG Textfiels 2 2 2 2 2" xfId="1502"/>
    <cellStyle name="2x indented GHG Textfiels 2 2 2 2 2 2" xfId="3354"/>
    <cellStyle name="2x indented GHG Textfiels 2 2 2 2 3" xfId="2362"/>
    <cellStyle name="2x indented GHG Textfiels 2 2 2 2 3 2" xfId="3560"/>
    <cellStyle name="2x indented GHG Textfiels 2 2 2 3" xfId="923"/>
    <cellStyle name="2x indented GHG Textfiels 2 2 2 3 2" xfId="2227"/>
    <cellStyle name="2x indented GHG Textfiels 2 2 2 3 2 2" xfId="3429"/>
    <cellStyle name="2x indented GHG Textfiels 2 2 2 3 3" xfId="2313"/>
    <cellStyle name="2x indented GHG Textfiels 2 2 2 3 3 2" xfId="3511"/>
    <cellStyle name="2x indented GHG Textfiels 2 2 2 3 4" xfId="3197"/>
    <cellStyle name="2x indented GHG Textfiels 2 2 2 4" xfId="1462"/>
    <cellStyle name="2x indented GHG Textfiels 2 2 2 4 2" xfId="3314"/>
    <cellStyle name="2x indented GHG Textfiels 2 2 3" xfId="622"/>
    <cellStyle name="2x indented GHG Textfiels 2 2 3 2" xfId="1427"/>
    <cellStyle name="2x indented GHG Textfiels 2 2 3 2 2" xfId="3287"/>
    <cellStyle name="2x indented GHG Textfiels 2 2 3 3" xfId="2352"/>
    <cellStyle name="2x indented GHG Textfiels 2 2 3 3 2" xfId="3550"/>
    <cellStyle name="2x indented GHG Textfiels 2 2 4" xfId="896"/>
    <cellStyle name="2x indented GHG Textfiels 2 2 4 2" xfId="1487"/>
    <cellStyle name="2x indented GHG Textfiels 2 2 4 2 2" xfId="3339"/>
    <cellStyle name="2x indented GHG Textfiels 2 2 4 3" xfId="2290"/>
    <cellStyle name="2x indented GHG Textfiels 2 2 4 3 2" xfId="3488"/>
    <cellStyle name="2x indented GHG Textfiels 2 2 4 4" xfId="3170"/>
    <cellStyle name="2x indented GHG Textfiels 2 3" xfId="211"/>
    <cellStyle name="2x indented GHG Textfiels 2 3 2" xfId="212"/>
    <cellStyle name="2x indented GHG Textfiels 2 3 2 2" xfId="648"/>
    <cellStyle name="2x indented GHG Textfiels 2 3 2 2 2" xfId="1497"/>
    <cellStyle name="2x indented GHG Textfiels 2 3 2 2 2 2" xfId="3349"/>
    <cellStyle name="2x indented GHG Textfiels 2 3 2 2 3" xfId="2357"/>
    <cellStyle name="2x indented GHG Textfiels 2 3 2 2 3 2" xfId="3555"/>
    <cellStyle name="2x indented GHG Textfiels 2 3 2 3" xfId="916"/>
    <cellStyle name="2x indented GHG Textfiels 2 3 2 3 2" xfId="2222"/>
    <cellStyle name="2x indented GHG Textfiels 2 3 2 3 2 2" xfId="3424"/>
    <cellStyle name="2x indented GHG Textfiels 2 3 2 3 3" xfId="2335"/>
    <cellStyle name="2x indented GHG Textfiels 2 3 2 3 3 2" xfId="3533"/>
    <cellStyle name="2x indented GHG Textfiels 2 3 2 3 4" xfId="3190"/>
    <cellStyle name="2x indented GHG Textfiels 2 3 2 4" xfId="1455"/>
    <cellStyle name="2x indented GHG Textfiels 2 3 2 4 2" xfId="3307"/>
    <cellStyle name="2x indented GHG Textfiels 2 3 3" xfId="580"/>
    <cellStyle name="2x indented GHG Textfiels 2 3 3 2" xfId="1384"/>
    <cellStyle name="2x indented GHG Textfiels 2 3 3 2 2" xfId="3282"/>
    <cellStyle name="2x indented GHG Textfiels 2 3 3 3" xfId="1552"/>
    <cellStyle name="2x indented GHG Textfiels 2 3 3 3 2" xfId="3374"/>
    <cellStyle name="2x indented GHG Textfiels 2 3 4" xfId="891"/>
    <cellStyle name="2x indented GHG Textfiels 2 3 4 2" xfId="1482"/>
    <cellStyle name="2x indented GHG Textfiels 2 3 4 2 2" xfId="3334"/>
    <cellStyle name="2x indented GHG Textfiels 2 3 4 3" xfId="2295"/>
    <cellStyle name="2x indented GHG Textfiels 2 3 4 3 2" xfId="3493"/>
    <cellStyle name="2x indented GHG Textfiels 2 3 4 4" xfId="3165"/>
    <cellStyle name="2x indented GHG Textfiels 2 4" xfId="213"/>
    <cellStyle name="2x indented GHG Textfiels 2 4 2" xfId="744"/>
    <cellStyle name="2x indented GHG Textfiels 2 4 2 2" xfId="928"/>
    <cellStyle name="2x indented GHG Textfiels 2 4 2 2 2" xfId="3202"/>
    <cellStyle name="2x indented GHG Textfiels 2 4 2 3" xfId="1297"/>
    <cellStyle name="2x indented GHG Textfiels 2 4 2 3 2" xfId="3272"/>
    <cellStyle name="2x indented GHG Textfiels 2 4 2 4" xfId="2273"/>
    <cellStyle name="2x indented GHG Textfiels 2 4 2 4 2" xfId="3474"/>
    <cellStyle name="2x indented GHG Textfiels 2 4 3" xfId="495"/>
    <cellStyle name="2x indented GHG Textfiels 2 4 3 2" xfId="1472"/>
    <cellStyle name="2x indented GHG Textfiels 2 4 3 2 2" xfId="3324"/>
    <cellStyle name="2x indented GHG Textfiels 2 4 3 3" xfId="2291"/>
    <cellStyle name="2x indented GHG Textfiels 2 4 3 3 2" xfId="3489"/>
    <cellStyle name="2x indented GHG Textfiels 2 4 4" xfId="881"/>
    <cellStyle name="2x indented GHG Textfiels 2 4 4 2" xfId="1866"/>
    <cellStyle name="2x indented GHG Textfiels 2 4 4 3" xfId="3155"/>
    <cellStyle name="2x indented GHG Textfiels 3" xfId="169"/>
    <cellStyle name="2x indented GHG Textfiels 3 2" xfId="214"/>
    <cellStyle name="2x indented GHG Textfiels 3 2 2" xfId="641"/>
    <cellStyle name="2x indented GHG Textfiels 3 2 2 2" xfId="1492"/>
    <cellStyle name="2x indented GHG Textfiels 3 2 2 2 2" xfId="3344"/>
    <cellStyle name="2x indented GHG Textfiels 3 2 2 3" xfId="2284"/>
    <cellStyle name="2x indented GHG Textfiels 3 2 2 3 2" xfId="3482"/>
    <cellStyle name="2x indented GHG Textfiels 3 2 3" xfId="909"/>
    <cellStyle name="2x indented GHG Textfiels 3 2 3 2" xfId="2216"/>
    <cellStyle name="2x indented GHG Textfiels 3 2 3 2 2" xfId="3419"/>
    <cellStyle name="2x indented GHG Textfiels 3 2 3 3" xfId="2314"/>
    <cellStyle name="2x indented GHG Textfiels 3 2 3 3 2" xfId="3512"/>
    <cellStyle name="2x indented GHG Textfiels 3 2 3 4" xfId="3183"/>
    <cellStyle name="2x indented GHG Textfiels 3 2 4" xfId="1447"/>
    <cellStyle name="2x indented GHG Textfiels 3 2 4 2" xfId="3300"/>
    <cellStyle name="2x indented GHG Textfiels 3 3" xfId="529"/>
    <cellStyle name="2x indented GHG Textfiels 3 3 2" xfId="1332"/>
    <cellStyle name="2x indented GHG Textfiels 3 3 2 2" xfId="3277"/>
    <cellStyle name="2x indented GHG Textfiels 3 3 3" xfId="2257"/>
    <cellStyle name="2x indented GHG Textfiels 3 3 3 2" xfId="3459"/>
    <cellStyle name="2x indented GHG Textfiels 3 4" xfId="886"/>
    <cellStyle name="2x indented GHG Textfiels 3 4 2" xfId="1477"/>
    <cellStyle name="2x indented GHG Textfiels 3 4 2 2" xfId="3329"/>
    <cellStyle name="2x indented GHG Textfiels 3 4 3" xfId="2333"/>
    <cellStyle name="2x indented GHG Textfiels 3 4 3 2" xfId="3531"/>
    <cellStyle name="2x indented GHG Textfiels 3 4 4" xfId="3160"/>
    <cellStyle name="2x indented GHG Textfiels 4" xfId="421"/>
    <cellStyle name="2x indented GHG Textfiels 4 2" xfId="853"/>
    <cellStyle name="2x indented GHG Textfiels 4 2 2" xfId="1467"/>
    <cellStyle name="2x indented GHG Textfiels 4 2 2 2" xfId="3319"/>
    <cellStyle name="2x indented GHG Textfiels 4 2 3" xfId="2327"/>
    <cellStyle name="2x indented GHG Textfiels 4 2 3 2" xfId="3525"/>
    <cellStyle name="2x indented GHG Textfiels 4 2 4" xfId="3127"/>
    <cellStyle name="2x indented GHG Textfiels 4 3" xfId="1223"/>
    <cellStyle name="2x indented GHG Textfiels 4 3 2" xfId="2277"/>
    <cellStyle name="2x indented GHG Textfiels 4 3 2 2" xfId="3475"/>
    <cellStyle name="2x indented GHG Textfiels 4 3 3" xfId="3244"/>
    <cellStyle name="40% - Accent1" xfId="18" builtinId="31" customBuiltin="1"/>
    <cellStyle name="40% - Accent1 10" xfId="2398"/>
    <cellStyle name="40% - Accent1 2" xfId="156"/>
    <cellStyle name="40% - Accent1 2 2" xfId="215"/>
    <cellStyle name="40% - Accent1 2 2 2" xfId="745"/>
    <cellStyle name="40% - Accent1 2 2 3" xfId="1096"/>
    <cellStyle name="40% - Accent1 2 2 4" xfId="1925"/>
    <cellStyle name="40% - Accent1 2 2 5" xfId="2761"/>
    <cellStyle name="40% - Accent1 2 3" xfId="697"/>
    <cellStyle name="40% - Accent1 2 3 2" xfId="1405"/>
    <cellStyle name="40% - Accent1 2 3 3" xfId="2187"/>
    <cellStyle name="40% - Accent1 2 3 4" xfId="3022"/>
    <cellStyle name="40% - Accent1 2 4" xfId="600"/>
    <cellStyle name="40% - Accent1 2 4 2" xfId="1806"/>
    <cellStyle name="40% - Accent1 2 4 3" xfId="2647"/>
    <cellStyle name="40% - Accent1 2 5" xfId="980"/>
    <cellStyle name="40% - Accent1 2 6" xfId="1724"/>
    <cellStyle name="40% - Accent1 2 7" xfId="2566"/>
    <cellStyle name="40% - Accent1 3" xfId="216"/>
    <cellStyle name="40% - Accent1 3 2" xfId="746"/>
    <cellStyle name="40% - Accent1 3 2 2" xfId="1362"/>
    <cellStyle name="40% - Accent1 3 2 3" xfId="2149"/>
    <cellStyle name="40% - Accent1 3 2 4" xfId="2984"/>
    <cellStyle name="40% - Accent1 3 3" xfId="558"/>
    <cellStyle name="40% - Accent1 3 3 2" xfId="1887"/>
    <cellStyle name="40% - Accent1 3 3 3" xfId="2723"/>
    <cellStyle name="40% - Accent1 3 4" xfId="1057"/>
    <cellStyle name="40% - Accent1 3 5" xfId="1686"/>
    <cellStyle name="40% - Accent1 3 6" xfId="2528"/>
    <cellStyle name="40% - Accent1 4" xfId="217"/>
    <cellStyle name="40% - Accent1 4 2" xfId="747"/>
    <cellStyle name="40% - Accent1 4 2 2" xfId="1319"/>
    <cellStyle name="40% - Accent1 4 2 3" xfId="2111"/>
    <cellStyle name="40% - Accent1 4 2 4" xfId="2946"/>
    <cellStyle name="40% - Accent1 4 3" xfId="516"/>
    <cellStyle name="40% - Accent1 4 3 2" xfId="1844"/>
    <cellStyle name="40% - Accent1 4 3 3" xfId="2685"/>
    <cellStyle name="40% - Accent1 4 4" xfId="1018"/>
    <cellStyle name="40% - Accent1 4 5" xfId="1648"/>
    <cellStyle name="40% - Accent1 4 6" xfId="2490"/>
    <cellStyle name="40% - Accent1 5" xfId="474"/>
    <cellStyle name="40% - Accent1 5 2" xfId="1276"/>
    <cellStyle name="40% - Accent1 5 2 2" xfId="2072"/>
    <cellStyle name="40% - Accent1 5 2 3" xfId="2908"/>
    <cellStyle name="40% - Accent1 5 3" xfId="1610"/>
    <cellStyle name="40% - Accent1 5 4" xfId="2452"/>
    <cellStyle name="40% - Accent1 6" xfId="667"/>
    <cellStyle name="40% - Accent1 6 2" xfId="1194"/>
    <cellStyle name="40% - Accent1 6 3" xfId="2018"/>
    <cellStyle name="40% - Accent1 6 4" xfId="2854"/>
    <cellStyle name="40% - Accent1 7" xfId="391"/>
    <cellStyle name="40% - Accent1 7 2" xfId="1768"/>
    <cellStyle name="40% - Accent1 7 3" xfId="2609"/>
    <cellStyle name="40% - Accent1 8" xfId="942"/>
    <cellStyle name="40% - Accent1 9" xfId="1551"/>
    <cellStyle name="40% - Accent2" xfId="22" builtinId="35" customBuiltin="1"/>
    <cellStyle name="40% - Accent2 10" xfId="2400"/>
    <cellStyle name="40% - Accent2 2" xfId="158"/>
    <cellStyle name="40% - Accent2 2 2" xfId="218"/>
    <cellStyle name="40% - Accent2 2 2 2" xfId="748"/>
    <cellStyle name="40% - Accent2 2 2 3" xfId="1098"/>
    <cellStyle name="40% - Accent2 2 2 4" xfId="1927"/>
    <cellStyle name="40% - Accent2 2 2 5" xfId="2763"/>
    <cellStyle name="40% - Accent2 2 3" xfId="699"/>
    <cellStyle name="40% - Accent2 2 3 2" xfId="1407"/>
    <cellStyle name="40% - Accent2 2 3 3" xfId="2189"/>
    <cellStyle name="40% - Accent2 2 3 4" xfId="3024"/>
    <cellStyle name="40% - Accent2 2 4" xfId="602"/>
    <cellStyle name="40% - Accent2 2 4 2" xfId="1808"/>
    <cellStyle name="40% - Accent2 2 4 3" xfId="2649"/>
    <cellStyle name="40% - Accent2 2 5" xfId="982"/>
    <cellStyle name="40% - Accent2 2 6" xfId="1726"/>
    <cellStyle name="40% - Accent2 2 7" xfId="2568"/>
    <cellStyle name="40% - Accent2 3" xfId="219"/>
    <cellStyle name="40% - Accent2 3 2" xfId="749"/>
    <cellStyle name="40% - Accent2 3 2 2" xfId="1364"/>
    <cellStyle name="40% - Accent2 3 2 3" xfId="2151"/>
    <cellStyle name="40% - Accent2 3 2 4" xfId="2986"/>
    <cellStyle name="40% - Accent2 3 3" xfId="560"/>
    <cellStyle name="40% - Accent2 3 3 2" xfId="1889"/>
    <cellStyle name="40% - Accent2 3 3 3" xfId="2725"/>
    <cellStyle name="40% - Accent2 3 4" xfId="1059"/>
    <cellStyle name="40% - Accent2 3 5" xfId="1688"/>
    <cellStyle name="40% - Accent2 3 6" xfId="2530"/>
    <cellStyle name="40% - Accent2 4" xfId="220"/>
    <cellStyle name="40% - Accent2 4 2" xfId="750"/>
    <cellStyle name="40% - Accent2 4 2 2" xfId="1321"/>
    <cellStyle name="40% - Accent2 4 2 3" xfId="2113"/>
    <cellStyle name="40% - Accent2 4 2 4" xfId="2948"/>
    <cellStyle name="40% - Accent2 4 3" xfId="518"/>
    <cellStyle name="40% - Accent2 4 3 2" xfId="1846"/>
    <cellStyle name="40% - Accent2 4 3 3" xfId="2687"/>
    <cellStyle name="40% - Accent2 4 4" xfId="1020"/>
    <cellStyle name="40% - Accent2 4 5" xfId="1650"/>
    <cellStyle name="40% - Accent2 4 6" xfId="2492"/>
    <cellStyle name="40% - Accent2 5" xfId="476"/>
    <cellStyle name="40% - Accent2 5 2" xfId="1278"/>
    <cellStyle name="40% - Accent2 5 2 2" xfId="2074"/>
    <cellStyle name="40% - Accent2 5 2 3" xfId="2910"/>
    <cellStyle name="40% - Accent2 5 3" xfId="1612"/>
    <cellStyle name="40% - Accent2 5 4" xfId="2454"/>
    <cellStyle name="40% - Accent2 6" xfId="669"/>
    <cellStyle name="40% - Accent2 6 2" xfId="1196"/>
    <cellStyle name="40% - Accent2 6 3" xfId="2020"/>
    <cellStyle name="40% - Accent2 6 4" xfId="2856"/>
    <cellStyle name="40% - Accent2 7" xfId="393"/>
    <cellStyle name="40% - Accent2 7 2" xfId="1770"/>
    <cellStyle name="40% - Accent2 7 3" xfId="2611"/>
    <cellStyle name="40% - Accent2 8" xfId="944"/>
    <cellStyle name="40% - Accent2 9" xfId="1554"/>
    <cellStyle name="40% - Accent3" xfId="26" builtinId="39" customBuiltin="1"/>
    <cellStyle name="40% - Accent3 10" xfId="2402"/>
    <cellStyle name="40% - Accent3 2" xfId="160"/>
    <cellStyle name="40% - Accent3 2 2" xfId="221"/>
    <cellStyle name="40% - Accent3 2 2 2" xfId="751"/>
    <cellStyle name="40% - Accent3 2 2 3" xfId="1100"/>
    <cellStyle name="40% - Accent3 2 2 4" xfId="1929"/>
    <cellStyle name="40% - Accent3 2 2 5" xfId="2765"/>
    <cellStyle name="40% - Accent3 2 3" xfId="701"/>
    <cellStyle name="40% - Accent3 2 3 2" xfId="1409"/>
    <cellStyle name="40% - Accent3 2 3 3" xfId="2191"/>
    <cellStyle name="40% - Accent3 2 3 4" xfId="3026"/>
    <cellStyle name="40% - Accent3 2 4" xfId="604"/>
    <cellStyle name="40% - Accent3 2 4 2" xfId="1810"/>
    <cellStyle name="40% - Accent3 2 4 3" xfId="2651"/>
    <cellStyle name="40% - Accent3 2 5" xfId="984"/>
    <cellStyle name="40% - Accent3 2 6" xfId="1728"/>
    <cellStyle name="40% - Accent3 2 7" xfId="2570"/>
    <cellStyle name="40% - Accent3 3" xfId="222"/>
    <cellStyle name="40% - Accent3 3 2" xfId="752"/>
    <cellStyle name="40% - Accent3 3 2 2" xfId="1366"/>
    <cellStyle name="40% - Accent3 3 2 3" xfId="2153"/>
    <cellStyle name="40% - Accent3 3 2 4" xfId="2988"/>
    <cellStyle name="40% - Accent3 3 3" xfId="562"/>
    <cellStyle name="40% - Accent3 3 3 2" xfId="1891"/>
    <cellStyle name="40% - Accent3 3 3 3" xfId="2727"/>
    <cellStyle name="40% - Accent3 3 4" xfId="1061"/>
    <cellStyle name="40% - Accent3 3 5" xfId="1690"/>
    <cellStyle name="40% - Accent3 3 6" xfId="2532"/>
    <cellStyle name="40% - Accent3 4" xfId="223"/>
    <cellStyle name="40% - Accent3 4 2" xfId="753"/>
    <cellStyle name="40% - Accent3 4 2 2" xfId="1323"/>
    <cellStyle name="40% - Accent3 4 2 3" xfId="2115"/>
    <cellStyle name="40% - Accent3 4 2 4" xfId="2950"/>
    <cellStyle name="40% - Accent3 4 3" xfId="520"/>
    <cellStyle name="40% - Accent3 4 3 2" xfId="1848"/>
    <cellStyle name="40% - Accent3 4 3 3" xfId="2689"/>
    <cellStyle name="40% - Accent3 4 4" xfId="1022"/>
    <cellStyle name="40% - Accent3 4 5" xfId="1652"/>
    <cellStyle name="40% - Accent3 4 6" xfId="2494"/>
    <cellStyle name="40% - Accent3 5" xfId="478"/>
    <cellStyle name="40% - Accent3 5 2" xfId="1280"/>
    <cellStyle name="40% - Accent3 5 2 2" xfId="2076"/>
    <cellStyle name="40% - Accent3 5 2 3" xfId="2912"/>
    <cellStyle name="40% - Accent3 5 3" xfId="1614"/>
    <cellStyle name="40% - Accent3 5 4" xfId="2456"/>
    <cellStyle name="40% - Accent3 6" xfId="671"/>
    <cellStyle name="40% - Accent3 6 2" xfId="1198"/>
    <cellStyle name="40% - Accent3 6 3" xfId="2022"/>
    <cellStyle name="40% - Accent3 6 4" xfId="2858"/>
    <cellStyle name="40% - Accent3 7" xfId="395"/>
    <cellStyle name="40% - Accent3 7 2" xfId="1772"/>
    <cellStyle name="40% - Accent3 7 3" xfId="2613"/>
    <cellStyle name="40% - Accent3 8" xfId="946"/>
    <cellStyle name="40% - Accent3 9" xfId="1557"/>
    <cellStyle name="40% - Accent4" xfId="30" builtinId="43" customBuiltin="1"/>
    <cellStyle name="40% - Accent4 10" xfId="2404"/>
    <cellStyle name="40% - Accent4 2" xfId="162"/>
    <cellStyle name="40% - Accent4 2 2" xfId="224"/>
    <cellStyle name="40% - Accent4 2 2 2" xfId="754"/>
    <cellStyle name="40% - Accent4 2 2 3" xfId="1102"/>
    <cellStyle name="40% - Accent4 2 2 4" xfId="1931"/>
    <cellStyle name="40% - Accent4 2 2 5" xfId="2767"/>
    <cellStyle name="40% - Accent4 2 3" xfId="703"/>
    <cellStyle name="40% - Accent4 2 3 2" xfId="1411"/>
    <cellStyle name="40% - Accent4 2 3 3" xfId="2193"/>
    <cellStyle name="40% - Accent4 2 3 4" xfId="3028"/>
    <cellStyle name="40% - Accent4 2 4" xfId="606"/>
    <cellStyle name="40% - Accent4 2 4 2" xfId="1812"/>
    <cellStyle name="40% - Accent4 2 4 3" xfId="2653"/>
    <cellStyle name="40% - Accent4 2 5" xfId="986"/>
    <cellStyle name="40% - Accent4 2 6" xfId="1730"/>
    <cellStyle name="40% - Accent4 2 7" xfId="2572"/>
    <cellStyle name="40% - Accent4 3" xfId="225"/>
    <cellStyle name="40% - Accent4 3 2" xfId="755"/>
    <cellStyle name="40% - Accent4 3 2 2" xfId="1368"/>
    <cellStyle name="40% - Accent4 3 2 3" xfId="2155"/>
    <cellStyle name="40% - Accent4 3 2 4" xfId="2990"/>
    <cellStyle name="40% - Accent4 3 3" xfId="564"/>
    <cellStyle name="40% - Accent4 3 3 2" xfId="1893"/>
    <cellStyle name="40% - Accent4 3 3 3" xfId="2729"/>
    <cellStyle name="40% - Accent4 3 4" xfId="1063"/>
    <cellStyle name="40% - Accent4 3 5" xfId="1692"/>
    <cellStyle name="40% - Accent4 3 6" xfId="2534"/>
    <cellStyle name="40% - Accent4 4" xfId="226"/>
    <cellStyle name="40% - Accent4 4 2" xfId="756"/>
    <cellStyle name="40% - Accent4 4 2 2" xfId="1325"/>
    <cellStyle name="40% - Accent4 4 2 3" xfId="2117"/>
    <cellStyle name="40% - Accent4 4 2 4" xfId="2952"/>
    <cellStyle name="40% - Accent4 4 3" xfId="522"/>
    <cellStyle name="40% - Accent4 4 3 2" xfId="1850"/>
    <cellStyle name="40% - Accent4 4 3 3" xfId="2691"/>
    <cellStyle name="40% - Accent4 4 4" xfId="1024"/>
    <cellStyle name="40% - Accent4 4 5" xfId="1654"/>
    <cellStyle name="40% - Accent4 4 6" xfId="2496"/>
    <cellStyle name="40% - Accent4 5" xfId="480"/>
    <cellStyle name="40% - Accent4 5 2" xfId="1282"/>
    <cellStyle name="40% - Accent4 5 2 2" xfId="2078"/>
    <cellStyle name="40% - Accent4 5 2 3" xfId="2914"/>
    <cellStyle name="40% - Accent4 5 3" xfId="1616"/>
    <cellStyle name="40% - Accent4 5 4" xfId="2458"/>
    <cellStyle name="40% - Accent4 6" xfId="673"/>
    <cellStyle name="40% - Accent4 6 2" xfId="1200"/>
    <cellStyle name="40% - Accent4 6 3" xfId="2024"/>
    <cellStyle name="40% - Accent4 6 4" xfId="2860"/>
    <cellStyle name="40% - Accent4 7" xfId="397"/>
    <cellStyle name="40% - Accent4 7 2" xfId="1774"/>
    <cellStyle name="40% - Accent4 7 3" xfId="2615"/>
    <cellStyle name="40% - Accent4 8" xfId="948"/>
    <cellStyle name="40% - Accent4 9" xfId="1559"/>
    <cellStyle name="40% - Accent5" xfId="34" builtinId="47" customBuiltin="1"/>
    <cellStyle name="40% - Accent5 10" xfId="2406"/>
    <cellStyle name="40% - Accent5 2" xfId="164"/>
    <cellStyle name="40% - Accent5 2 2" xfId="227"/>
    <cellStyle name="40% - Accent5 2 2 2" xfId="757"/>
    <cellStyle name="40% - Accent5 2 2 3" xfId="1104"/>
    <cellStyle name="40% - Accent5 2 2 4" xfId="1933"/>
    <cellStyle name="40% - Accent5 2 2 5" xfId="2769"/>
    <cellStyle name="40% - Accent5 2 3" xfId="705"/>
    <cellStyle name="40% - Accent5 2 3 2" xfId="1413"/>
    <cellStyle name="40% - Accent5 2 3 3" xfId="2195"/>
    <cellStyle name="40% - Accent5 2 3 4" xfId="3030"/>
    <cellStyle name="40% - Accent5 2 4" xfId="608"/>
    <cellStyle name="40% - Accent5 2 4 2" xfId="1814"/>
    <cellStyle name="40% - Accent5 2 4 3" xfId="2655"/>
    <cellStyle name="40% - Accent5 2 5" xfId="988"/>
    <cellStyle name="40% - Accent5 2 6" xfId="1732"/>
    <cellStyle name="40% - Accent5 2 7" xfId="2574"/>
    <cellStyle name="40% - Accent5 3" xfId="228"/>
    <cellStyle name="40% - Accent5 3 2" xfId="758"/>
    <cellStyle name="40% - Accent5 3 2 2" xfId="1370"/>
    <cellStyle name="40% - Accent5 3 2 3" xfId="2157"/>
    <cellStyle name="40% - Accent5 3 2 4" xfId="2992"/>
    <cellStyle name="40% - Accent5 3 3" xfId="566"/>
    <cellStyle name="40% - Accent5 3 3 2" xfId="1895"/>
    <cellStyle name="40% - Accent5 3 3 3" xfId="2731"/>
    <cellStyle name="40% - Accent5 3 4" xfId="1065"/>
    <cellStyle name="40% - Accent5 3 5" xfId="1694"/>
    <cellStyle name="40% - Accent5 3 6" xfId="2536"/>
    <cellStyle name="40% - Accent5 4" xfId="229"/>
    <cellStyle name="40% - Accent5 4 2" xfId="759"/>
    <cellStyle name="40% - Accent5 4 2 2" xfId="1327"/>
    <cellStyle name="40% - Accent5 4 2 3" xfId="2119"/>
    <cellStyle name="40% - Accent5 4 2 4" xfId="2954"/>
    <cellStyle name="40% - Accent5 4 3" xfId="524"/>
    <cellStyle name="40% - Accent5 4 3 2" xfId="1852"/>
    <cellStyle name="40% - Accent5 4 3 3" xfId="2693"/>
    <cellStyle name="40% - Accent5 4 4" xfId="1026"/>
    <cellStyle name="40% - Accent5 4 5" xfId="1656"/>
    <cellStyle name="40% - Accent5 4 6" xfId="2498"/>
    <cellStyle name="40% - Accent5 5" xfId="482"/>
    <cellStyle name="40% - Accent5 5 2" xfId="1284"/>
    <cellStyle name="40% - Accent5 5 2 2" xfId="2080"/>
    <cellStyle name="40% - Accent5 5 2 3" xfId="2916"/>
    <cellStyle name="40% - Accent5 5 3" xfId="1618"/>
    <cellStyle name="40% - Accent5 5 4" xfId="2460"/>
    <cellStyle name="40% - Accent5 6" xfId="675"/>
    <cellStyle name="40% - Accent5 6 2" xfId="1202"/>
    <cellStyle name="40% - Accent5 6 3" xfId="2026"/>
    <cellStyle name="40% - Accent5 6 4" xfId="2862"/>
    <cellStyle name="40% - Accent5 7" xfId="399"/>
    <cellStyle name="40% - Accent5 7 2" xfId="1776"/>
    <cellStyle name="40% - Accent5 7 3" xfId="2617"/>
    <cellStyle name="40% - Accent5 8" xfId="950"/>
    <cellStyle name="40% - Accent5 9" xfId="1561"/>
    <cellStyle name="40% - Accent6" xfId="38" builtinId="51" customBuiltin="1"/>
    <cellStyle name="40% - Accent6 10" xfId="2408"/>
    <cellStyle name="40% - Accent6 2" xfId="166"/>
    <cellStyle name="40% - Accent6 2 2" xfId="230"/>
    <cellStyle name="40% - Accent6 2 2 2" xfId="760"/>
    <cellStyle name="40% - Accent6 2 2 3" xfId="1106"/>
    <cellStyle name="40% - Accent6 2 2 4" xfId="1935"/>
    <cellStyle name="40% - Accent6 2 2 5" xfId="2771"/>
    <cellStyle name="40% - Accent6 2 3" xfId="707"/>
    <cellStyle name="40% - Accent6 2 3 2" xfId="1415"/>
    <cellStyle name="40% - Accent6 2 3 3" xfId="2197"/>
    <cellStyle name="40% - Accent6 2 3 4" xfId="3032"/>
    <cellStyle name="40% - Accent6 2 4" xfId="610"/>
    <cellStyle name="40% - Accent6 2 4 2" xfId="1816"/>
    <cellStyle name="40% - Accent6 2 4 3" xfId="2657"/>
    <cellStyle name="40% - Accent6 2 5" xfId="990"/>
    <cellStyle name="40% - Accent6 2 6" xfId="1734"/>
    <cellStyle name="40% - Accent6 2 7" xfId="2576"/>
    <cellStyle name="40% - Accent6 3" xfId="231"/>
    <cellStyle name="40% - Accent6 3 2" xfId="761"/>
    <cellStyle name="40% - Accent6 3 2 2" xfId="1372"/>
    <cellStyle name="40% - Accent6 3 2 3" xfId="2159"/>
    <cellStyle name="40% - Accent6 3 2 4" xfId="2994"/>
    <cellStyle name="40% - Accent6 3 3" xfId="568"/>
    <cellStyle name="40% - Accent6 3 3 2" xfId="1897"/>
    <cellStyle name="40% - Accent6 3 3 3" xfId="2733"/>
    <cellStyle name="40% - Accent6 3 4" xfId="1067"/>
    <cellStyle name="40% - Accent6 3 5" xfId="1696"/>
    <cellStyle name="40% - Accent6 3 6" xfId="2538"/>
    <cellStyle name="40% - Accent6 4" xfId="232"/>
    <cellStyle name="40% - Accent6 4 2" xfId="762"/>
    <cellStyle name="40% - Accent6 4 2 2" xfId="1329"/>
    <cellStyle name="40% - Accent6 4 2 3" xfId="2121"/>
    <cellStyle name="40% - Accent6 4 2 4" xfId="2956"/>
    <cellStyle name="40% - Accent6 4 3" xfId="526"/>
    <cellStyle name="40% - Accent6 4 3 2" xfId="1854"/>
    <cellStyle name="40% - Accent6 4 3 3" xfId="2695"/>
    <cellStyle name="40% - Accent6 4 4" xfId="1028"/>
    <cellStyle name="40% - Accent6 4 5" xfId="1658"/>
    <cellStyle name="40% - Accent6 4 6" xfId="2500"/>
    <cellStyle name="40% - Accent6 5" xfId="484"/>
    <cellStyle name="40% - Accent6 5 2" xfId="1286"/>
    <cellStyle name="40% - Accent6 5 2 2" xfId="2082"/>
    <cellStyle name="40% - Accent6 5 2 3" xfId="2918"/>
    <cellStyle name="40% - Accent6 5 3" xfId="1620"/>
    <cellStyle name="40% - Accent6 5 4" xfId="2462"/>
    <cellStyle name="40% - Accent6 6" xfId="677"/>
    <cellStyle name="40% - Accent6 6 2" xfId="1204"/>
    <cellStyle name="40% - Accent6 6 3" xfId="2028"/>
    <cellStyle name="40% - Accent6 6 4" xfId="2864"/>
    <cellStyle name="40% - Accent6 7" xfId="401"/>
    <cellStyle name="40% - Accent6 7 2" xfId="1778"/>
    <cellStyle name="40% - Accent6 7 3" xfId="2619"/>
    <cellStyle name="40% - Accent6 8" xfId="952"/>
    <cellStyle name="40% - Accent6 9" xfId="1563"/>
    <cellStyle name="5x indented GHG Textfiels" xfId="43"/>
    <cellStyle name="60% - Accent1" xfId="19" builtinId="32" customBuiltin="1"/>
    <cellStyle name="60% - Accent1 2" xfId="233"/>
    <cellStyle name="60% - Accent2" xfId="23" builtinId="36" customBuiltin="1"/>
    <cellStyle name="60% - Accent2 2" xfId="234"/>
    <cellStyle name="60% - Accent3" xfId="27" builtinId="40" customBuiltin="1"/>
    <cellStyle name="60% - Accent3 2" xfId="235"/>
    <cellStyle name="60% - Accent4" xfId="31" builtinId="44" customBuiltin="1"/>
    <cellStyle name="60% - Accent4 2" xfId="236"/>
    <cellStyle name="60% - Accent5" xfId="35" builtinId="48" customBuiltin="1"/>
    <cellStyle name="60% - Accent5 2" xfId="237"/>
    <cellStyle name="60% - Accent6" xfId="39" builtinId="52" customBuiltin="1"/>
    <cellStyle name="60% - Accent6 2" xfId="238"/>
    <cellStyle name="Accent1" xfId="16" builtinId="29" customBuiltin="1"/>
    <cellStyle name="Accent1 2" xfId="239"/>
    <cellStyle name="Accent2" xfId="20" builtinId="33" customBuiltin="1"/>
    <cellStyle name="Accent2 2" xfId="240"/>
    <cellStyle name="Accent3" xfId="24" builtinId="37" customBuiltin="1"/>
    <cellStyle name="Accent3 2" xfId="241"/>
    <cellStyle name="Accent4" xfId="28" builtinId="41" customBuiltin="1"/>
    <cellStyle name="Accent4 2" xfId="242"/>
    <cellStyle name="Accent5" xfId="32" builtinId="45" customBuiltin="1"/>
    <cellStyle name="Accent5 2" xfId="243"/>
    <cellStyle name="Accent6" xfId="36" builtinId="49" customBuiltin="1"/>
    <cellStyle name="Accent6 2" xfId="244"/>
    <cellStyle name="Bad" xfId="6" builtinId="27" customBuiltin="1"/>
    <cellStyle name="Bad 2" xfId="245"/>
    <cellStyle name="Bold GHG Numbers (0.00)" xfId="44"/>
    <cellStyle name="Calculation" xfId="10" builtinId="22" customBuiltin="1"/>
    <cellStyle name="Calculation 2" xfId="246"/>
    <cellStyle name="Check Cell" xfId="12" builtinId="23" customBuiltin="1"/>
    <cellStyle name="Check Cell 2" xfId="247"/>
    <cellStyle name="Comma 2" xfId="46"/>
    <cellStyle name="Comma 2 2" xfId="1127"/>
    <cellStyle name="Comma 2 2 2" xfId="1955"/>
    <cellStyle name="Comma 2 2 3" xfId="2791"/>
    <cellStyle name="Comma 3" xfId="47"/>
    <cellStyle name="Comma 3 2" xfId="111"/>
    <cellStyle name="Comma 4" xfId="48"/>
    <cellStyle name="Comma 4 2" xfId="1129"/>
    <cellStyle name="Comma 5" xfId="49"/>
    <cellStyle name="Comma 5 10" xfId="658"/>
    <cellStyle name="Comma 5 10 2" xfId="1133"/>
    <cellStyle name="Comma 5 10 3" xfId="1957"/>
    <cellStyle name="Comma 5 10 4" xfId="2793"/>
    <cellStyle name="Comma 5 11" xfId="366"/>
    <cellStyle name="Comma 5 11 2" xfId="1759"/>
    <cellStyle name="Comma 5 11 3" xfId="2600"/>
    <cellStyle name="Comma 5 12" xfId="933"/>
    <cellStyle name="Comma 5 13" xfId="1518"/>
    <cellStyle name="Comma 5 14" xfId="2373"/>
    <cellStyle name="Comma 5 2" xfId="112"/>
    <cellStyle name="Comma 5 2 10" xfId="368"/>
    <cellStyle name="Comma 5 2 10 2" xfId="1761"/>
    <cellStyle name="Comma 5 2 10 3" xfId="2602"/>
    <cellStyle name="Comma 5 2 11" xfId="935"/>
    <cellStyle name="Comma 5 2 12" xfId="1523"/>
    <cellStyle name="Comma 5 2 13" xfId="2375"/>
    <cellStyle name="Comma 5 2 2" xfId="120"/>
    <cellStyle name="Comma 5 2 2 10" xfId="939"/>
    <cellStyle name="Comma 5 2 2 11" xfId="1527"/>
    <cellStyle name="Comma 5 2 2 12" xfId="2379"/>
    <cellStyle name="Comma 5 2 2 2" xfId="145"/>
    <cellStyle name="Comma 5 2 2 2 10" xfId="2395"/>
    <cellStyle name="Comma 5 2 2 2 2" xfId="188"/>
    <cellStyle name="Comma 5 2 2 2 2 2" xfId="248"/>
    <cellStyle name="Comma 5 2 2 2 2 2 2" xfId="763"/>
    <cellStyle name="Comma 5 2 2 2 2 2 2 2" xfId="1437"/>
    <cellStyle name="Comma 5 2 2 2 2 2 2 3" xfId="2214"/>
    <cellStyle name="Comma 5 2 2 2 2 2 2 4" xfId="3049"/>
    <cellStyle name="Comma 5 2 2 2 2 2 3" xfId="631"/>
    <cellStyle name="Comma 5 2 2 2 2 2 3 2" xfId="1952"/>
    <cellStyle name="Comma 5 2 2 2 2 2 3 3" xfId="2788"/>
    <cellStyle name="Comma 5 2 2 2 2 2 4" xfId="1124"/>
    <cellStyle name="Comma 5 2 2 2 2 2 5" xfId="1751"/>
    <cellStyle name="Comma 5 2 2 2 2 2 6" xfId="2593"/>
    <cellStyle name="Comma 5 2 2 2 2 3" xfId="505"/>
    <cellStyle name="Comma 5 2 2 2 2 3 2" xfId="1308"/>
    <cellStyle name="Comma 5 2 2 2 2 3 2 2" xfId="2100"/>
    <cellStyle name="Comma 5 2 2 2 2 3 2 3" xfId="2935"/>
    <cellStyle name="Comma 5 2 2 2 2 3 3" xfId="1637"/>
    <cellStyle name="Comma 5 2 2 2 2 3 4" xfId="2479"/>
    <cellStyle name="Comma 5 2 2 2 2 4" xfId="724"/>
    <cellStyle name="Comma 5 2 2 2 2 4 2" xfId="1221"/>
    <cellStyle name="Comma 5 2 2 2 2 4 3" xfId="2045"/>
    <cellStyle name="Comma 5 2 2 2 2 4 4" xfId="2881"/>
    <cellStyle name="Comma 5 2 2 2 2 5" xfId="419"/>
    <cellStyle name="Comma 5 2 2 2 2 5 2" xfId="1833"/>
    <cellStyle name="Comma 5 2 2 2 2 5 3" xfId="2674"/>
    <cellStyle name="Comma 5 2 2 2 2 6" xfId="1007"/>
    <cellStyle name="Comma 5 2 2 2 2 7" xfId="1581"/>
    <cellStyle name="Comma 5 2 2 2 2 8" xfId="2425"/>
    <cellStyle name="Comma 5 2 2 2 3" xfId="249"/>
    <cellStyle name="Comma 5 2 2 2 3 2" xfId="764"/>
    <cellStyle name="Comma 5 2 2 2 3 2 2" xfId="1394"/>
    <cellStyle name="Comma 5 2 2 2 3 2 3" xfId="2176"/>
    <cellStyle name="Comma 5 2 2 2 3 2 4" xfId="3011"/>
    <cellStyle name="Comma 5 2 2 2 3 3" xfId="589"/>
    <cellStyle name="Comma 5 2 2 2 3 3 2" xfId="1914"/>
    <cellStyle name="Comma 5 2 2 2 3 3 3" xfId="2750"/>
    <cellStyle name="Comma 5 2 2 2 3 4" xfId="1085"/>
    <cellStyle name="Comma 5 2 2 2 3 5" xfId="1713"/>
    <cellStyle name="Comma 5 2 2 2 3 6" xfId="2555"/>
    <cellStyle name="Comma 5 2 2 2 4" xfId="250"/>
    <cellStyle name="Comma 5 2 2 2 4 2" xfId="765"/>
    <cellStyle name="Comma 5 2 2 2 4 2 2" xfId="1351"/>
    <cellStyle name="Comma 5 2 2 2 4 2 3" xfId="2138"/>
    <cellStyle name="Comma 5 2 2 2 4 2 4" xfId="2973"/>
    <cellStyle name="Comma 5 2 2 2 4 3" xfId="547"/>
    <cellStyle name="Comma 5 2 2 2 4 3 2" xfId="1876"/>
    <cellStyle name="Comma 5 2 2 2 4 3 3" xfId="2712"/>
    <cellStyle name="Comma 5 2 2 2 4 4" xfId="1046"/>
    <cellStyle name="Comma 5 2 2 2 4 5" xfId="1675"/>
    <cellStyle name="Comma 5 2 2 2 4 6" xfId="2517"/>
    <cellStyle name="Comma 5 2 2 2 5" xfId="471"/>
    <cellStyle name="Comma 5 2 2 2 5 2" xfId="1273"/>
    <cellStyle name="Comma 5 2 2 2 5 2 2" xfId="2069"/>
    <cellStyle name="Comma 5 2 2 2 5 2 3" xfId="2905"/>
    <cellStyle name="Comma 5 2 2 2 5 3" xfId="1607"/>
    <cellStyle name="Comma 5 2 2 2 5 4" xfId="2449"/>
    <cellStyle name="Comma 5 2 2 2 6" xfId="686"/>
    <cellStyle name="Comma 5 2 2 2 6 2" xfId="1191"/>
    <cellStyle name="Comma 5 2 2 2 6 3" xfId="2015"/>
    <cellStyle name="Comma 5 2 2 2 6 4" xfId="2851"/>
    <cellStyle name="Comma 5 2 2 2 7" xfId="388"/>
    <cellStyle name="Comma 5 2 2 2 7 2" xfId="1795"/>
    <cellStyle name="Comma 5 2 2 2 7 3" xfId="2636"/>
    <cellStyle name="Comma 5 2 2 2 8" xfId="969"/>
    <cellStyle name="Comma 5 2 2 2 9" xfId="1543"/>
    <cellStyle name="Comma 5 2 2 3" xfId="130"/>
    <cellStyle name="Comma 5 2 2 3 10" xfId="2387"/>
    <cellStyle name="Comma 5 2 2 3 2" xfId="180"/>
    <cellStyle name="Comma 5 2 2 3 2 2" xfId="251"/>
    <cellStyle name="Comma 5 2 2 3 2 2 2" xfId="767"/>
    <cellStyle name="Comma 5 2 2 3 2 2 3" xfId="1115"/>
    <cellStyle name="Comma 5 2 2 3 2 2 4" xfId="1944"/>
    <cellStyle name="Comma 5 2 2 3 2 2 5" xfId="2780"/>
    <cellStyle name="Comma 5 2 2 3 2 3" xfId="766"/>
    <cellStyle name="Comma 5 2 2 3 2 3 2" xfId="1424"/>
    <cellStyle name="Comma 5 2 2 3 2 3 3" xfId="2206"/>
    <cellStyle name="Comma 5 2 2 3 2 3 4" xfId="3041"/>
    <cellStyle name="Comma 5 2 2 3 2 4" xfId="619"/>
    <cellStyle name="Comma 5 2 2 3 2 4 2" xfId="1825"/>
    <cellStyle name="Comma 5 2 2 3 2 4 3" xfId="2666"/>
    <cellStyle name="Comma 5 2 2 3 2 5" xfId="999"/>
    <cellStyle name="Comma 5 2 2 3 2 6" xfId="1743"/>
    <cellStyle name="Comma 5 2 2 3 2 7" xfId="2585"/>
    <cellStyle name="Comma 5 2 2 3 3" xfId="252"/>
    <cellStyle name="Comma 5 2 2 3 3 2" xfId="768"/>
    <cellStyle name="Comma 5 2 2 3 3 2 2" xfId="1381"/>
    <cellStyle name="Comma 5 2 2 3 3 2 3" xfId="2168"/>
    <cellStyle name="Comma 5 2 2 3 3 2 4" xfId="3003"/>
    <cellStyle name="Comma 5 2 2 3 3 3" xfId="577"/>
    <cellStyle name="Comma 5 2 2 3 3 3 2" xfId="1906"/>
    <cellStyle name="Comma 5 2 2 3 3 3 3" xfId="2742"/>
    <cellStyle name="Comma 5 2 2 3 3 4" xfId="1076"/>
    <cellStyle name="Comma 5 2 2 3 3 5" xfId="1705"/>
    <cellStyle name="Comma 5 2 2 3 3 6" xfId="2547"/>
    <cellStyle name="Comma 5 2 2 3 4" xfId="253"/>
    <cellStyle name="Comma 5 2 2 3 4 2" xfId="769"/>
    <cellStyle name="Comma 5 2 2 3 4 2 2" xfId="1343"/>
    <cellStyle name="Comma 5 2 2 3 4 2 3" xfId="2130"/>
    <cellStyle name="Comma 5 2 2 3 4 2 4" xfId="2965"/>
    <cellStyle name="Comma 5 2 2 3 4 3" xfId="539"/>
    <cellStyle name="Comma 5 2 2 3 4 3 2" xfId="1863"/>
    <cellStyle name="Comma 5 2 2 3 4 3 3" xfId="2704"/>
    <cellStyle name="Comma 5 2 2 3 4 4" xfId="1037"/>
    <cellStyle name="Comma 5 2 2 3 4 5" xfId="1667"/>
    <cellStyle name="Comma 5 2 2 3 4 6" xfId="2509"/>
    <cellStyle name="Comma 5 2 2 3 5" xfId="463"/>
    <cellStyle name="Comma 5 2 2 3 5 2" xfId="1265"/>
    <cellStyle name="Comma 5 2 2 3 5 2 2" xfId="2061"/>
    <cellStyle name="Comma 5 2 2 3 5 2 3" xfId="2897"/>
    <cellStyle name="Comma 5 2 2 3 5 3" xfId="1599"/>
    <cellStyle name="Comma 5 2 2 3 5 4" xfId="2441"/>
    <cellStyle name="Comma 5 2 2 3 6" xfId="716"/>
    <cellStyle name="Comma 5 2 2 3 6 2" xfId="1183"/>
    <cellStyle name="Comma 5 2 2 3 6 3" xfId="2007"/>
    <cellStyle name="Comma 5 2 2 3 6 4" xfId="2843"/>
    <cellStyle name="Comma 5 2 2 3 7" xfId="380"/>
    <cellStyle name="Comma 5 2 2 3 7 2" xfId="1785"/>
    <cellStyle name="Comma 5 2 2 3 7 3" xfId="2626"/>
    <cellStyle name="Comma 5 2 2 3 8" xfId="959"/>
    <cellStyle name="Comma 5 2 2 3 9" xfId="1535"/>
    <cellStyle name="Comma 5 2 2 4" xfId="153"/>
    <cellStyle name="Comma 5 2 2 4 2" xfId="254"/>
    <cellStyle name="Comma 5 2 2 4 2 2" xfId="770"/>
    <cellStyle name="Comma 5 2 2 4 2 2 2" xfId="1402"/>
    <cellStyle name="Comma 5 2 2 4 2 2 3" xfId="2184"/>
    <cellStyle name="Comma 5 2 2 4 2 2 4" xfId="3019"/>
    <cellStyle name="Comma 5 2 2 4 2 3" xfId="597"/>
    <cellStyle name="Comma 5 2 2 4 2 3 2" xfId="1922"/>
    <cellStyle name="Comma 5 2 2 4 2 3 3" xfId="2758"/>
    <cellStyle name="Comma 5 2 2 4 2 4" xfId="1093"/>
    <cellStyle name="Comma 5 2 2 4 2 5" xfId="1721"/>
    <cellStyle name="Comma 5 2 2 4 2 6" xfId="2563"/>
    <cellStyle name="Comma 5 2 2 4 3" xfId="491"/>
    <cellStyle name="Comma 5 2 2 4 3 2" xfId="1293"/>
    <cellStyle name="Comma 5 2 2 4 3 2 2" xfId="2089"/>
    <cellStyle name="Comma 5 2 2 4 3 2 3" xfId="2925"/>
    <cellStyle name="Comma 5 2 2 4 3 3" xfId="1627"/>
    <cellStyle name="Comma 5 2 2 4 3 4" xfId="2469"/>
    <cellStyle name="Comma 5 2 2 4 4" xfId="694"/>
    <cellStyle name="Comma 5 2 2 4 4 2" xfId="1211"/>
    <cellStyle name="Comma 5 2 2 4 4 3" xfId="2035"/>
    <cellStyle name="Comma 5 2 2 4 4 4" xfId="2871"/>
    <cellStyle name="Comma 5 2 2 4 5" xfId="408"/>
    <cellStyle name="Comma 5 2 2 4 5 2" xfId="1803"/>
    <cellStyle name="Comma 5 2 2 4 5 3" xfId="2644"/>
    <cellStyle name="Comma 5 2 2 4 6" xfId="977"/>
    <cellStyle name="Comma 5 2 2 4 7" xfId="1571"/>
    <cellStyle name="Comma 5 2 2 4 8" xfId="2415"/>
    <cellStyle name="Comma 5 2 2 5" xfId="255"/>
    <cellStyle name="Comma 5 2 2 5 2" xfId="771"/>
    <cellStyle name="Comma 5 2 2 5 2 2" xfId="1359"/>
    <cellStyle name="Comma 5 2 2 5 2 3" xfId="2146"/>
    <cellStyle name="Comma 5 2 2 5 2 4" xfId="2981"/>
    <cellStyle name="Comma 5 2 2 5 3" xfId="555"/>
    <cellStyle name="Comma 5 2 2 5 3 2" xfId="1884"/>
    <cellStyle name="Comma 5 2 2 5 3 3" xfId="2720"/>
    <cellStyle name="Comma 5 2 2 5 4" xfId="1054"/>
    <cellStyle name="Comma 5 2 2 5 5" xfId="1683"/>
    <cellStyle name="Comma 5 2 2 5 6" xfId="2525"/>
    <cellStyle name="Comma 5 2 2 6" xfId="256"/>
    <cellStyle name="Comma 5 2 2 6 2" xfId="772"/>
    <cellStyle name="Comma 5 2 2 6 2 2" xfId="1316"/>
    <cellStyle name="Comma 5 2 2 6 2 3" xfId="2108"/>
    <cellStyle name="Comma 5 2 2 6 2 4" xfId="2943"/>
    <cellStyle name="Comma 5 2 2 6 3" xfId="513"/>
    <cellStyle name="Comma 5 2 2 6 3 2" xfId="1841"/>
    <cellStyle name="Comma 5 2 2 6 3 3" xfId="2682"/>
    <cellStyle name="Comma 5 2 2 6 4" xfId="1015"/>
    <cellStyle name="Comma 5 2 2 6 5" xfId="1645"/>
    <cellStyle name="Comma 5 2 2 6 6" xfId="2487"/>
    <cellStyle name="Comma 5 2 2 7" xfId="454"/>
    <cellStyle name="Comma 5 2 2 7 2" xfId="1256"/>
    <cellStyle name="Comma 5 2 2 7 2 2" xfId="2053"/>
    <cellStyle name="Comma 5 2 2 7 2 3" xfId="2889"/>
    <cellStyle name="Comma 5 2 2 7 3" xfId="1591"/>
    <cellStyle name="Comma 5 2 2 7 4" xfId="2433"/>
    <cellStyle name="Comma 5 2 2 8" xfId="664"/>
    <cellStyle name="Comma 5 2 2 8 2" xfId="1175"/>
    <cellStyle name="Comma 5 2 2 8 3" xfId="1999"/>
    <cellStyle name="Comma 5 2 2 8 4" xfId="2835"/>
    <cellStyle name="Comma 5 2 2 9" xfId="372"/>
    <cellStyle name="Comma 5 2 2 9 2" xfId="1765"/>
    <cellStyle name="Comma 5 2 2 9 3" xfId="2606"/>
    <cellStyle name="Comma 5 2 3" xfId="141"/>
    <cellStyle name="Comma 5 2 3 10" xfId="2391"/>
    <cellStyle name="Comma 5 2 3 2" xfId="184"/>
    <cellStyle name="Comma 5 2 3 2 2" xfId="257"/>
    <cellStyle name="Comma 5 2 3 2 2 2" xfId="773"/>
    <cellStyle name="Comma 5 2 3 2 2 2 2" xfId="1433"/>
    <cellStyle name="Comma 5 2 3 2 2 2 3" xfId="2210"/>
    <cellStyle name="Comma 5 2 3 2 2 2 4" xfId="3045"/>
    <cellStyle name="Comma 5 2 3 2 2 3" xfId="627"/>
    <cellStyle name="Comma 5 2 3 2 2 3 2" xfId="1948"/>
    <cellStyle name="Comma 5 2 3 2 2 3 3" xfId="2784"/>
    <cellStyle name="Comma 5 2 3 2 2 4" xfId="1120"/>
    <cellStyle name="Comma 5 2 3 2 2 5" xfId="1747"/>
    <cellStyle name="Comma 5 2 3 2 2 6" xfId="2589"/>
    <cellStyle name="Comma 5 2 3 2 3" xfId="501"/>
    <cellStyle name="Comma 5 2 3 2 3 2" xfId="1304"/>
    <cellStyle name="Comma 5 2 3 2 3 2 2" xfId="2096"/>
    <cellStyle name="Comma 5 2 3 2 3 2 3" xfId="2931"/>
    <cellStyle name="Comma 5 2 3 2 3 3" xfId="1633"/>
    <cellStyle name="Comma 5 2 3 2 3 4" xfId="2475"/>
    <cellStyle name="Comma 5 2 3 2 4" xfId="720"/>
    <cellStyle name="Comma 5 2 3 2 4 2" xfId="1217"/>
    <cellStyle name="Comma 5 2 3 2 4 3" xfId="2041"/>
    <cellStyle name="Comma 5 2 3 2 4 4" xfId="2877"/>
    <cellStyle name="Comma 5 2 3 2 5" xfId="415"/>
    <cellStyle name="Comma 5 2 3 2 5 2" xfId="1829"/>
    <cellStyle name="Comma 5 2 3 2 5 3" xfId="2670"/>
    <cellStyle name="Comma 5 2 3 2 6" xfId="1003"/>
    <cellStyle name="Comma 5 2 3 2 7" xfId="1577"/>
    <cellStyle name="Comma 5 2 3 2 8" xfId="2421"/>
    <cellStyle name="Comma 5 2 3 3" xfId="258"/>
    <cellStyle name="Comma 5 2 3 3 2" xfId="774"/>
    <cellStyle name="Comma 5 2 3 3 2 2" xfId="1390"/>
    <cellStyle name="Comma 5 2 3 3 2 3" xfId="2172"/>
    <cellStyle name="Comma 5 2 3 3 2 4" xfId="3007"/>
    <cellStyle name="Comma 5 2 3 3 3" xfId="585"/>
    <cellStyle name="Comma 5 2 3 3 3 2" xfId="1910"/>
    <cellStyle name="Comma 5 2 3 3 3 3" xfId="2746"/>
    <cellStyle name="Comma 5 2 3 3 4" xfId="1081"/>
    <cellStyle name="Comma 5 2 3 3 5" xfId="1709"/>
    <cellStyle name="Comma 5 2 3 3 6" xfId="2551"/>
    <cellStyle name="Comma 5 2 3 4" xfId="259"/>
    <cellStyle name="Comma 5 2 3 4 2" xfId="775"/>
    <cellStyle name="Comma 5 2 3 4 2 2" xfId="1347"/>
    <cellStyle name="Comma 5 2 3 4 2 3" xfId="2134"/>
    <cellStyle name="Comma 5 2 3 4 2 4" xfId="2969"/>
    <cellStyle name="Comma 5 2 3 4 3" xfId="543"/>
    <cellStyle name="Comma 5 2 3 4 3 2" xfId="1872"/>
    <cellStyle name="Comma 5 2 3 4 3 3" xfId="2708"/>
    <cellStyle name="Comma 5 2 3 4 4" xfId="1042"/>
    <cellStyle name="Comma 5 2 3 4 5" xfId="1671"/>
    <cellStyle name="Comma 5 2 3 4 6" xfId="2513"/>
    <cellStyle name="Comma 5 2 3 5" xfId="467"/>
    <cellStyle name="Comma 5 2 3 5 2" xfId="1269"/>
    <cellStyle name="Comma 5 2 3 5 2 2" xfId="2065"/>
    <cellStyle name="Comma 5 2 3 5 2 3" xfId="2901"/>
    <cellStyle name="Comma 5 2 3 5 3" xfId="1603"/>
    <cellStyle name="Comma 5 2 3 5 4" xfId="2445"/>
    <cellStyle name="Comma 5 2 3 6" xfId="682"/>
    <cellStyle name="Comma 5 2 3 6 2" xfId="1187"/>
    <cellStyle name="Comma 5 2 3 6 3" xfId="2011"/>
    <cellStyle name="Comma 5 2 3 6 4" xfId="2847"/>
    <cellStyle name="Comma 5 2 3 7" xfId="384"/>
    <cellStyle name="Comma 5 2 3 7 2" xfId="1791"/>
    <cellStyle name="Comma 5 2 3 7 3" xfId="2632"/>
    <cellStyle name="Comma 5 2 3 8" xfId="965"/>
    <cellStyle name="Comma 5 2 3 9" xfId="1539"/>
    <cellStyle name="Comma 5 2 4" xfId="126"/>
    <cellStyle name="Comma 5 2 4 10" xfId="2383"/>
    <cellStyle name="Comma 5 2 4 2" xfId="176"/>
    <cellStyle name="Comma 5 2 4 2 2" xfId="260"/>
    <cellStyle name="Comma 5 2 4 2 2 2" xfId="777"/>
    <cellStyle name="Comma 5 2 4 2 2 3" xfId="1111"/>
    <cellStyle name="Comma 5 2 4 2 2 4" xfId="1940"/>
    <cellStyle name="Comma 5 2 4 2 2 5" xfId="2776"/>
    <cellStyle name="Comma 5 2 4 2 3" xfId="776"/>
    <cellStyle name="Comma 5 2 4 2 3 2" xfId="1420"/>
    <cellStyle name="Comma 5 2 4 2 3 3" xfId="2202"/>
    <cellStyle name="Comma 5 2 4 2 3 4" xfId="3037"/>
    <cellStyle name="Comma 5 2 4 2 4" xfId="615"/>
    <cellStyle name="Comma 5 2 4 2 4 2" xfId="1821"/>
    <cellStyle name="Comma 5 2 4 2 4 3" xfId="2662"/>
    <cellStyle name="Comma 5 2 4 2 5" xfId="995"/>
    <cellStyle name="Comma 5 2 4 2 6" xfId="1739"/>
    <cellStyle name="Comma 5 2 4 2 7" xfId="2581"/>
    <cellStyle name="Comma 5 2 4 3" xfId="261"/>
    <cellStyle name="Comma 5 2 4 3 2" xfId="778"/>
    <cellStyle name="Comma 5 2 4 3 2 2" xfId="1377"/>
    <cellStyle name="Comma 5 2 4 3 2 3" xfId="2164"/>
    <cellStyle name="Comma 5 2 4 3 2 4" xfId="2999"/>
    <cellStyle name="Comma 5 2 4 3 3" xfId="573"/>
    <cellStyle name="Comma 5 2 4 3 3 2" xfId="1902"/>
    <cellStyle name="Comma 5 2 4 3 3 3" xfId="2738"/>
    <cellStyle name="Comma 5 2 4 3 4" xfId="1072"/>
    <cellStyle name="Comma 5 2 4 3 5" xfId="1701"/>
    <cellStyle name="Comma 5 2 4 3 6" xfId="2543"/>
    <cellStyle name="Comma 5 2 4 4" xfId="262"/>
    <cellStyle name="Comma 5 2 4 4 2" xfId="779"/>
    <cellStyle name="Comma 5 2 4 4 2 2" xfId="1339"/>
    <cellStyle name="Comma 5 2 4 4 2 3" xfId="2126"/>
    <cellStyle name="Comma 5 2 4 4 2 4" xfId="2961"/>
    <cellStyle name="Comma 5 2 4 4 3" xfId="535"/>
    <cellStyle name="Comma 5 2 4 4 3 2" xfId="1859"/>
    <cellStyle name="Comma 5 2 4 4 3 3" xfId="2700"/>
    <cellStyle name="Comma 5 2 4 4 4" xfId="1033"/>
    <cellStyle name="Comma 5 2 4 4 5" xfId="1663"/>
    <cellStyle name="Comma 5 2 4 4 6" xfId="2505"/>
    <cellStyle name="Comma 5 2 4 5" xfId="459"/>
    <cellStyle name="Comma 5 2 4 5 2" xfId="1261"/>
    <cellStyle name="Comma 5 2 4 5 2 2" xfId="2057"/>
    <cellStyle name="Comma 5 2 4 5 2 3" xfId="2893"/>
    <cellStyle name="Comma 5 2 4 5 3" xfId="1595"/>
    <cellStyle name="Comma 5 2 4 5 4" xfId="2437"/>
    <cellStyle name="Comma 5 2 4 6" xfId="712"/>
    <cellStyle name="Comma 5 2 4 6 2" xfId="1179"/>
    <cellStyle name="Comma 5 2 4 6 3" xfId="2003"/>
    <cellStyle name="Comma 5 2 4 6 4" xfId="2839"/>
    <cellStyle name="Comma 5 2 4 7" xfId="376"/>
    <cellStyle name="Comma 5 2 4 7 2" xfId="1781"/>
    <cellStyle name="Comma 5 2 4 7 3" xfId="2622"/>
    <cellStyle name="Comma 5 2 4 8" xfId="955"/>
    <cellStyle name="Comma 5 2 4 9" xfId="1531"/>
    <cellStyle name="Comma 5 2 5" xfId="149"/>
    <cellStyle name="Comma 5 2 5 2" xfId="263"/>
    <cellStyle name="Comma 5 2 5 2 2" xfId="780"/>
    <cellStyle name="Comma 5 2 5 2 2 2" xfId="1398"/>
    <cellStyle name="Comma 5 2 5 2 2 3" xfId="2180"/>
    <cellStyle name="Comma 5 2 5 2 2 4" xfId="3015"/>
    <cellStyle name="Comma 5 2 5 2 3" xfId="593"/>
    <cellStyle name="Comma 5 2 5 2 3 2" xfId="1918"/>
    <cellStyle name="Comma 5 2 5 2 3 3" xfId="2754"/>
    <cellStyle name="Comma 5 2 5 2 4" xfId="1089"/>
    <cellStyle name="Comma 5 2 5 2 5" xfId="1717"/>
    <cellStyle name="Comma 5 2 5 2 6" xfId="2559"/>
    <cellStyle name="Comma 5 2 5 3" xfId="487"/>
    <cellStyle name="Comma 5 2 5 3 2" xfId="1289"/>
    <cellStyle name="Comma 5 2 5 3 2 2" xfId="2085"/>
    <cellStyle name="Comma 5 2 5 3 2 3" xfId="2921"/>
    <cellStyle name="Comma 5 2 5 3 3" xfId="1623"/>
    <cellStyle name="Comma 5 2 5 3 4" xfId="2465"/>
    <cellStyle name="Comma 5 2 5 4" xfId="690"/>
    <cellStyle name="Comma 5 2 5 4 2" xfId="1207"/>
    <cellStyle name="Comma 5 2 5 4 3" xfId="2031"/>
    <cellStyle name="Comma 5 2 5 4 4" xfId="2867"/>
    <cellStyle name="Comma 5 2 5 5" xfId="404"/>
    <cellStyle name="Comma 5 2 5 5 2" xfId="1799"/>
    <cellStyle name="Comma 5 2 5 5 3" xfId="2640"/>
    <cellStyle name="Comma 5 2 5 6" xfId="973"/>
    <cellStyle name="Comma 5 2 5 7" xfId="1567"/>
    <cellStyle name="Comma 5 2 5 8" xfId="2411"/>
    <cellStyle name="Comma 5 2 6" xfId="264"/>
    <cellStyle name="Comma 5 2 6 2" xfId="781"/>
    <cellStyle name="Comma 5 2 6 2 2" xfId="1355"/>
    <cellStyle name="Comma 5 2 6 2 3" xfId="2142"/>
    <cellStyle name="Comma 5 2 6 2 4" xfId="2977"/>
    <cellStyle name="Comma 5 2 6 3" xfId="551"/>
    <cellStyle name="Comma 5 2 6 3 2" xfId="1880"/>
    <cellStyle name="Comma 5 2 6 3 3" xfId="2716"/>
    <cellStyle name="Comma 5 2 6 4" xfId="1050"/>
    <cellStyle name="Comma 5 2 6 5" xfId="1679"/>
    <cellStyle name="Comma 5 2 6 6" xfId="2521"/>
    <cellStyle name="Comma 5 2 7" xfId="265"/>
    <cellStyle name="Comma 5 2 7 2" xfId="782"/>
    <cellStyle name="Comma 5 2 7 2 2" xfId="1312"/>
    <cellStyle name="Comma 5 2 7 2 3" xfId="2104"/>
    <cellStyle name="Comma 5 2 7 2 4" xfId="2939"/>
    <cellStyle name="Comma 5 2 7 3" xfId="509"/>
    <cellStyle name="Comma 5 2 7 3 2" xfId="1837"/>
    <cellStyle name="Comma 5 2 7 3 3" xfId="2678"/>
    <cellStyle name="Comma 5 2 7 4" xfId="1011"/>
    <cellStyle name="Comma 5 2 7 5" xfId="1641"/>
    <cellStyle name="Comma 5 2 7 6" xfId="2483"/>
    <cellStyle name="Comma 5 2 8" xfId="450"/>
    <cellStyle name="Comma 5 2 8 2" xfId="1252"/>
    <cellStyle name="Comma 5 2 8 2 2" xfId="2049"/>
    <cellStyle name="Comma 5 2 8 2 3" xfId="2885"/>
    <cellStyle name="Comma 5 2 8 3" xfId="1587"/>
    <cellStyle name="Comma 5 2 8 4" xfId="2429"/>
    <cellStyle name="Comma 5 2 9" xfId="660"/>
    <cellStyle name="Comma 5 2 9 2" xfId="1171"/>
    <cellStyle name="Comma 5 2 9 3" xfId="1995"/>
    <cellStyle name="Comma 5 2 9 4" xfId="2831"/>
    <cellStyle name="Comma 5 3" xfId="117"/>
    <cellStyle name="Comma 5 3 10" xfId="937"/>
    <cellStyle name="Comma 5 3 11" xfId="1525"/>
    <cellStyle name="Comma 5 3 12" xfId="2377"/>
    <cellStyle name="Comma 5 3 2" xfId="143"/>
    <cellStyle name="Comma 5 3 2 10" xfId="2393"/>
    <cellStyle name="Comma 5 3 2 2" xfId="186"/>
    <cellStyle name="Comma 5 3 2 2 2" xfId="266"/>
    <cellStyle name="Comma 5 3 2 2 2 2" xfId="783"/>
    <cellStyle name="Comma 5 3 2 2 2 2 2" xfId="1435"/>
    <cellStyle name="Comma 5 3 2 2 2 2 3" xfId="2212"/>
    <cellStyle name="Comma 5 3 2 2 2 2 4" xfId="3047"/>
    <cellStyle name="Comma 5 3 2 2 2 3" xfId="629"/>
    <cellStyle name="Comma 5 3 2 2 2 3 2" xfId="1950"/>
    <cellStyle name="Comma 5 3 2 2 2 3 3" xfId="2786"/>
    <cellStyle name="Comma 5 3 2 2 2 4" xfId="1122"/>
    <cellStyle name="Comma 5 3 2 2 2 5" xfId="1749"/>
    <cellStyle name="Comma 5 3 2 2 2 6" xfId="2591"/>
    <cellStyle name="Comma 5 3 2 2 3" xfId="503"/>
    <cellStyle name="Comma 5 3 2 2 3 2" xfId="1306"/>
    <cellStyle name="Comma 5 3 2 2 3 2 2" xfId="2098"/>
    <cellStyle name="Comma 5 3 2 2 3 2 3" xfId="2933"/>
    <cellStyle name="Comma 5 3 2 2 3 3" xfId="1635"/>
    <cellStyle name="Comma 5 3 2 2 3 4" xfId="2477"/>
    <cellStyle name="Comma 5 3 2 2 4" xfId="722"/>
    <cellStyle name="Comma 5 3 2 2 4 2" xfId="1219"/>
    <cellStyle name="Comma 5 3 2 2 4 3" xfId="2043"/>
    <cellStyle name="Comma 5 3 2 2 4 4" xfId="2879"/>
    <cellStyle name="Comma 5 3 2 2 5" xfId="417"/>
    <cellStyle name="Comma 5 3 2 2 5 2" xfId="1831"/>
    <cellStyle name="Comma 5 3 2 2 5 3" xfId="2672"/>
    <cellStyle name="Comma 5 3 2 2 6" xfId="1005"/>
    <cellStyle name="Comma 5 3 2 2 7" xfId="1579"/>
    <cellStyle name="Comma 5 3 2 2 8" xfId="2423"/>
    <cellStyle name="Comma 5 3 2 3" xfId="267"/>
    <cellStyle name="Comma 5 3 2 3 2" xfId="784"/>
    <cellStyle name="Comma 5 3 2 3 2 2" xfId="1392"/>
    <cellStyle name="Comma 5 3 2 3 2 3" xfId="2174"/>
    <cellStyle name="Comma 5 3 2 3 2 4" xfId="3009"/>
    <cellStyle name="Comma 5 3 2 3 3" xfId="587"/>
    <cellStyle name="Comma 5 3 2 3 3 2" xfId="1912"/>
    <cellStyle name="Comma 5 3 2 3 3 3" xfId="2748"/>
    <cellStyle name="Comma 5 3 2 3 4" xfId="1083"/>
    <cellStyle name="Comma 5 3 2 3 5" xfId="1711"/>
    <cellStyle name="Comma 5 3 2 3 6" xfId="2553"/>
    <cellStyle name="Comma 5 3 2 4" xfId="268"/>
    <cellStyle name="Comma 5 3 2 4 2" xfId="785"/>
    <cellStyle name="Comma 5 3 2 4 2 2" xfId="1349"/>
    <cellStyle name="Comma 5 3 2 4 2 3" xfId="2136"/>
    <cellStyle name="Comma 5 3 2 4 2 4" xfId="2971"/>
    <cellStyle name="Comma 5 3 2 4 3" xfId="545"/>
    <cellStyle name="Comma 5 3 2 4 3 2" xfId="1874"/>
    <cellStyle name="Comma 5 3 2 4 3 3" xfId="2710"/>
    <cellStyle name="Comma 5 3 2 4 4" xfId="1044"/>
    <cellStyle name="Comma 5 3 2 4 5" xfId="1673"/>
    <cellStyle name="Comma 5 3 2 4 6" xfId="2515"/>
    <cellStyle name="Comma 5 3 2 5" xfId="469"/>
    <cellStyle name="Comma 5 3 2 5 2" xfId="1271"/>
    <cellStyle name="Comma 5 3 2 5 2 2" xfId="2067"/>
    <cellStyle name="Comma 5 3 2 5 2 3" xfId="2903"/>
    <cellStyle name="Comma 5 3 2 5 3" xfId="1605"/>
    <cellStyle name="Comma 5 3 2 5 4" xfId="2447"/>
    <cellStyle name="Comma 5 3 2 6" xfId="684"/>
    <cellStyle name="Comma 5 3 2 6 2" xfId="1189"/>
    <cellStyle name="Comma 5 3 2 6 3" xfId="2013"/>
    <cellStyle name="Comma 5 3 2 6 4" xfId="2849"/>
    <cellStyle name="Comma 5 3 2 7" xfId="386"/>
    <cellStyle name="Comma 5 3 2 7 2" xfId="1793"/>
    <cellStyle name="Comma 5 3 2 7 3" xfId="2634"/>
    <cellStyle name="Comma 5 3 2 8" xfId="967"/>
    <cellStyle name="Comma 5 3 2 9" xfId="1541"/>
    <cellStyle name="Comma 5 3 3" xfId="128"/>
    <cellStyle name="Comma 5 3 3 10" xfId="2385"/>
    <cellStyle name="Comma 5 3 3 2" xfId="178"/>
    <cellStyle name="Comma 5 3 3 2 2" xfId="269"/>
    <cellStyle name="Comma 5 3 3 2 2 2" xfId="787"/>
    <cellStyle name="Comma 5 3 3 2 2 3" xfId="1113"/>
    <cellStyle name="Comma 5 3 3 2 2 4" xfId="1942"/>
    <cellStyle name="Comma 5 3 3 2 2 5" xfId="2778"/>
    <cellStyle name="Comma 5 3 3 2 3" xfId="786"/>
    <cellStyle name="Comma 5 3 3 2 3 2" xfId="1422"/>
    <cellStyle name="Comma 5 3 3 2 3 3" xfId="2204"/>
    <cellStyle name="Comma 5 3 3 2 3 4" xfId="3039"/>
    <cellStyle name="Comma 5 3 3 2 4" xfId="617"/>
    <cellStyle name="Comma 5 3 3 2 4 2" xfId="1823"/>
    <cellStyle name="Comma 5 3 3 2 4 3" xfId="2664"/>
    <cellStyle name="Comma 5 3 3 2 5" xfId="997"/>
    <cellStyle name="Comma 5 3 3 2 6" xfId="1741"/>
    <cellStyle name="Comma 5 3 3 2 7" xfId="2583"/>
    <cellStyle name="Comma 5 3 3 3" xfId="270"/>
    <cellStyle name="Comma 5 3 3 3 2" xfId="788"/>
    <cellStyle name="Comma 5 3 3 3 2 2" xfId="1379"/>
    <cellStyle name="Comma 5 3 3 3 2 3" xfId="2166"/>
    <cellStyle name="Comma 5 3 3 3 2 4" xfId="3001"/>
    <cellStyle name="Comma 5 3 3 3 3" xfId="575"/>
    <cellStyle name="Comma 5 3 3 3 3 2" xfId="1904"/>
    <cellStyle name="Comma 5 3 3 3 3 3" xfId="2740"/>
    <cellStyle name="Comma 5 3 3 3 4" xfId="1074"/>
    <cellStyle name="Comma 5 3 3 3 5" xfId="1703"/>
    <cellStyle name="Comma 5 3 3 3 6" xfId="2545"/>
    <cellStyle name="Comma 5 3 3 4" xfId="271"/>
    <cellStyle name="Comma 5 3 3 4 2" xfId="789"/>
    <cellStyle name="Comma 5 3 3 4 2 2" xfId="1341"/>
    <cellStyle name="Comma 5 3 3 4 2 3" xfId="2128"/>
    <cellStyle name="Comma 5 3 3 4 2 4" xfId="2963"/>
    <cellStyle name="Comma 5 3 3 4 3" xfId="537"/>
    <cellStyle name="Comma 5 3 3 4 3 2" xfId="1861"/>
    <cellStyle name="Comma 5 3 3 4 3 3" xfId="2702"/>
    <cellStyle name="Comma 5 3 3 4 4" xfId="1035"/>
    <cellStyle name="Comma 5 3 3 4 5" xfId="1665"/>
    <cellStyle name="Comma 5 3 3 4 6" xfId="2507"/>
    <cellStyle name="Comma 5 3 3 5" xfId="461"/>
    <cellStyle name="Comma 5 3 3 5 2" xfId="1263"/>
    <cellStyle name="Comma 5 3 3 5 2 2" xfId="2059"/>
    <cellStyle name="Comma 5 3 3 5 2 3" xfId="2895"/>
    <cellStyle name="Comma 5 3 3 5 3" xfId="1597"/>
    <cellStyle name="Comma 5 3 3 5 4" xfId="2439"/>
    <cellStyle name="Comma 5 3 3 6" xfId="714"/>
    <cellStyle name="Comma 5 3 3 6 2" xfId="1181"/>
    <cellStyle name="Comma 5 3 3 6 3" xfId="2005"/>
    <cellStyle name="Comma 5 3 3 6 4" xfId="2841"/>
    <cellStyle name="Comma 5 3 3 7" xfId="378"/>
    <cellStyle name="Comma 5 3 3 7 2" xfId="1783"/>
    <cellStyle name="Comma 5 3 3 7 3" xfId="2624"/>
    <cellStyle name="Comma 5 3 3 8" xfId="957"/>
    <cellStyle name="Comma 5 3 3 9" xfId="1533"/>
    <cellStyle name="Comma 5 3 4" xfId="151"/>
    <cellStyle name="Comma 5 3 4 2" xfId="272"/>
    <cellStyle name="Comma 5 3 4 2 2" xfId="790"/>
    <cellStyle name="Comma 5 3 4 2 2 2" xfId="1400"/>
    <cellStyle name="Comma 5 3 4 2 2 3" xfId="2182"/>
    <cellStyle name="Comma 5 3 4 2 2 4" xfId="3017"/>
    <cellStyle name="Comma 5 3 4 2 3" xfId="595"/>
    <cellStyle name="Comma 5 3 4 2 3 2" xfId="1920"/>
    <cellStyle name="Comma 5 3 4 2 3 3" xfId="2756"/>
    <cellStyle name="Comma 5 3 4 2 4" xfId="1091"/>
    <cellStyle name="Comma 5 3 4 2 5" xfId="1719"/>
    <cellStyle name="Comma 5 3 4 2 6" xfId="2561"/>
    <cellStyle name="Comma 5 3 4 3" xfId="489"/>
    <cellStyle name="Comma 5 3 4 3 2" xfId="1291"/>
    <cellStyle name="Comma 5 3 4 3 2 2" xfId="2087"/>
    <cellStyle name="Comma 5 3 4 3 2 3" xfId="2923"/>
    <cellStyle name="Comma 5 3 4 3 3" xfId="1625"/>
    <cellStyle name="Comma 5 3 4 3 4" xfId="2467"/>
    <cellStyle name="Comma 5 3 4 4" xfId="692"/>
    <cellStyle name="Comma 5 3 4 4 2" xfId="1209"/>
    <cellStyle name="Comma 5 3 4 4 3" xfId="2033"/>
    <cellStyle name="Comma 5 3 4 4 4" xfId="2869"/>
    <cellStyle name="Comma 5 3 4 5" xfId="406"/>
    <cellStyle name="Comma 5 3 4 5 2" xfId="1801"/>
    <cellStyle name="Comma 5 3 4 5 3" xfId="2642"/>
    <cellStyle name="Comma 5 3 4 6" xfId="975"/>
    <cellStyle name="Comma 5 3 4 7" xfId="1569"/>
    <cellStyle name="Comma 5 3 4 8" xfId="2413"/>
    <cellStyle name="Comma 5 3 5" xfId="273"/>
    <cellStyle name="Comma 5 3 5 2" xfId="791"/>
    <cellStyle name="Comma 5 3 5 2 2" xfId="1357"/>
    <cellStyle name="Comma 5 3 5 2 3" xfId="2144"/>
    <cellStyle name="Comma 5 3 5 2 4" xfId="2979"/>
    <cellStyle name="Comma 5 3 5 3" xfId="553"/>
    <cellStyle name="Comma 5 3 5 3 2" xfId="1882"/>
    <cellStyle name="Comma 5 3 5 3 3" xfId="2718"/>
    <cellStyle name="Comma 5 3 5 4" xfId="1052"/>
    <cellStyle name="Comma 5 3 5 5" xfId="1681"/>
    <cellStyle name="Comma 5 3 5 6" xfId="2523"/>
    <cellStyle name="Comma 5 3 6" xfId="274"/>
    <cellStyle name="Comma 5 3 6 2" xfId="792"/>
    <cellStyle name="Comma 5 3 6 2 2" xfId="1314"/>
    <cellStyle name="Comma 5 3 6 2 3" xfId="2106"/>
    <cellStyle name="Comma 5 3 6 2 4" xfId="2941"/>
    <cellStyle name="Comma 5 3 6 3" xfId="511"/>
    <cellStyle name="Comma 5 3 6 3 2" xfId="1839"/>
    <cellStyle name="Comma 5 3 6 3 3" xfId="2680"/>
    <cellStyle name="Comma 5 3 6 4" xfId="1013"/>
    <cellStyle name="Comma 5 3 6 5" xfId="1643"/>
    <cellStyle name="Comma 5 3 6 6" xfId="2485"/>
    <cellStyle name="Comma 5 3 7" xfId="452"/>
    <cellStyle name="Comma 5 3 7 2" xfId="1254"/>
    <cellStyle name="Comma 5 3 7 2 2" xfId="2051"/>
    <cellStyle name="Comma 5 3 7 2 3" xfId="2887"/>
    <cellStyle name="Comma 5 3 7 3" xfId="1589"/>
    <cellStyle name="Comma 5 3 7 4" xfId="2431"/>
    <cellStyle name="Comma 5 3 8" xfId="662"/>
    <cellStyle name="Comma 5 3 8 2" xfId="1173"/>
    <cellStyle name="Comma 5 3 8 3" xfId="1997"/>
    <cellStyle name="Comma 5 3 8 4" xfId="2833"/>
    <cellStyle name="Comma 5 3 9" xfId="370"/>
    <cellStyle name="Comma 5 3 9 2" xfId="1763"/>
    <cellStyle name="Comma 5 3 9 3" xfId="2604"/>
    <cellStyle name="Comma 5 4" xfId="133"/>
    <cellStyle name="Comma 5 4 10" xfId="2389"/>
    <cellStyle name="Comma 5 4 2" xfId="182"/>
    <cellStyle name="Comma 5 4 2 2" xfId="275"/>
    <cellStyle name="Comma 5 4 2 2 2" xfId="793"/>
    <cellStyle name="Comma 5 4 2 2 2 2" xfId="1426"/>
    <cellStyle name="Comma 5 4 2 2 2 3" xfId="2208"/>
    <cellStyle name="Comma 5 4 2 2 2 4" xfId="3043"/>
    <cellStyle name="Comma 5 4 2 2 3" xfId="621"/>
    <cellStyle name="Comma 5 4 2 2 3 2" xfId="1946"/>
    <cellStyle name="Comma 5 4 2 2 3 3" xfId="2782"/>
    <cellStyle name="Comma 5 4 2 2 4" xfId="1117"/>
    <cellStyle name="Comma 5 4 2 2 5" xfId="1745"/>
    <cellStyle name="Comma 5 4 2 2 6" xfId="2587"/>
    <cellStyle name="Comma 5 4 2 3" xfId="494"/>
    <cellStyle name="Comma 5 4 2 3 2" xfId="1296"/>
    <cellStyle name="Comma 5 4 2 3 2 2" xfId="2092"/>
    <cellStyle name="Comma 5 4 2 3 2 3" xfId="2928"/>
    <cellStyle name="Comma 5 4 2 3 3" xfId="1630"/>
    <cellStyle name="Comma 5 4 2 3 4" xfId="2472"/>
    <cellStyle name="Comma 5 4 2 4" xfId="718"/>
    <cellStyle name="Comma 5 4 2 4 2" xfId="1214"/>
    <cellStyle name="Comma 5 4 2 4 3" xfId="2038"/>
    <cellStyle name="Comma 5 4 2 4 4" xfId="2874"/>
    <cellStyle name="Comma 5 4 2 5" xfId="411"/>
    <cellStyle name="Comma 5 4 2 5 2" xfId="1827"/>
    <cellStyle name="Comma 5 4 2 5 3" xfId="2668"/>
    <cellStyle name="Comma 5 4 2 6" xfId="1001"/>
    <cellStyle name="Comma 5 4 2 7" xfId="1574"/>
    <cellStyle name="Comma 5 4 2 8" xfId="2418"/>
    <cellStyle name="Comma 5 4 3" xfId="276"/>
    <cellStyle name="Comma 5 4 3 2" xfId="794"/>
    <cellStyle name="Comma 5 4 3 2 2" xfId="1383"/>
    <cellStyle name="Comma 5 4 3 2 3" xfId="2170"/>
    <cellStyle name="Comma 5 4 3 2 4" xfId="3005"/>
    <cellStyle name="Comma 5 4 3 3" xfId="579"/>
    <cellStyle name="Comma 5 4 3 3 2" xfId="1908"/>
    <cellStyle name="Comma 5 4 3 3 3" xfId="2744"/>
    <cellStyle name="Comma 5 4 3 4" xfId="1078"/>
    <cellStyle name="Comma 5 4 3 5" xfId="1707"/>
    <cellStyle name="Comma 5 4 3 6" xfId="2549"/>
    <cellStyle name="Comma 5 4 4" xfId="277"/>
    <cellStyle name="Comma 5 4 4 2" xfId="795"/>
    <cellStyle name="Comma 5 4 4 2 2" xfId="1345"/>
    <cellStyle name="Comma 5 4 4 2 3" xfId="2132"/>
    <cellStyle name="Comma 5 4 4 2 4" xfId="2967"/>
    <cellStyle name="Comma 5 4 4 3" xfId="541"/>
    <cellStyle name="Comma 5 4 4 3 2" xfId="1865"/>
    <cellStyle name="Comma 5 4 4 3 3" xfId="2706"/>
    <cellStyle name="Comma 5 4 4 4" xfId="1039"/>
    <cellStyle name="Comma 5 4 4 5" xfId="1669"/>
    <cellStyle name="Comma 5 4 4 6" xfId="2511"/>
    <cellStyle name="Comma 5 4 5" xfId="465"/>
    <cellStyle name="Comma 5 4 5 2" xfId="1267"/>
    <cellStyle name="Comma 5 4 5 2 2" xfId="2063"/>
    <cellStyle name="Comma 5 4 5 2 3" xfId="2899"/>
    <cellStyle name="Comma 5 4 5 3" xfId="1601"/>
    <cellStyle name="Comma 5 4 5 4" xfId="2443"/>
    <cellStyle name="Comma 5 4 6" xfId="679"/>
    <cellStyle name="Comma 5 4 6 2" xfId="1185"/>
    <cellStyle name="Comma 5 4 6 3" xfId="2009"/>
    <cellStyle name="Comma 5 4 6 4" xfId="2845"/>
    <cellStyle name="Comma 5 4 7" xfId="382"/>
    <cellStyle name="Comma 5 4 7 2" xfId="1788"/>
    <cellStyle name="Comma 5 4 7 3" xfId="2629"/>
    <cellStyle name="Comma 5 4 8" xfId="962"/>
    <cellStyle name="Comma 5 4 9" xfId="1537"/>
    <cellStyle name="Comma 5 5" xfId="124"/>
    <cellStyle name="Comma 5 5 10" xfId="2381"/>
    <cellStyle name="Comma 5 5 2" xfId="168"/>
    <cellStyle name="Comma 5 5 2 2" xfId="278"/>
    <cellStyle name="Comma 5 5 2 2 2" xfId="797"/>
    <cellStyle name="Comma 5 5 2 2 3" xfId="1108"/>
    <cellStyle name="Comma 5 5 2 2 4" xfId="1937"/>
    <cellStyle name="Comma 5 5 2 2 5" xfId="2773"/>
    <cellStyle name="Comma 5 5 2 3" xfId="796"/>
    <cellStyle name="Comma 5 5 2 3 2" xfId="1417"/>
    <cellStyle name="Comma 5 5 2 3 3" xfId="2199"/>
    <cellStyle name="Comma 5 5 2 3 4" xfId="3034"/>
    <cellStyle name="Comma 5 5 2 4" xfId="612"/>
    <cellStyle name="Comma 5 5 2 4 2" xfId="1818"/>
    <cellStyle name="Comma 5 5 2 4 3" xfId="2659"/>
    <cellStyle name="Comma 5 5 2 5" xfId="992"/>
    <cellStyle name="Comma 5 5 2 6" xfId="1736"/>
    <cellStyle name="Comma 5 5 2 7" xfId="2578"/>
    <cellStyle name="Comma 5 5 3" xfId="279"/>
    <cellStyle name="Comma 5 5 3 2" xfId="798"/>
    <cellStyle name="Comma 5 5 3 2 2" xfId="1374"/>
    <cellStyle name="Comma 5 5 3 2 3" xfId="2161"/>
    <cellStyle name="Comma 5 5 3 2 4" xfId="2996"/>
    <cellStyle name="Comma 5 5 3 3" xfId="570"/>
    <cellStyle name="Comma 5 5 3 3 2" xfId="1899"/>
    <cellStyle name="Comma 5 5 3 3 3" xfId="2735"/>
    <cellStyle name="Comma 5 5 3 4" xfId="1069"/>
    <cellStyle name="Comma 5 5 3 5" xfId="1698"/>
    <cellStyle name="Comma 5 5 3 6" xfId="2540"/>
    <cellStyle name="Comma 5 5 4" xfId="280"/>
    <cellStyle name="Comma 5 5 4 2" xfId="799"/>
    <cellStyle name="Comma 5 5 4 2 2" xfId="1331"/>
    <cellStyle name="Comma 5 5 4 2 3" xfId="2123"/>
    <cellStyle name="Comma 5 5 4 2 4" xfId="2958"/>
    <cellStyle name="Comma 5 5 4 3" xfId="528"/>
    <cellStyle name="Comma 5 5 4 3 2" xfId="1856"/>
    <cellStyle name="Comma 5 5 4 3 3" xfId="2697"/>
    <cellStyle name="Comma 5 5 4 4" xfId="1030"/>
    <cellStyle name="Comma 5 5 4 5" xfId="1660"/>
    <cellStyle name="Comma 5 5 4 6" xfId="2502"/>
    <cellStyle name="Comma 5 5 5" xfId="457"/>
    <cellStyle name="Comma 5 5 5 2" xfId="1259"/>
    <cellStyle name="Comma 5 5 5 2 2" xfId="2055"/>
    <cellStyle name="Comma 5 5 5 2 3" xfId="2891"/>
    <cellStyle name="Comma 5 5 5 3" xfId="1593"/>
    <cellStyle name="Comma 5 5 5 4" xfId="2435"/>
    <cellStyle name="Comma 5 5 6" xfId="709"/>
    <cellStyle name="Comma 5 5 6 2" xfId="1177"/>
    <cellStyle name="Comma 5 5 6 3" xfId="2001"/>
    <cellStyle name="Comma 5 5 6 4" xfId="2837"/>
    <cellStyle name="Comma 5 5 7" xfId="374"/>
    <cellStyle name="Comma 5 5 7 2" xfId="1779"/>
    <cellStyle name="Comma 5 5 7 3" xfId="2620"/>
    <cellStyle name="Comma 5 5 8" xfId="953"/>
    <cellStyle name="Comma 5 5 9" xfId="1529"/>
    <cellStyle name="Comma 5 6" xfId="147"/>
    <cellStyle name="Comma 5 6 2" xfId="281"/>
    <cellStyle name="Comma 5 6 2 2" xfId="800"/>
    <cellStyle name="Comma 5 6 2 2 2" xfId="1396"/>
    <cellStyle name="Comma 5 6 2 2 3" xfId="2178"/>
    <cellStyle name="Comma 5 6 2 2 4" xfId="3013"/>
    <cellStyle name="Comma 5 6 2 3" xfId="591"/>
    <cellStyle name="Comma 5 6 2 3 2" xfId="1916"/>
    <cellStyle name="Comma 5 6 2 3 3" xfId="2752"/>
    <cellStyle name="Comma 5 6 2 4" xfId="1087"/>
    <cellStyle name="Comma 5 6 2 5" xfId="1715"/>
    <cellStyle name="Comma 5 6 2 6" xfId="2557"/>
    <cellStyle name="Comma 5 6 3" xfId="485"/>
    <cellStyle name="Comma 5 6 3 2" xfId="1287"/>
    <cellStyle name="Comma 5 6 3 2 2" xfId="2083"/>
    <cellStyle name="Comma 5 6 3 2 3" xfId="2919"/>
    <cellStyle name="Comma 5 6 3 3" xfId="1621"/>
    <cellStyle name="Comma 5 6 3 4" xfId="2463"/>
    <cellStyle name="Comma 5 6 4" xfId="688"/>
    <cellStyle name="Comma 5 6 4 2" xfId="1205"/>
    <cellStyle name="Comma 5 6 4 3" xfId="2029"/>
    <cellStyle name="Comma 5 6 4 4" xfId="2865"/>
    <cellStyle name="Comma 5 6 5" xfId="402"/>
    <cellStyle name="Comma 5 6 5 2" xfId="1797"/>
    <cellStyle name="Comma 5 6 5 3" xfId="2638"/>
    <cellStyle name="Comma 5 6 6" xfId="971"/>
    <cellStyle name="Comma 5 6 7" xfId="1565"/>
    <cellStyle name="Comma 5 6 8" xfId="2409"/>
    <cellStyle name="Comma 5 7" xfId="282"/>
    <cellStyle name="Comma 5 7 2" xfId="190"/>
    <cellStyle name="Comma 5 7 3" xfId="549"/>
    <cellStyle name="Comma 5 7 3 2" xfId="1353"/>
    <cellStyle name="Comma 5 7 3 2 2" xfId="2140"/>
    <cellStyle name="Comma 5 7 3 2 3" xfId="2975"/>
    <cellStyle name="Comma 5 7 3 3" xfId="1677"/>
    <cellStyle name="Comma 5 7 3 4" xfId="2519"/>
    <cellStyle name="Comma 5 7 4" xfId="801"/>
    <cellStyle name="Comma 5 7 4 2" xfId="1878"/>
    <cellStyle name="Comma 5 7 4 3" xfId="2714"/>
    <cellStyle name="Comma 5 7 5" xfId="1048"/>
    <cellStyle name="Comma 5 8" xfId="283"/>
    <cellStyle name="Comma 5 8 2" xfId="802"/>
    <cellStyle name="Comma 5 8 2 2" xfId="1310"/>
    <cellStyle name="Comma 5 8 2 3" xfId="2102"/>
    <cellStyle name="Comma 5 8 2 4" xfId="2937"/>
    <cellStyle name="Comma 5 8 3" xfId="507"/>
    <cellStyle name="Comma 5 8 3 2" xfId="1835"/>
    <cellStyle name="Comma 5 8 3 3" xfId="2676"/>
    <cellStyle name="Comma 5 8 4" xfId="1009"/>
    <cellStyle name="Comma 5 8 5" xfId="1639"/>
    <cellStyle name="Comma 5 8 6" xfId="2481"/>
    <cellStyle name="Comma 5 9" xfId="422"/>
    <cellStyle name="Comma 5 9 2" xfId="1224"/>
    <cellStyle name="Comma 5 9 2 2" xfId="2047"/>
    <cellStyle name="Comma 5 9 2 3" xfId="2883"/>
    <cellStyle name="Comma 5 9 3" xfId="1130"/>
    <cellStyle name="Comma 5 9 4" xfId="1583"/>
    <cellStyle name="Comma 5 9 5" xfId="2427"/>
    <cellStyle name="Comma 6" xfId="110"/>
    <cellStyle name="Comma 6 2" xfId="116"/>
    <cellStyle name="Comma 7" xfId="1515"/>
    <cellStyle name="Comma 7 2" xfId="2275"/>
    <cellStyle name="Comma 7 3" xfId="3089"/>
    <cellStyle name="Comma 8" xfId="45"/>
    <cellStyle name="Comma0" xfId="50"/>
    <cellStyle name="Comma1 - Style1" xfId="51"/>
    <cellStyle name="Currency 2" xfId="52"/>
    <cellStyle name="Currency 3" xfId="122"/>
    <cellStyle name="Currency0" xfId="53"/>
    <cellStyle name="Date" xfId="54"/>
    <cellStyle name="Explanatory Text" xfId="14" builtinId="53" customBuiltin="1"/>
    <cellStyle name="Explanatory Text 2" xfId="284"/>
    <cellStyle name="Fixed" xfId="55"/>
    <cellStyle name="Good" xfId="5" builtinId="26" customBuiltin="1"/>
    <cellStyle name="Good 2" xfId="285"/>
    <cellStyle name="Heading 1" xfId="1" builtinId="16" customBuiltin="1"/>
    <cellStyle name="Heading 1 2" xfId="286"/>
    <cellStyle name="Heading 2" xfId="2" builtinId="17" customBuiltin="1"/>
    <cellStyle name="Heading 2 2" xfId="287"/>
    <cellStyle name="Heading 3" xfId="3" builtinId="18" customBuiltin="1"/>
    <cellStyle name="Heading 3 2" xfId="288"/>
    <cellStyle name="Heading 4" xfId="4" builtinId="19" customBuiltin="1"/>
    <cellStyle name="Heading 4 2" xfId="289"/>
    <cellStyle name="Headline" xfId="56"/>
    <cellStyle name="Hyperlink 2" xfId="57"/>
    <cellStyle name="Hyperlink 3" xfId="118"/>
    <cellStyle name="Input" xfId="8" builtinId="20" customBuiltin="1"/>
    <cellStyle name="Input 2" xfId="290"/>
    <cellStyle name="Linked Cell" xfId="11" builtinId="24" customBuiltin="1"/>
    <cellStyle name="Linked Cell 2" xfId="291"/>
    <cellStyle name="Neutral" xfId="7" builtinId="28" customBuiltin="1"/>
    <cellStyle name="Neutral 2" xfId="292"/>
    <cellStyle name="Normal" xfId="0" builtinId="0"/>
    <cellStyle name="Normal 10" xfId="132"/>
    <cellStyle name="Normal 10 10" xfId="2417"/>
    <cellStyle name="Normal 10 2" xfId="167"/>
    <cellStyle name="Normal 10 2 2" xfId="293"/>
    <cellStyle name="Normal 10 2 2 2" xfId="803"/>
    <cellStyle name="Normal 10 2 2 3" xfId="1107"/>
    <cellStyle name="Normal 10 2 2 4" xfId="1936"/>
    <cellStyle name="Normal 10 2 2 5" xfId="2772"/>
    <cellStyle name="Normal 10 2 3" xfId="708"/>
    <cellStyle name="Normal 10 2 3 2" xfId="1416"/>
    <cellStyle name="Normal 10 2 3 3" xfId="2198"/>
    <cellStyle name="Normal 10 2 3 4" xfId="3033"/>
    <cellStyle name="Normal 10 2 4" xfId="611"/>
    <cellStyle name="Normal 10 2 4 2" xfId="1817"/>
    <cellStyle name="Normal 10 2 4 3" xfId="2658"/>
    <cellStyle name="Normal 10 2 5" xfId="991"/>
    <cellStyle name="Normal 10 2 6" xfId="1735"/>
    <cellStyle name="Normal 10 2 7" xfId="2577"/>
    <cellStyle name="Normal 10 3" xfId="294"/>
    <cellStyle name="Normal 10 3 2" xfId="804"/>
    <cellStyle name="Normal 10 3 2 2" xfId="1373"/>
    <cellStyle name="Normal 10 3 2 3" xfId="2160"/>
    <cellStyle name="Normal 10 3 2 4" xfId="2995"/>
    <cellStyle name="Normal 10 3 3" xfId="569"/>
    <cellStyle name="Normal 10 3 3 2" xfId="1898"/>
    <cellStyle name="Normal 10 3 3 3" xfId="2734"/>
    <cellStyle name="Normal 10 3 4" xfId="1068"/>
    <cellStyle name="Normal 10 3 5" xfId="1697"/>
    <cellStyle name="Normal 10 3 6" xfId="2539"/>
    <cellStyle name="Normal 10 4" xfId="295"/>
    <cellStyle name="Normal 10 4 2" xfId="805"/>
    <cellStyle name="Normal 10 4 2 2" xfId="1330"/>
    <cellStyle name="Normal 10 4 2 3" xfId="2122"/>
    <cellStyle name="Normal 10 4 2 4" xfId="2957"/>
    <cellStyle name="Normal 10 4 3" xfId="527"/>
    <cellStyle name="Normal 10 4 3 2" xfId="1855"/>
    <cellStyle name="Normal 10 4 3 3" xfId="2696"/>
    <cellStyle name="Normal 10 4 4" xfId="1029"/>
    <cellStyle name="Normal 10 4 5" xfId="1659"/>
    <cellStyle name="Normal 10 4 6" xfId="2501"/>
    <cellStyle name="Normal 10 5" xfId="493"/>
    <cellStyle name="Normal 10 5 2" xfId="1295"/>
    <cellStyle name="Normal 10 5 2 2" xfId="2091"/>
    <cellStyle name="Normal 10 5 2 3" xfId="2927"/>
    <cellStyle name="Normal 10 5 3" xfId="1629"/>
    <cellStyle name="Normal 10 5 4" xfId="2471"/>
    <cellStyle name="Normal 10 6" xfId="678"/>
    <cellStyle name="Normal 10 6 2" xfId="1213"/>
    <cellStyle name="Normal 10 6 3" xfId="2037"/>
    <cellStyle name="Normal 10 6 4" xfId="2873"/>
    <cellStyle name="Normal 10 7" xfId="410"/>
    <cellStyle name="Normal 10 7 2" xfId="1787"/>
    <cellStyle name="Normal 10 7 3" xfId="2628"/>
    <cellStyle name="Normal 10 8" xfId="961"/>
    <cellStyle name="Normal 10 9" xfId="1573"/>
    <cellStyle name="Normal 11" xfId="296"/>
    <cellStyle name="Normal 11 2" xfId="1507"/>
    <cellStyle name="Normal 11 2 2" xfId="2272"/>
    <cellStyle name="Normal 11 2 3" xfId="3087"/>
    <cellStyle name="Normal 11 3" xfId="1755"/>
    <cellStyle name="Normal 11 4" xfId="2596"/>
    <cellStyle name="Normal 12" xfId="1514"/>
    <cellStyle name="Normal 12 2" xfId="2274"/>
    <cellStyle name="Normal 12 3" xfId="3088"/>
    <cellStyle name="Normal 13" xfId="41"/>
    <cellStyle name="Normal 2" xfId="40"/>
    <cellStyle name="Normal 2 2" xfId="297"/>
    <cellStyle name="Normal 2 3" xfId="1126"/>
    <cellStyle name="Normal 2 3 2" xfId="1954"/>
    <cellStyle name="Normal 2 3 3" xfId="2790"/>
    <cellStyle name="Normal 2 4" xfId="1516"/>
    <cellStyle name="Normal 2 4 2" xfId="2276"/>
    <cellStyle name="Normal 2 4 3" xfId="3090"/>
    <cellStyle name="Normal 2_data for schwartzkopf - mankato JMO additions" xfId="298"/>
    <cellStyle name="Normal 3" xfId="58"/>
    <cellStyle name="Normal 3 2" xfId="1131"/>
    <cellStyle name="Normal 4" xfId="59"/>
    <cellStyle name="Normal 5" xfId="60"/>
    <cellStyle name="Normal 5 10" xfId="659"/>
    <cellStyle name="Normal 5 10 2" xfId="1134"/>
    <cellStyle name="Normal 5 10 3" xfId="1958"/>
    <cellStyle name="Normal 5 10 4" xfId="2794"/>
    <cellStyle name="Normal 5 11" xfId="367"/>
    <cellStyle name="Normal 5 11 2" xfId="1760"/>
    <cellStyle name="Normal 5 11 3" xfId="2601"/>
    <cellStyle name="Normal 5 12" xfId="934"/>
    <cellStyle name="Normal 5 13" xfId="1520"/>
    <cellStyle name="Normal 5 14" xfId="2374"/>
    <cellStyle name="Normal 5 2" xfId="113"/>
    <cellStyle name="Normal 5 2 10" xfId="369"/>
    <cellStyle name="Normal 5 2 10 2" xfId="1762"/>
    <cellStyle name="Normal 5 2 10 3" xfId="2603"/>
    <cellStyle name="Normal 5 2 11" xfId="936"/>
    <cellStyle name="Normal 5 2 12" xfId="1524"/>
    <cellStyle name="Normal 5 2 13" xfId="2376"/>
    <cellStyle name="Normal 5 2 2" xfId="121"/>
    <cellStyle name="Normal 5 2 2 10" xfId="940"/>
    <cellStyle name="Normal 5 2 2 11" xfId="1528"/>
    <cellStyle name="Normal 5 2 2 12" xfId="2380"/>
    <cellStyle name="Normal 5 2 2 2" xfId="146"/>
    <cellStyle name="Normal 5 2 2 2 10" xfId="2396"/>
    <cellStyle name="Normal 5 2 2 2 2" xfId="189"/>
    <cellStyle name="Normal 5 2 2 2 2 2" xfId="299"/>
    <cellStyle name="Normal 5 2 2 2 2 2 2" xfId="806"/>
    <cellStyle name="Normal 5 2 2 2 2 2 2 2" xfId="1438"/>
    <cellStyle name="Normal 5 2 2 2 2 2 2 3" xfId="2215"/>
    <cellStyle name="Normal 5 2 2 2 2 2 2 4" xfId="3050"/>
    <cellStyle name="Normal 5 2 2 2 2 2 3" xfId="632"/>
    <cellStyle name="Normal 5 2 2 2 2 2 3 2" xfId="1953"/>
    <cellStyle name="Normal 5 2 2 2 2 2 3 3" xfId="2789"/>
    <cellStyle name="Normal 5 2 2 2 2 2 4" xfId="1125"/>
    <cellStyle name="Normal 5 2 2 2 2 2 5" xfId="1752"/>
    <cellStyle name="Normal 5 2 2 2 2 2 6" xfId="2594"/>
    <cellStyle name="Normal 5 2 2 2 2 3" xfId="506"/>
    <cellStyle name="Normal 5 2 2 2 2 3 2" xfId="1309"/>
    <cellStyle name="Normal 5 2 2 2 2 3 2 2" xfId="2101"/>
    <cellStyle name="Normal 5 2 2 2 2 3 2 3" xfId="2936"/>
    <cellStyle name="Normal 5 2 2 2 2 3 3" xfId="1638"/>
    <cellStyle name="Normal 5 2 2 2 2 3 4" xfId="2480"/>
    <cellStyle name="Normal 5 2 2 2 2 4" xfId="725"/>
    <cellStyle name="Normal 5 2 2 2 2 4 2" xfId="1222"/>
    <cellStyle name="Normal 5 2 2 2 2 4 3" xfId="2046"/>
    <cellStyle name="Normal 5 2 2 2 2 4 4" xfId="2882"/>
    <cellStyle name="Normal 5 2 2 2 2 5" xfId="420"/>
    <cellStyle name="Normal 5 2 2 2 2 5 2" xfId="1834"/>
    <cellStyle name="Normal 5 2 2 2 2 5 3" xfId="2675"/>
    <cellStyle name="Normal 5 2 2 2 2 6" xfId="1008"/>
    <cellStyle name="Normal 5 2 2 2 2 7" xfId="1582"/>
    <cellStyle name="Normal 5 2 2 2 2 8" xfId="2426"/>
    <cellStyle name="Normal 5 2 2 2 3" xfId="300"/>
    <cellStyle name="Normal 5 2 2 2 3 2" xfId="807"/>
    <cellStyle name="Normal 5 2 2 2 3 2 2" xfId="1395"/>
    <cellStyle name="Normal 5 2 2 2 3 2 3" xfId="2177"/>
    <cellStyle name="Normal 5 2 2 2 3 2 4" xfId="3012"/>
    <cellStyle name="Normal 5 2 2 2 3 3" xfId="590"/>
    <cellStyle name="Normal 5 2 2 2 3 3 2" xfId="1915"/>
    <cellStyle name="Normal 5 2 2 2 3 3 3" xfId="2751"/>
    <cellStyle name="Normal 5 2 2 2 3 4" xfId="1086"/>
    <cellStyle name="Normal 5 2 2 2 3 5" xfId="1714"/>
    <cellStyle name="Normal 5 2 2 2 3 6" xfId="2556"/>
    <cellStyle name="Normal 5 2 2 2 4" xfId="301"/>
    <cellStyle name="Normal 5 2 2 2 4 2" xfId="808"/>
    <cellStyle name="Normal 5 2 2 2 4 2 2" xfId="1352"/>
    <cellStyle name="Normal 5 2 2 2 4 2 3" xfId="2139"/>
    <cellStyle name="Normal 5 2 2 2 4 2 4" xfId="2974"/>
    <cellStyle name="Normal 5 2 2 2 4 3" xfId="548"/>
    <cellStyle name="Normal 5 2 2 2 4 3 2" xfId="1877"/>
    <cellStyle name="Normal 5 2 2 2 4 3 3" xfId="2713"/>
    <cellStyle name="Normal 5 2 2 2 4 4" xfId="1047"/>
    <cellStyle name="Normal 5 2 2 2 4 5" xfId="1676"/>
    <cellStyle name="Normal 5 2 2 2 4 6" xfId="2518"/>
    <cellStyle name="Normal 5 2 2 2 5" xfId="472"/>
    <cellStyle name="Normal 5 2 2 2 5 2" xfId="1274"/>
    <cellStyle name="Normal 5 2 2 2 5 2 2" xfId="2070"/>
    <cellStyle name="Normal 5 2 2 2 5 2 3" xfId="2906"/>
    <cellStyle name="Normal 5 2 2 2 5 3" xfId="1608"/>
    <cellStyle name="Normal 5 2 2 2 5 4" xfId="2450"/>
    <cellStyle name="Normal 5 2 2 2 6" xfId="687"/>
    <cellStyle name="Normal 5 2 2 2 6 2" xfId="1192"/>
    <cellStyle name="Normal 5 2 2 2 6 3" xfId="2016"/>
    <cellStyle name="Normal 5 2 2 2 6 4" xfId="2852"/>
    <cellStyle name="Normal 5 2 2 2 7" xfId="389"/>
    <cellStyle name="Normal 5 2 2 2 7 2" xfId="1796"/>
    <cellStyle name="Normal 5 2 2 2 7 3" xfId="2637"/>
    <cellStyle name="Normal 5 2 2 2 8" xfId="970"/>
    <cellStyle name="Normal 5 2 2 2 9" xfId="1544"/>
    <cellStyle name="Normal 5 2 2 3" xfId="131"/>
    <cellStyle name="Normal 5 2 2 3 10" xfId="2388"/>
    <cellStyle name="Normal 5 2 2 3 2" xfId="181"/>
    <cellStyle name="Normal 5 2 2 3 2 2" xfId="302"/>
    <cellStyle name="Normal 5 2 2 3 2 2 2" xfId="810"/>
    <cellStyle name="Normal 5 2 2 3 2 2 3" xfId="1116"/>
    <cellStyle name="Normal 5 2 2 3 2 2 4" xfId="1945"/>
    <cellStyle name="Normal 5 2 2 3 2 2 5" xfId="2781"/>
    <cellStyle name="Normal 5 2 2 3 2 3" xfId="809"/>
    <cellStyle name="Normal 5 2 2 3 2 3 2" xfId="1425"/>
    <cellStyle name="Normal 5 2 2 3 2 3 3" xfId="2207"/>
    <cellStyle name="Normal 5 2 2 3 2 3 4" xfId="3042"/>
    <cellStyle name="Normal 5 2 2 3 2 4" xfId="620"/>
    <cellStyle name="Normal 5 2 2 3 2 4 2" xfId="1826"/>
    <cellStyle name="Normal 5 2 2 3 2 4 3" xfId="2667"/>
    <cellStyle name="Normal 5 2 2 3 2 5" xfId="1000"/>
    <cellStyle name="Normal 5 2 2 3 2 6" xfId="1744"/>
    <cellStyle name="Normal 5 2 2 3 2 7" xfId="2586"/>
    <cellStyle name="Normal 5 2 2 3 3" xfId="303"/>
    <cellStyle name="Normal 5 2 2 3 3 2" xfId="811"/>
    <cellStyle name="Normal 5 2 2 3 3 2 2" xfId="1382"/>
    <cellStyle name="Normal 5 2 2 3 3 2 3" xfId="2169"/>
    <cellStyle name="Normal 5 2 2 3 3 2 4" xfId="3004"/>
    <cellStyle name="Normal 5 2 2 3 3 3" xfId="578"/>
    <cellStyle name="Normal 5 2 2 3 3 3 2" xfId="1907"/>
    <cellStyle name="Normal 5 2 2 3 3 3 3" xfId="2743"/>
    <cellStyle name="Normal 5 2 2 3 3 4" xfId="1077"/>
    <cellStyle name="Normal 5 2 2 3 3 5" xfId="1706"/>
    <cellStyle name="Normal 5 2 2 3 3 6" xfId="2548"/>
    <cellStyle name="Normal 5 2 2 3 4" xfId="304"/>
    <cellStyle name="Normal 5 2 2 3 4 2" xfId="812"/>
    <cellStyle name="Normal 5 2 2 3 4 2 2" xfId="1344"/>
    <cellStyle name="Normal 5 2 2 3 4 2 3" xfId="2131"/>
    <cellStyle name="Normal 5 2 2 3 4 2 4" xfId="2966"/>
    <cellStyle name="Normal 5 2 2 3 4 3" xfId="540"/>
    <cellStyle name="Normal 5 2 2 3 4 3 2" xfId="1864"/>
    <cellStyle name="Normal 5 2 2 3 4 3 3" xfId="2705"/>
    <cellStyle name="Normal 5 2 2 3 4 4" xfId="1038"/>
    <cellStyle name="Normal 5 2 2 3 4 5" xfId="1668"/>
    <cellStyle name="Normal 5 2 2 3 4 6" xfId="2510"/>
    <cellStyle name="Normal 5 2 2 3 5" xfId="464"/>
    <cellStyle name="Normal 5 2 2 3 5 2" xfId="1266"/>
    <cellStyle name="Normal 5 2 2 3 5 2 2" xfId="2062"/>
    <cellStyle name="Normal 5 2 2 3 5 2 3" xfId="2898"/>
    <cellStyle name="Normal 5 2 2 3 5 3" xfId="1600"/>
    <cellStyle name="Normal 5 2 2 3 5 4" xfId="2442"/>
    <cellStyle name="Normal 5 2 2 3 6" xfId="717"/>
    <cellStyle name="Normal 5 2 2 3 6 2" xfId="1184"/>
    <cellStyle name="Normal 5 2 2 3 6 3" xfId="2008"/>
    <cellStyle name="Normal 5 2 2 3 6 4" xfId="2844"/>
    <cellStyle name="Normal 5 2 2 3 7" xfId="381"/>
    <cellStyle name="Normal 5 2 2 3 7 2" xfId="1786"/>
    <cellStyle name="Normal 5 2 2 3 7 3" xfId="2627"/>
    <cellStyle name="Normal 5 2 2 3 8" xfId="960"/>
    <cellStyle name="Normal 5 2 2 3 9" xfId="1536"/>
    <cellStyle name="Normal 5 2 2 4" xfId="154"/>
    <cellStyle name="Normal 5 2 2 4 2" xfId="305"/>
    <cellStyle name="Normal 5 2 2 4 2 2" xfId="813"/>
    <cellStyle name="Normal 5 2 2 4 2 2 2" xfId="1403"/>
    <cellStyle name="Normal 5 2 2 4 2 2 3" xfId="2185"/>
    <cellStyle name="Normal 5 2 2 4 2 2 4" xfId="3020"/>
    <cellStyle name="Normal 5 2 2 4 2 3" xfId="598"/>
    <cellStyle name="Normal 5 2 2 4 2 3 2" xfId="1923"/>
    <cellStyle name="Normal 5 2 2 4 2 3 3" xfId="2759"/>
    <cellStyle name="Normal 5 2 2 4 2 4" xfId="1094"/>
    <cellStyle name="Normal 5 2 2 4 2 5" xfId="1722"/>
    <cellStyle name="Normal 5 2 2 4 2 6" xfId="2564"/>
    <cellStyle name="Normal 5 2 2 4 3" xfId="492"/>
    <cellStyle name="Normal 5 2 2 4 3 2" xfId="1294"/>
    <cellStyle name="Normal 5 2 2 4 3 2 2" xfId="2090"/>
    <cellStyle name="Normal 5 2 2 4 3 2 3" xfId="2926"/>
    <cellStyle name="Normal 5 2 2 4 3 3" xfId="1628"/>
    <cellStyle name="Normal 5 2 2 4 3 4" xfId="2470"/>
    <cellStyle name="Normal 5 2 2 4 4" xfId="695"/>
    <cellStyle name="Normal 5 2 2 4 4 2" xfId="1212"/>
    <cellStyle name="Normal 5 2 2 4 4 3" xfId="2036"/>
    <cellStyle name="Normal 5 2 2 4 4 4" xfId="2872"/>
    <cellStyle name="Normal 5 2 2 4 5" xfId="409"/>
    <cellStyle name="Normal 5 2 2 4 5 2" xfId="1804"/>
    <cellStyle name="Normal 5 2 2 4 5 3" xfId="2645"/>
    <cellStyle name="Normal 5 2 2 4 6" xfId="978"/>
    <cellStyle name="Normal 5 2 2 4 7" xfId="1572"/>
    <cellStyle name="Normal 5 2 2 4 8" xfId="2416"/>
    <cellStyle name="Normal 5 2 2 5" xfId="306"/>
    <cellStyle name="Normal 5 2 2 5 2" xfId="814"/>
    <cellStyle name="Normal 5 2 2 5 2 2" xfId="1360"/>
    <cellStyle name="Normal 5 2 2 5 2 3" xfId="2147"/>
    <cellStyle name="Normal 5 2 2 5 2 4" xfId="2982"/>
    <cellStyle name="Normal 5 2 2 5 3" xfId="556"/>
    <cellStyle name="Normal 5 2 2 5 3 2" xfId="1885"/>
    <cellStyle name="Normal 5 2 2 5 3 3" xfId="2721"/>
    <cellStyle name="Normal 5 2 2 5 4" xfId="1055"/>
    <cellStyle name="Normal 5 2 2 5 5" xfId="1684"/>
    <cellStyle name="Normal 5 2 2 5 6" xfId="2526"/>
    <cellStyle name="Normal 5 2 2 6" xfId="307"/>
    <cellStyle name="Normal 5 2 2 6 2" xfId="815"/>
    <cellStyle name="Normal 5 2 2 6 2 2" xfId="1317"/>
    <cellStyle name="Normal 5 2 2 6 2 3" xfId="2109"/>
    <cellStyle name="Normal 5 2 2 6 2 4" xfId="2944"/>
    <cellStyle name="Normal 5 2 2 6 3" xfId="514"/>
    <cellStyle name="Normal 5 2 2 6 3 2" xfId="1842"/>
    <cellStyle name="Normal 5 2 2 6 3 3" xfId="2683"/>
    <cellStyle name="Normal 5 2 2 6 4" xfId="1016"/>
    <cellStyle name="Normal 5 2 2 6 5" xfId="1646"/>
    <cellStyle name="Normal 5 2 2 6 6" xfId="2488"/>
    <cellStyle name="Normal 5 2 2 7" xfId="455"/>
    <cellStyle name="Normal 5 2 2 7 2" xfId="1257"/>
    <cellStyle name="Normal 5 2 2 7 2 2" xfId="2054"/>
    <cellStyle name="Normal 5 2 2 7 2 3" xfId="2890"/>
    <cellStyle name="Normal 5 2 2 7 3" xfId="1592"/>
    <cellStyle name="Normal 5 2 2 7 4" xfId="2434"/>
    <cellStyle name="Normal 5 2 2 8" xfId="665"/>
    <cellStyle name="Normal 5 2 2 8 2" xfId="1176"/>
    <cellStyle name="Normal 5 2 2 8 3" xfId="2000"/>
    <cellStyle name="Normal 5 2 2 8 4" xfId="2836"/>
    <cellStyle name="Normal 5 2 2 9" xfId="373"/>
    <cellStyle name="Normal 5 2 2 9 2" xfId="1766"/>
    <cellStyle name="Normal 5 2 2 9 3" xfId="2607"/>
    <cellStyle name="Normal 5 2 3" xfId="142"/>
    <cellStyle name="Normal 5 2 3 10" xfId="2392"/>
    <cellStyle name="Normal 5 2 3 2" xfId="185"/>
    <cellStyle name="Normal 5 2 3 2 2" xfId="308"/>
    <cellStyle name="Normal 5 2 3 2 2 2" xfId="816"/>
    <cellStyle name="Normal 5 2 3 2 2 2 2" xfId="1434"/>
    <cellStyle name="Normal 5 2 3 2 2 2 3" xfId="2211"/>
    <cellStyle name="Normal 5 2 3 2 2 2 4" xfId="3046"/>
    <cellStyle name="Normal 5 2 3 2 2 3" xfId="628"/>
    <cellStyle name="Normal 5 2 3 2 2 3 2" xfId="1949"/>
    <cellStyle name="Normal 5 2 3 2 2 3 3" xfId="2785"/>
    <cellStyle name="Normal 5 2 3 2 2 4" xfId="1121"/>
    <cellStyle name="Normal 5 2 3 2 2 5" xfId="1748"/>
    <cellStyle name="Normal 5 2 3 2 2 6" xfId="2590"/>
    <cellStyle name="Normal 5 2 3 2 3" xfId="502"/>
    <cellStyle name="Normal 5 2 3 2 3 2" xfId="1305"/>
    <cellStyle name="Normal 5 2 3 2 3 2 2" xfId="2097"/>
    <cellStyle name="Normal 5 2 3 2 3 2 3" xfId="2932"/>
    <cellStyle name="Normal 5 2 3 2 3 3" xfId="1634"/>
    <cellStyle name="Normal 5 2 3 2 3 4" xfId="2476"/>
    <cellStyle name="Normal 5 2 3 2 4" xfId="721"/>
    <cellStyle name="Normal 5 2 3 2 4 2" xfId="1218"/>
    <cellStyle name="Normal 5 2 3 2 4 3" xfId="2042"/>
    <cellStyle name="Normal 5 2 3 2 4 4" xfId="2878"/>
    <cellStyle name="Normal 5 2 3 2 5" xfId="416"/>
    <cellStyle name="Normal 5 2 3 2 5 2" xfId="1830"/>
    <cellStyle name="Normal 5 2 3 2 5 3" xfId="2671"/>
    <cellStyle name="Normal 5 2 3 2 6" xfId="1004"/>
    <cellStyle name="Normal 5 2 3 2 7" xfId="1578"/>
    <cellStyle name="Normal 5 2 3 2 8" xfId="2422"/>
    <cellStyle name="Normal 5 2 3 3" xfId="309"/>
    <cellStyle name="Normal 5 2 3 3 2" xfId="817"/>
    <cellStyle name="Normal 5 2 3 3 2 2" xfId="1391"/>
    <cellStyle name="Normal 5 2 3 3 2 3" xfId="2173"/>
    <cellStyle name="Normal 5 2 3 3 2 4" xfId="3008"/>
    <cellStyle name="Normal 5 2 3 3 3" xfId="586"/>
    <cellStyle name="Normal 5 2 3 3 3 2" xfId="1911"/>
    <cellStyle name="Normal 5 2 3 3 3 3" xfId="2747"/>
    <cellStyle name="Normal 5 2 3 3 4" xfId="1082"/>
    <cellStyle name="Normal 5 2 3 3 5" xfId="1710"/>
    <cellStyle name="Normal 5 2 3 3 6" xfId="2552"/>
    <cellStyle name="Normal 5 2 3 4" xfId="310"/>
    <cellStyle name="Normal 5 2 3 4 2" xfId="818"/>
    <cellStyle name="Normal 5 2 3 4 2 2" xfId="1348"/>
    <cellStyle name="Normal 5 2 3 4 2 3" xfId="2135"/>
    <cellStyle name="Normal 5 2 3 4 2 4" xfId="2970"/>
    <cellStyle name="Normal 5 2 3 4 3" xfId="544"/>
    <cellStyle name="Normal 5 2 3 4 3 2" xfId="1873"/>
    <cellStyle name="Normal 5 2 3 4 3 3" xfId="2709"/>
    <cellStyle name="Normal 5 2 3 4 4" xfId="1043"/>
    <cellStyle name="Normal 5 2 3 4 5" xfId="1672"/>
    <cellStyle name="Normal 5 2 3 4 6" xfId="2514"/>
    <cellStyle name="Normal 5 2 3 5" xfId="468"/>
    <cellStyle name="Normal 5 2 3 5 2" xfId="1270"/>
    <cellStyle name="Normal 5 2 3 5 2 2" xfId="2066"/>
    <cellStyle name="Normal 5 2 3 5 2 3" xfId="2902"/>
    <cellStyle name="Normal 5 2 3 5 3" xfId="1604"/>
    <cellStyle name="Normal 5 2 3 5 4" xfId="2446"/>
    <cellStyle name="Normal 5 2 3 6" xfId="683"/>
    <cellStyle name="Normal 5 2 3 6 2" xfId="1188"/>
    <cellStyle name="Normal 5 2 3 6 3" xfId="2012"/>
    <cellStyle name="Normal 5 2 3 6 4" xfId="2848"/>
    <cellStyle name="Normal 5 2 3 7" xfId="385"/>
    <cellStyle name="Normal 5 2 3 7 2" xfId="1792"/>
    <cellStyle name="Normal 5 2 3 7 3" xfId="2633"/>
    <cellStyle name="Normal 5 2 3 8" xfId="966"/>
    <cellStyle name="Normal 5 2 3 9" xfId="1540"/>
    <cellStyle name="Normal 5 2 4" xfId="127"/>
    <cellStyle name="Normal 5 2 4 10" xfId="2384"/>
    <cellStyle name="Normal 5 2 4 2" xfId="177"/>
    <cellStyle name="Normal 5 2 4 2 2" xfId="311"/>
    <cellStyle name="Normal 5 2 4 2 2 2" xfId="820"/>
    <cellStyle name="Normal 5 2 4 2 2 3" xfId="1112"/>
    <cellStyle name="Normal 5 2 4 2 2 4" xfId="1941"/>
    <cellStyle name="Normal 5 2 4 2 2 5" xfId="2777"/>
    <cellStyle name="Normal 5 2 4 2 3" xfId="819"/>
    <cellStyle name="Normal 5 2 4 2 3 2" xfId="1421"/>
    <cellStyle name="Normal 5 2 4 2 3 3" xfId="2203"/>
    <cellStyle name="Normal 5 2 4 2 3 4" xfId="3038"/>
    <cellStyle name="Normal 5 2 4 2 4" xfId="616"/>
    <cellStyle name="Normal 5 2 4 2 4 2" xfId="1822"/>
    <cellStyle name="Normal 5 2 4 2 4 3" xfId="2663"/>
    <cellStyle name="Normal 5 2 4 2 5" xfId="996"/>
    <cellStyle name="Normal 5 2 4 2 6" xfId="1740"/>
    <cellStyle name="Normal 5 2 4 2 7" xfId="2582"/>
    <cellStyle name="Normal 5 2 4 3" xfId="312"/>
    <cellStyle name="Normal 5 2 4 3 2" xfId="821"/>
    <cellStyle name="Normal 5 2 4 3 2 2" xfId="1378"/>
    <cellStyle name="Normal 5 2 4 3 2 3" xfId="2165"/>
    <cellStyle name="Normal 5 2 4 3 2 4" xfId="3000"/>
    <cellStyle name="Normal 5 2 4 3 3" xfId="574"/>
    <cellStyle name="Normal 5 2 4 3 3 2" xfId="1903"/>
    <cellStyle name="Normal 5 2 4 3 3 3" xfId="2739"/>
    <cellStyle name="Normal 5 2 4 3 4" xfId="1073"/>
    <cellStyle name="Normal 5 2 4 3 5" xfId="1702"/>
    <cellStyle name="Normal 5 2 4 3 6" xfId="2544"/>
    <cellStyle name="Normal 5 2 4 4" xfId="313"/>
    <cellStyle name="Normal 5 2 4 4 2" xfId="822"/>
    <cellStyle name="Normal 5 2 4 4 2 2" xfId="1340"/>
    <cellStyle name="Normal 5 2 4 4 2 3" xfId="2127"/>
    <cellStyle name="Normal 5 2 4 4 2 4" xfId="2962"/>
    <cellStyle name="Normal 5 2 4 4 3" xfId="536"/>
    <cellStyle name="Normal 5 2 4 4 3 2" xfId="1860"/>
    <cellStyle name="Normal 5 2 4 4 3 3" xfId="2701"/>
    <cellStyle name="Normal 5 2 4 4 4" xfId="1034"/>
    <cellStyle name="Normal 5 2 4 4 5" xfId="1664"/>
    <cellStyle name="Normal 5 2 4 4 6" xfId="2506"/>
    <cellStyle name="Normal 5 2 4 5" xfId="460"/>
    <cellStyle name="Normal 5 2 4 5 2" xfId="1262"/>
    <cellStyle name="Normal 5 2 4 5 2 2" xfId="2058"/>
    <cellStyle name="Normal 5 2 4 5 2 3" xfId="2894"/>
    <cellStyle name="Normal 5 2 4 5 3" xfId="1596"/>
    <cellStyle name="Normal 5 2 4 5 4" xfId="2438"/>
    <cellStyle name="Normal 5 2 4 6" xfId="713"/>
    <cellStyle name="Normal 5 2 4 6 2" xfId="1180"/>
    <cellStyle name="Normal 5 2 4 6 3" xfId="2004"/>
    <cellStyle name="Normal 5 2 4 6 4" xfId="2840"/>
    <cellStyle name="Normal 5 2 4 7" xfId="377"/>
    <cellStyle name="Normal 5 2 4 7 2" xfId="1782"/>
    <cellStyle name="Normal 5 2 4 7 3" xfId="2623"/>
    <cellStyle name="Normal 5 2 4 8" xfId="956"/>
    <cellStyle name="Normal 5 2 4 9" xfId="1532"/>
    <cellStyle name="Normal 5 2 5" xfId="150"/>
    <cellStyle name="Normal 5 2 5 2" xfId="314"/>
    <cellStyle name="Normal 5 2 5 2 2" xfId="823"/>
    <cellStyle name="Normal 5 2 5 2 2 2" xfId="1399"/>
    <cellStyle name="Normal 5 2 5 2 2 3" xfId="2181"/>
    <cellStyle name="Normal 5 2 5 2 2 4" xfId="3016"/>
    <cellStyle name="Normal 5 2 5 2 3" xfId="594"/>
    <cellStyle name="Normal 5 2 5 2 3 2" xfId="1919"/>
    <cellStyle name="Normal 5 2 5 2 3 3" xfId="2755"/>
    <cellStyle name="Normal 5 2 5 2 4" xfId="1090"/>
    <cellStyle name="Normal 5 2 5 2 5" xfId="1718"/>
    <cellStyle name="Normal 5 2 5 2 6" xfId="2560"/>
    <cellStyle name="Normal 5 2 5 3" xfId="488"/>
    <cellStyle name="Normal 5 2 5 3 2" xfId="1290"/>
    <cellStyle name="Normal 5 2 5 3 2 2" xfId="2086"/>
    <cellStyle name="Normal 5 2 5 3 2 3" xfId="2922"/>
    <cellStyle name="Normal 5 2 5 3 3" xfId="1624"/>
    <cellStyle name="Normal 5 2 5 3 4" xfId="2466"/>
    <cellStyle name="Normal 5 2 5 4" xfId="691"/>
    <cellStyle name="Normal 5 2 5 4 2" xfId="1208"/>
    <cellStyle name="Normal 5 2 5 4 3" xfId="2032"/>
    <cellStyle name="Normal 5 2 5 4 4" xfId="2868"/>
    <cellStyle name="Normal 5 2 5 5" xfId="405"/>
    <cellStyle name="Normal 5 2 5 5 2" xfId="1800"/>
    <cellStyle name="Normal 5 2 5 5 3" xfId="2641"/>
    <cellStyle name="Normal 5 2 5 6" xfId="974"/>
    <cellStyle name="Normal 5 2 5 7" xfId="1568"/>
    <cellStyle name="Normal 5 2 5 8" xfId="2412"/>
    <cellStyle name="Normal 5 2 6" xfId="315"/>
    <cellStyle name="Normal 5 2 6 2" xfId="824"/>
    <cellStyle name="Normal 5 2 6 2 2" xfId="1356"/>
    <cellStyle name="Normal 5 2 6 2 3" xfId="2143"/>
    <cellStyle name="Normal 5 2 6 2 4" xfId="2978"/>
    <cellStyle name="Normal 5 2 6 3" xfId="552"/>
    <cellStyle name="Normal 5 2 6 3 2" xfId="1881"/>
    <cellStyle name="Normal 5 2 6 3 3" xfId="2717"/>
    <cellStyle name="Normal 5 2 6 4" xfId="1051"/>
    <cellStyle name="Normal 5 2 6 5" xfId="1680"/>
    <cellStyle name="Normal 5 2 6 6" xfId="2522"/>
    <cellStyle name="Normal 5 2 7" xfId="316"/>
    <cellStyle name="Normal 5 2 7 2" xfId="825"/>
    <cellStyle name="Normal 5 2 7 2 2" xfId="1313"/>
    <cellStyle name="Normal 5 2 7 2 3" xfId="2105"/>
    <cellStyle name="Normal 5 2 7 2 4" xfId="2940"/>
    <cellStyle name="Normal 5 2 7 3" xfId="510"/>
    <cellStyle name="Normal 5 2 7 3 2" xfId="1838"/>
    <cellStyle name="Normal 5 2 7 3 3" xfId="2679"/>
    <cellStyle name="Normal 5 2 7 4" xfId="1012"/>
    <cellStyle name="Normal 5 2 7 5" xfId="1642"/>
    <cellStyle name="Normal 5 2 7 6" xfId="2484"/>
    <cellStyle name="Normal 5 2 8" xfId="451"/>
    <cellStyle name="Normal 5 2 8 2" xfId="1253"/>
    <cellStyle name="Normal 5 2 8 2 2" xfId="2050"/>
    <cellStyle name="Normal 5 2 8 2 3" xfId="2886"/>
    <cellStyle name="Normal 5 2 8 3" xfId="1588"/>
    <cellStyle name="Normal 5 2 8 4" xfId="2430"/>
    <cellStyle name="Normal 5 2 9" xfId="661"/>
    <cellStyle name="Normal 5 2 9 2" xfId="1172"/>
    <cellStyle name="Normal 5 2 9 3" xfId="1996"/>
    <cellStyle name="Normal 5 2 9 4" xfId="2832"/>
    <cellStyle name="Normal 5 3" xfId="119"/>
    <cellStyle name="Normal 5 3 10" xfId="938"/>
    <cellStyle name="Normal 5 3 11" xfId="1526"/>
    <cellStyle name="Normal 5 3 12" xfId="2378"/>
    <cellStyle name="Normal 5 3 2" xfId="144"/>
    <cellStyle name="Normal 5 3 2 10" xfId="2394"/>
    <cellStyle name="Normal 5 3 2 2" xfId="187"/>
    <cellStyle name="Normal 5 3 2 2 2" xfId="317"/>
    <cellStyle name="Normal 5 3 2 2 2 2" xfId="826"/>
    <cellStyle name="Normal 5 3 2 2 2 2 2" xfId="1436"/>
    <cellStyle name="Normal 5 3 2 2 2 2 3" xfId="2213"/>
    <cellStyle name="Normal 5 3 2 2 2 2 4" xfId="3048"/>
    <cellStyle name="Normal 5 3 2 2 2 3" xfId="630"/>
    <cellStyle name="Normal 5 3 2 2 2 3 2" xfId="1951"/>
    <cellStyle name="Normal 5 3 2 2 2 3 3" xfId="2787"/>
    <cellStyle name="Normal 5 3 2 2 2 4" xfId="1123"/>
    <cellStyle name="Normal 5 3 2 2 2 5" xfId="1750"/>
    <cellStyle name="Normal 5 3 2 2 2 6" xfId="2592"/>
    <cellStyle name="Normal 5 3 2 2 3" xfId="504"/>
    <cellStyle name="Normal 5 3 2 2 3 2" xfId="1307"/>
    <cellStyle name="Normal 5 3 2 2 3 2 2" xfId="2099"/>
    <cellStyle name="Normal 5 3 2 2 3 2 3" xfId="2934"/>
    <cellStyle name="Normal 5 3 2 2 3 3" xfId="1636"/>
    <cellStyle name="Normal 5 3 2 2 3 4" xfId="2478"/>
    <cellStyle name="Normal 5 3 2 2 4" xfId="723"/>
    <cellStyle name="Normal 5 3 2 2 4 2" xfId="1220"/>
    <cellStyle name="Normal 5 3 2 2 4 3" xfId="2044"/>
    <cellStyle name="Normal 5 3 2 2 4 4" xfId="2880"/>
    <cellStyle name="Normal 5 3 2 2 5" xfId="418"/>
    <cellStyle name="Normal 5 3 2 2 5 2" xfId="1832"/>
    <cellStyle name="Normal 5 3 2 2 5 3" xfId="2673"/>
    <cellStyle name="Normal 5 3 2 2 6" xfId="1006"/>
    <cellStyle name="Normal 5 3 2 2 7" xfId="1580"/>
    <cellStyle name="Normal 5 3 2 2 8" xfId="2424"/>
    <cellStyle name="Normal 5 3 2 3" xfId="318"/>
    <cellStyle name="Normal 5 3 2 3 2" xfId="827"/>
    <cellStyle name="Normal 5 3 2 3 2 2" xfId="1393"/>
    <cellStyle name="Normal 5 3 2 3 2 3" xfId="2175"/>
    <cellStyle name="Normal 5 3 2 3 2 4" xfId="3010"/>
    <cellStyle name="Normal 5 3 2 3 3" xfId="588"/>
    <cellStyle name="Normal 5 3 2 3 3 2" xfId="1913"/>
    <cellStyle name="Normal 5 3 2 3 3 3" xfId="2749"/>
    <cellStyle name="Normal 5 3 2 3 4" xfId="1084"/>
    <cellStyle name="Normal 5 3 2 3 5" xfId="1712"/>
    <cellStyle name="Normal 5 3 2 3 6" xfId="2554"/>
    <cellStyle name="Normal 5 3 2 4" xfId="319"/>
    <cellStyle name="Normal 5 3 2 4 2" xfId="828"/>
    <cellStyle name="Normal 5 3 2 4 2 2" xfId="1350"/>
    <cellStyle name="Normal 5 3 2 4 2 3" xfId="2137"/>
    <cellStyle name="Normal 5 3 2 4 2 4" xfId="2972"/>
    <cellStyle name="Normal 5 3 2 4 3" xfId="546"/>
    <cellStyle name="Normal 5 3 2 4 3 2" xfId="1875"/>
    <cellStyle name="Normal 5 3 2 4 3 3" xfId="2711"/>
    <cellStyle name="Normal 5 3 2 4 4" xfId="1045"/>
    <cellStyle name="Normal 5 3 2 4 5" xfId="1674"/>
    <cellStyle name="Normal 5 3 2 4 6" xfId="2516"/>
    <cellStyle name="Normal 5 3 2 5" xfId="470"/>
    <cellStyle name="Normal 5 3 2 5 2" xfId="1272"/>
    <cellStyle name="Normal 5 3 2 5 2 2" xfId="2068"/>
    <cellStyle name="Normal 5 3 2 5 2 3" xfId="2904"/>
    <cellStyle name="Normal 5 3 2 5 3" xfId="1606"/>
    <cellStyle name="Normal 5 3 2 5 4" xfId="2448"/>
    <cellStyle name="Normal 5 3 2 6" xfId="685"/>
    <cellStyle name="Normal 5 3 2 6 2" xfId="1190"/>
    <cellStyle name="Normal 5 3 2 6 3" xfId="2014"/>
    <cellStyle name="Normal 5 3 2 6 4" xfId="2850"/>
    <cellStyle name="Normal 5 3 2 7" xfId="387"/>
    <cellStyle name="Normal 5 3 2 7 2" xfId="1794"/>
    <cellStyle name="Normal 5 3 2 7 3" xfId="2635"/>
    <cellStyle name="Normal 5 3 2 8" xfId="968"/>
    <cellStyle name="Normal 5 3 2 9" xfId="1542"/>
    <cellStyle name="Normal 5 3 3" xfId="129"/>
    <cellStyle name="Normal 5 3 3 10" xfId="2386"/>
    <cellStyle name="Normal 5 3 3 2" xfId="179"/>
    <cellStyle name="Normal 5 3 3 2 2" xfId="320"/>
    <cellStyle name="Normal 5 3 3 2 2 2" xfId="830"/>
    <cellStyle name="Normal 5 3 3 2 2 3" xfId="1114"/>
    <cellStyle name="Normal 5 3 3 2 2 4" xfId="1943"/>
    <cellStyle name="Normal 5 3 3 2 2 5" xfId="2779"/>
    <cellStyle name="Normal 5 3 3 2 3" xfId="829"/>
    <cellStyle name="Normal 5 3 3 2 3 2" xfId="1423"/>
    <cellStyle name="Normal 5 3 3 2 3 3" xfId="2205"/>
    <cellStyle name="Normal 5 3 3 2 3 4" xfId="3040"/>
    <cellStyle name="Normal 5 3 3 2 4" xfId="618"/>
    <cellStyle name="Normal 5 3 3 2 4 2" xfId="1824"/>
    <cellStyle name="Normal 5 3 3 2 4 3" xfId="2665"/>
    <cellStyle name="Normal 5 3 3 2 5" xfId="998"/>
    <cellStyle name="Normal 5 3 3 2 6" xfId="1742"/>
    <cellStyle name="Normal 5 3 3 2 7" xfId="2584"/>
    <cellStyle name="Normal 5 3 3 3" xfId="321"/>
    <cellStyle name="Normal 5 3 3 3 2" xfId="831"/>
    <cellStyle name="Normal 5 3 3 3 2 2" xfId="1380"/>
    <cellStyle name="Normal 5 3 3 3 2 3" xfId="2167"/>
    <cellStyle name="Normal 5 3 3 3 2 4" xfId="3002"/>
    <cellStyle name="Normal 5 3 3 3 3" xfId="576"/>
    <cellStyle name="Normal 5 3 3 3 3 2" xfId="1905"/>
    <cellStyle name="Normal 5 3 3 3 3 3" xfId="2741"/>
    <cellStyle name="Normal 5 3 3 3 4" xfId="1075"/>
    <cellStyle name="Normal 5 3 3 3 5" xfId="1704"/>
    <cellStyle name="Normal 5 3 3 3 6" xfId="2546"/>
    <cellStyle name="Normal 5 3 3 4" xfId="322"/>
    <cellStyle name="Normal 5 3 3 4 2" xfId="832"/>
    <cellStyle name="Normal 5 3 3 4 2 2" xfId="1342"/>
    <cellStyle name="Normal 5 3 3 4 2 3" xfId="2129"/>
    <cellStyle name="Normal 5 3 3 4 2 4" xfId="2964"/>
    <cellStyle name="Normal 5 3 3 4 3" xfId="538"/>
    <cellStyle name="Normal 5 3 3 4 3 2" xfId="1862"/>
    <cellStyle name="Normal 5 3 3 4 3 3" xfId="2703"/>
    <cellStyle name="Normal 5 3 3 4 4" xfId="1036"/>
    <cellStyle name="Normal 5 3 3 4 5" xfId="1666"/>
    <cellStyle name="Normal 5 3 3 4 6" xfId="2508"/>
    <cellStyle name="Normal 5 3 3 5" xfId="462"/>
    <cellStyle name="Normal 5 3 3 5 2" xfId="1264"/>
    <cellStyle name="Normal 5 3 3 5 2 2" xfId="2060"/>
    <cellStyle name="Normal 5 3 3 5 2 3" xfId="2896"/>
    <cellStyle name="Normal 5 3 3 5 3" xfId="1598"/>
    <cellStyle name="Normal 5 3 3 5 4" xfId="2440"/>
    <cellStyle name="Normal 5 3 3 6" xfId="715"/>
    <cellStyle name="Normal 5 3 3 6 2" xfId="1182"/>
    <cellStyle name="Normal 5 3 3 6 3" xfId="2006"/>
    <cellStyle name="Normal 5 3 3 6 4" xfId="2842"/>
    <cellStyle name="Normal 5 3 3 7" xfId="379"/>
    <cellStyle name="Normal 5 3 3 7 2" xfId="1784"/>
    <cellStyle name="Normal 5 3 3 7 3" xfId="2625"/>
    <cellStyle name="Normal 5 3 3 8" xfId="958"/>
    <cellStyle name="Normal 5 3 3 9" xfId="1534"/>
    <cellStyle name="Normal 5 3 4" xfId="152"/>
    <cellStyle name="Normal 5 3 4 2" xfId="323"/>
    <cellStyle name="Normal 5 3 4 2 2" xfId="833"/>
    <cellStyle name="Normal 5 3 4 2 2 2" xfId="1401"/>
    <cellStyle name="Normal 5 3 4 2 2 3" xfId="2183"/>
    <cellStyle name="Normal 5 3 4 2 2 4" xfId="3018"/>
    <cellStyle name="Normal 5 3 4 2 3" xfId="596"/>
    <cellStyle name="Normal 5 3 4 2 3 2" xfId="1921"/>
    <cellStyle name="Normal 5 3 4 2 3 3" xfId="2757"/>
    <cellStyle name="Normal 5 3 4 2 4" xfId="1092"/>
    <cellStyle name="Normal 5 3 4 2 5" xfId="1720"/>
    <cellStyle name="Normal 5 3 4 2 6" xfId="2562"/>
    <cellStyle name="Normal 5 3 4 3" xfId="490"/>
    <cellStyle name="Normal 5 3 4 3 2" xfId="1292"/>
    <cellStyle name="Normal 5 3 4 3 2 2" xfId="2088"/>
    <cellStyle name="Normal 5 3 4 3 2 3" xfId="2924"/>
    <cellStyle name="Normal 5 3 4 3 3" xfId="1626"/>
    <cellStyle name="Normal 5 3 4 3 4" xfId="2468"/>
    <cellStyle name="Normal 5 3 4 4" xfId="693"/>
    <cellStyle name="Normal 5 3 4 4 2" xfId="1210"/>
    <cellStyle name="Normal 5 3 4 4 3" xfId="2034"/>
    <cellStyle name="Normal 5 3 4 4 4" xfId="2870"/>
    <cellStyle name="Normal 5 3 4 5" xfId="407"/>
    <cellStyle name="Normal 5 3 4 5 2" xfId="1802"/>
    <cellStyle name="Normal 5 3 4 5 3" xfId="2643"/>
    <cellStyle name="Normal 5 3 4 6" xfId="976"/>
    <cellStyle name="Normal 5 3 4 7" xfId="1570"/>
    <cellStyle name="Normal 5 3 4 8" xfId="2414"/>
    <cellStyle name="Normal 5 3 5" xfId="324"/>
    <cellStyle name="Normal 5 3 5 2" xfId="834"/>
    <cellStyle name="Normal 5 3 5 2 2" xfId="1358"/>
    <cellStyle name="Normal 5 3 5 2 3" xfId="2145"/>
    <cellStyle name="Normal 5 3 5 2 4" xfId="2980"/>
    <cellStyle name="Normal 5 3 5 3" xfId="554"/>
    <cellStyle name="Normal 5 3 5 3 2" xfId="1883"/>
    <cellStyle name="Normal 5 3 5 3 3" xfId="2719"/>
    <cellStyle name="Normal 5 3 5 4" xfId="1053"/>
    <cellStyle name="Normal 5 3 5 5" xfId="1682"/>
    <cellStyle name="Normal 5 3 5 6" xfId="2524"/>
    <cellStyle name="Normal 5 3 6" xfId="325"/>
    <cellStyle name="Normal 5 3 6 2" xfId="835"/>
    <cellStyle name="Normal 5 3 6 2 2" xfId="1315"/>
    <cellStyle name="Normal 5 3 6 2 3" xfId="2107"/>
    <cellStyle name="Normal 5 3 6 2 4" xfId="2942"/>
    <cellStyle name="Normal 5 3 6 3" xfId="512"/>
    <cellStyle name="Normal 5 3 6 3 2" xfId="1840"/>
    <cellStyle name="Normal 5 3 6 3 3" xfId="2681"/>
    <cellStyle name="Normal 5 3 6 4" xfId="1014"/>
    <cellStyle name="Normal 5 3 6 5" xfId="1644"/>
    <cellStyle name="Normal 5 3 6 6" xfId="2486"/>
    <cellStyle name="Normal 5 3 7" xfId="453"/>
    <cellStyle name="Normal 5 3 7 2" xfId="1255"/>
    <cellStyle name="Normal 5 3 7 2 2" xfId="2052"/>
    <cellStyle name="Normal 5 3 7 2 3" xfId="2888"/>
    <cellStyle name="Normal 5 3 7 3" xfId="1590"/>
    <cellStyle name="Normal 5 3 7 4" xfId="2432"/>
    <cellStyle name="Normal 5 3 8" xfId="663"/>
    <cellStyle name="Normal 5 3 8 2" xfId="1174"/>
    <cellStyle name="Normal 5 3 8 3" xfId="1998"/>
    <cellStyle name="Normal 5 3 8 4" xfId="2834"/>
    <cellStyle name="Normal 5 3 9" xfId="371"/>
    <cellStyle name="Normal 5 3 9 2" xfId="1764"/>
    <cellStyle name="Normal 5 3 9 3" xfId="2605"/>
    <cellStyle name="Normal 5 4" xfId="140"/>
    <cellStyle name="Normal 5 4 10" xfId="2390"/>
    <cellStyle name="Normal 5 4 2" xfId="183"/>
    <cellStyle name="Normal 5 4 2 2" xfId="326"/>
    <cellStyle name="Normal 5 4 2 2 2" xfId="836"/>
    <cellStyle name="Normal 5 4 2 2 2 2" xfId="1432"/>
    <cellStyle name="Normal 5 4 2 2 2 3" xfId="2209"/>
    <cellStyle name="Normal 5 4 2 2 2 4" xfId="3044"/>
    <cellStyle name="Normal 5 4 2 2 3" xfId="626"/>
    <cellStyle name="Normal 5 4 2 2 3 2" xfId="1947"/>
    <cellStyle name="Normal 5 4 2 2 3 3" xfId="2783"/>
    <cellStyle name="Normal 5 4 2 2 4" xfId="1119"/>
    <cellStyle name="Normal 5 4 2 2 5" xfId="1746"/>
    <cellStyle name="Normal 5 4 2 2 6" xfId="2588"/>
    <cellStyle name="Normal 5 4 2 3" xfId="500"/>
    <cellStyle name="Normal 5 4 2 3 2" xfId="1303"/>
    <cellStyle name="Normal 5 4 2 3 2 2" xfId="2095"/>
    <cellStyle name="Normal 5 4 2 3 2 3" xfId="2930"/>
    <cellStyle name="Normal 5 4 2 3 3" xfId="1632"/>
    <cellStyle name="Normal 5 4 2 3 4" xfId="2474"/>
    <cellStyle name="Normal 5 4 2 4" xfId="719"/>
    <cellStyle name="Normal 5 4 2 4 2" xfId="1216"/>
    <cellStyle name="Normal 5 4 2 4 3" xfId="2040"/>
    <cellStyle name="Normal 5 4 2 4 4" xfId="2876"/>
    <cellStyle name="Normal 5 4 2 5" xfId="414"/>
    <cellStyle name="Normal 5 4 2 5 2" xfId="1828"/>
    <cellStyle name="Normal 5 4 2 5 3" xfId="2669"/>
    <cellStyle name="Normal 5 4 2 6" xfId="1002"/>
    <cellStyle name="Normal 5 4 2 7" xfId="1576"/>
    <cellStyle name="Normal 5 4 2 8" xfId="2420"/>
    <cellStyle name="Normal 5 4 3" xfId="327"/>
    <cellStyle name="Normal 5 4 3 2" xfId="837"/>
    <cellStyle name="Normal 5 4 3 2 2" xfId="1389"/>
    <cellStyle name="Normal 5 4 3 2 3" xfId="2171"/>
    <cellStyle name="Normal 5 4 3 2 4" xfId="3006"/>
    <cellStyle name="Normal 5 4 3 3" xfId="584"/>
    <cellStyle name="Normal 5 4 3 3 2" xfId="1909"/>
    <cellStyle name="Normal 5 4 3 3 3" xfId="2745"/>
    <cellStyle name="Normal 5 4 3 4" xfId="1080"/>
    <cellStyle name="Normal 5 4 3 5" xfId="1708"/>
    <cellStyle name="Normal 5 4 3 6" xfId="2550"/>
    <cellStyle name="Normal 5 4 4" xfId="328"/>
    <cellStyle name="Normal 5 4 4 2" xfId="838"/>
    <cellStyle name="Normal 5 4 4 2 2" xfId="1346"/>
    <cellStyle name="Normal 5 4 4 2 3" xfId="2133"/>
    <cellStyle name="Normal 5 4 4 2 4" xfId="2968"/>
    <cellStyle name="Normal 5 4 4 3" xfId="542"/>
    <cellStyle name="Normal 5 4 4 3 2" xfId="1871"/>
    <cellStyle name="Normal 5 4 4 3 3" xfId="2707"/>
    <cellStyle name="Normal 5 4 4 4" xfId="1041"/>
    <cellStyle name="Normal 5 4 4 5" xfId="1670"/>
    <cellStyle name="Normal 5 4 4 6" xfId="2512"/>
    <cellStyle name="Normal 5 4 5" xfId="466"/>
    <cellStyle name="Normal 5 4 5 2" xfId="1268"/>
    <cellStyle name="Normal 5 4 5 2 2" xfId="2064"/>
    <cellStyle name="Normal 5 4 5 2 3" xfId="2900"/>
    <cellStyle name="Normal 5 4 5 3" xfId="1602"/>
    <cellStyle name="Normal 5 4 5 4" xfId="2444"/>
    <cellStyle name="Normal 5 4 6" xfId="681"/>
    <cellStyle name="Normal 5 4 6 2" xfId="1186"/>
    <cellStyle name="Normal 5 4 6 3" xfId="2010"/>
    <cellStyle name="Normal 5 4 6 4" xfId="2846"/>
    <cellStyle name="Normal 5 4 7" xfId="383"/>
    <cellStyle name="Normal 5 4 7 2" xfId="1790"/>
    <cellStyle name="Normal 5 4 7 3" xfId="2631"/>
    <cellStyle name="Normal 5 4 8" xfId="964"/>
    <cellStyle name="Normal 5 4 9" xfId="1538"/>
    <cellStyle name="Normal 5 5" xfId="125"/>
    <cellStyle name="Normal 5 5 10" xfId="2382"/>
    <cellStyle name="Normal 5 5 2" xfId="174"/>
    <cellStyle name="Normal 5 5 2 2" xfId="329"/>
    <cellStyle name="Normal 5 5 2 2 2" xfId="840"/>
    <cellStyle name="Normal 5 5 2 2 3" xfId="1110"/>
    <cellStyle name="Normal 5 5 2 2 4" xfId="1939"/>
    <cellStyle name="Normal 5 5 2 2 5" xfId="2775"/>
    <cellStyle name="Normal 5 5 2 3" xfId="839"/>
    <cellStyle name="Normal 5 5 2 3 2" xfId="1419"/>
    <cellStyle name="Normal 5 5 2 3 3" xfId="2201"/>
    <cellStyle name="Normal 5 5 2 3 4" xfId="3036"/>
    <cellStyle name="Normal 5 5 2 4" xfId="614"/>
    <cellStyle name="Normal 5 5 2 4 2" xfId="1820"/>
    <cellStyle name="Normal 5 5 2 4 3" xfId="2661"/>
    <cellStyle name="Normal 5 5 2 5" xfId="994"/>
    <cellStyle name="Normal 5 5 2 6" xfId="1738"/>
    <cellStyle name="Normal 5 5 2 7" xfId="2580"/>
    <cellStyle name="Normal 5 5 3" xfId="330"/>
    <cellStyle name="Normal 5 5 3 2" xfId="841"/>
    <cellStyle name="Normal 5 5 3 2 2" xfId="1376"/>
    <cellStyle name="Normal 5 5 3 2 3" xfId="2163"/>
    <cellStyle name="Normal 5 5 3 2 4" xfId="2998"/>
    <cellStyle name="Normal 5 5 3 3" xfId="572"/>
    <cellStyle name="Normal 5 5 3 3 2" xfId="1901"/>
    <cellStyle name="Normal 5 5 3 3 3" xfId="2737"/>
    <cellStyle name="Normal 5 5 3 4" xfId="1071"/>
    <cellStyle name="Normal 5 5 3 5" xfId="1700"/>
    <cellStyle name="Normal 5 5 3 6" xfId="2542"/>
    <cellStyle name="Normal 5 5 4" xfId="331"/>
    <cellStyle name="Normal 5 5 4 2" xfId="842"/>
    <cellStyle name="Normal 5 5 4 2 2" xfId="1337"/>
    <cellStyle name="Normal 5 5 4 2 3" xfId="2125"/>
    <cellStyle name="Normal 5 5 4 2 4" xfId="2960"/>
    <cellStyle name="Normal 5 5 4 3" xfId="533"/>
    <cellStyle name="Normal 5 5 4 3 2" xfId="1858"/>
    <cellStyle name="Normal 5 5 4 3 3" xfId="2699"/>
    <cellStyle name="Normal 5 5 4 4" xfId="1032"/>
    <cellStyle name="Normal 5 5 4 5" xfId="1662"/>
    <cellStyle name="Normal 5 5 4 6" xfId="2504"/>
    <cellStyle name="Normal 5 5 5" xfId="458"/>
    <cellStyle name="Normal 5 5 5 2" xfId="1260"/>
    <cellStyle name="Normal 5 5 5 2 2" xfId="2056"/>
    <cellStyle name="Normal 5 5 5 2 3" xfId="2892"/>
    <cellStyle name="Normal 5 5 5 3" xfId="1594"/>
    <cellStyle name="Normal 5 5 5 4" xfId="2436"/>
    <cellStyle name="Normal 5 5 6" xfId="711"/>
    <cellStyle name="Normal 5 5 6 2" xfId="1178"/>
    <cellStyle name="Normal 5 5 6 3" xfId="2002"/>
    <cellStyle name="Normal 5 5 6 4" xfId="2838"/>
    <cellStyle name="Normal 5 5 7" xfId="375"/>
    <cellStyle name="Normal 5 5 7 2" xfId="1780"/>
    <cellStyle name="Normal 5 5 7 3" xfId="2621"/>
    <cellStyle name="Normal 5 5 8" xfId="954"/>
    <cellStyle name="Normal 5 5 9" xfId="1530"/>
    <cellStyle name="Normal 5 6" xfId="148"/>
    <cellStyle name="Normal 5 6 2" xfId="332"/>
    <cellStyle name="Normal 5 6 2 2" xfId="843"/>
    <cellStyle name="Normal 5 6 2 2 2" xfId="1397"/>
    <cellStyle name="Normal 5 6 2 2 3" xfId="2179"/>
    <cellStyle name="Normal 5 6 2 2 4" xfId="3014"/>
    <cellStyle name="Normal 5 6 2 3" xfId="592"/>
    <cellStyle name="Normal 5 6 2 3 2" xfId="1917"/>
    <cellStyle name="Normal 5 6 2 3 3" xfId="2753"/>
    <cellStyle name="Normal 5 6 2 4" xfId="1088"/>
    <cellStyle name="Normal 5 6 2 5" xfId="1716"/>
    <cellStyle name="Normal 5 6 2 6" xfId="2558"/>
    <cellStyle name="Normal 5 6 3" xfId="486"/>
    <cellStyle name="Normal 5 6 3 2" xfId="1288"/>
    <cellStyle name="Normal 5 6 3 2 2" xfId="2084"/>
    <cellStyle name="Normal 5 6 3 2 3" xfId="2920"/>
    <cellStyle name="Normal 5 6 3 3" xfId="1622"/>
    <cellStyle name="Normal 5 6 3 4" xfId="2464"/>
    <cellStyle name="Normal 5 6 4" xfId="689"/>
    <cellStyle name="Normal 5 6 4 2" xfId="1206"/>
    <cellStyle name="Normal 5 6 4 3" xfId="2030"/>
    <cellStyle name="Normal 5 6 4 4" xfId="2866"/>
    <cellStyle name="Normal 5 6 5" xfId="403"/>
    <cellStyle name="Normal 5 6 5 2" xfId="1798"/>
    <cellStyle name="Normal 5 6 5 3" xfId="2639"/>
    <cellStyle name="Normal 5 6 6" xfId="972"/>
    <cellStyle name="Normal 5 6 7" xfId="1566"/>
    <cellStyle name="Normal 5 6 8" xfId="2410"/>
    <cellStyle name="Normal 5 7" xfId="333"/>
    <cellStyle name="Normal 5 7 2" xfId="844"/>
    <cellStyle name="Normal 5 7 2 2" xfId="1354"/>
    <cellStyle name="Normal 5 7 2 3" xfId="2141"/>
    <cellStyle name="Normal 5 7 2 4" xfId="2976"/>
    <cellStyle name="Normal 5 7 3" xfId="550"/>
    <cellStyle name="Normal 5 7 3 2" xfId="1879"/>
    <cellStyle name="Normal 5 7 3 3" xfId="2715"/>
    <cellStyle name="Normal 5 7 4" xfId="1049"/>
    <cellStyle name="Normal 5 7 5" xfId="1678"/>
    <cellStyle name="Normal 5 7 6" xfId="2520"/>
    <cellStyle name="Normal 5 8" xfId="334"/>
    <cellStyle name="Normal 5 8 2" xfId="845"/>
    <cellStyle name="Normal 5 8 2 2" xfId="1311"/>
    <cellStyle name="Normal 5 8 2 3" xfId="2103"/>
    <cellStyle name="Normal 5 8 2 4" xfId="2938"/>
    <cellStyle name="Normal 5 8 3" xfId="508"/>
    <cellStyle name="Normal 5 8 3 2" xfId="1836"/>
    <cellStyle name="Normal 5 8 3 3" xfId="2677"/>
    <cellStyle name="Normal 5 8 4" xfId="1010"/>
    <cellStyle name="Normal 5 8 5" xfId="1640"/>
    <cellStyle name="Normal 5 8 6" xfId="2482"/>
    <cellStyle name="Normal 5 9" xfId="425"/>
    <cellStyle name="Normal 5 9 2" xfId="1227"/>
    <cellStyle name="Normal 5 9 2 2" xfId="2048"/>
    <cellStyle name="Normal 5 9 2 3" xfId="2884"/>
    <cellStyle name="Normal 5 9 3" xfId="1132"/>
    <cellStyle name="Normal 5 9 4" xfId="1584"/>
    <cellStyle name="Normal 5 9 5" xfId="2428"/>
    <cellStyle name="Normal 6" xfId="61"/>
    <cellStyle name="Normal 7" xfId="62"/>
    <cellStyle name="Normal 7 2" xfId="114"/>
    <cellStyle name="Normal 8" xfId="63"/>
    <cellStyle name="Normal 9" xfId="109"/>
    <cellStyle name="Normal 9 2" xfId="115"/>
    <cellStyle name="Normal GHG Numbers (0.00)" xfId="64"/>
    <cellStyle name="Normal GHG Numbers (0.00) 2" xfId="136"/>
    <cellStyle name="Normal GHG Numbers (0.00) 2 2" xfId="335"/>
    <cellStyle name="Normal GHG Numbers (0.00) 2 2 2" xfId="336"/>
    <cellStyle name="Normal GHG Numbers (0.00) 2 2 2 2" xfId="655"/>
    <cellStyle name="Normal GHG Numbers (0.00) 2 2 2 2 2" xfId="1503"/>
    <cellStyle name="Normal GHG Numbers (0.00) 2 2 2 2 2 2" xfId="3355"/>
    <cellStyle name="Normal GHG Numbers (0.00) 2 2 2 2 3" xfId="2363"/>
    <cellStyle name="Normal GHG Numbers (0.00) 2 2 2 2 3 2" xfId="3561"/>
    <cellStyle name="Normal GHG Numbers (0.00) 2 2 2 3" xfId="924"/>
    <cellStyle name="Normal GHG Numbers (0.00) 2 2 2 3 2" xfId="2228"/>
    <cellStyle name="Normal GHG Numbers (0.00) 2 2 2 3 2 2" xfId="3430"/>
    <cellStyle name="Normal GHG Numbers (0.00) 2 2 2 3 3" xfId="2286"/>
    <cellStyle name="Normal GHG Numbers (0.00) 2 2 2 3 3 2" xfId="3484"/>
    <cellStyle name="Normal GHG Numbers (0.00) 2 2 2 3 4" xfId="3198"/>
    <cellStyle name="Normal GHG Numbers (0.00) 2 2 2 4" xfId="1463"/>
    <cellStyle name="Normal GHG Numbers (0.00) 2 2 2 4 2" xfId="3315"/>
    <cellStyle name="Normal GHG Numbers (0.00) 2 2 3" xfId="623"/>
    <cellStyle name="Normal GHG Numbers (0.00) 2 2 3 2" xfId="1428"/>
    <cellStyle name="Normal GHG Numbers (0.00) 2 2 3 2 2" xfId="3288"/>
    <cellStyle name="Normal GHG Numbers (0.00) 2 2 3 3" xfId="2349"/>
    <cellStyle name="Normal GHG Numbers (0.00) 2 2 3 3 2" xfId="3547"/>
    <cellStyle name="Normal GHG Numbers (0.00) 2 2 4" xfId="897"/>
    <cellStyle name="Normal GHG Numbers (0.00) 2 2 4 2" xfId="1488"/>
    <cellStyle name="Normal GHG Numbers (0.00) 2 2 4 2 2" xfId="3340"/>
    <cellStyle name="Normal GHG Numbers (0.00) 2 2 4 3" xfId="2317"/>
    <cellStyle name="Normal GHG Numbers (0.00) 2 2 4 3 2" xfId="3515"/>
    <cellStyle name="Normal GHG Numbers (0.00) 2 2 4 4" xfId="3171"/>
    <cellStyle name="Normal GHG Numbers (0.00) 2 3" xfId="337"/>
    <cellStyle name="Normal GHG Numbers (0.00) 2 3 2" xfId="338"/>
    <cellStyle name="Normal GHG Numbers (0.00) 2 3 2 2" xfId="649"/>
    <cellStyle name="Normal GHG Numbers (0.00) 2 3 2 2 2" xfId="1498"/>
    <cellStyle name="Normal GHG Numbers (0.00) 2 3 2 2 2 2" xfId="3350"/>
    <cellStyle name="Normal GHG Numbers (0.00) 2 3 2 2 3" xfId="2358"/>
    <cellStyle name="Normal GHG Numbers (0.00) 2 3 2 2 3 2" xfId="3556"/>
    <cellStyle name="Normal GHG Numbers (0.00) 2 3 2 3" xfId="917"/>
    <cellStyle name="Normal GHG Numbers (0.00) 2 3 2 3 2" xfId="2223"/>
    <cellStyle name="Normal GHG Numbers (0.00) 2 3 2 3 2 2" xfId="3425"/>
    <cellStyle name="Normal GHG Numbers (0.00) 2 3 2 3 3" xfId="2255"/>
    <cellStyle name="Normal GHG Numbers (0.00) 2 3 2 3 3 2" xfId="3457"/>
    <cellStyle name="Normal GHG Numbers (0.00) 2 3 2 3 4" xfId="3191"/>
    <cellStyle name="Normal GHG Numbers (0.00) 2 3 2 4" xfId="1456"/>
    <cellStyle name="Normal GHG Numbers (0.00) 2 3 2 4 2" xfId="3308"/>
    <cellStyle name="Normal GHG Numbers (0.00) 2 3 3" xfId="581"/>
    <cellStyle name="Normal GHG Numbers (0.00) 2 3 3 2" xfId="1385"/>
    <cellStyle name="Normal GHG Numbers (0.00) 2 3 3 2 2" xfId="3283"/>
    <cellStyle name="Normal GHG Numbers (0.00) 2 3 3 3" xfId="2307"/>
    <cellStyle name="Normal GHG Numbers (0.00) 2 3 3 3 2" xfId="3505"/>
    <cellStyle name="Normal GHG Numbers (0.00) 2 3 4" xfId="892"/>
    <cellStyle name="Normal GHG Numbers (0.00) 2 3 4 2" xfId="1483"/>
    <cellStyle name="Normal GHG Numbers (0.00) 2 3 4 2 2" xfId="3335"/>
    <cellStyle name="Normal GHG Numbers (0.00) 2 3 4 3" xfId="2346"/>
    <cellStyle name="Normal GHG Numbers (0.00) 2 3 4 3 2" xfId="3544"/>
    <cellStyle name="Normal GHG Numbers (0.00) 2 3 4 4" xfId="3166"/>
    <cellStyle name="Normal GHG Numbers (0.00) 2 4" xfId="339"/>
    <cellStyle name="Normal GHG Numbers (0.00) 2 4 2" xfId="846"/>
    <cellStyle name="Normal GHG Numbers (0.00) 2 4 2 2" xfId="929"/>
    <cellStyle name="Normal GHG Numbers (0.00) 2 4 2 2 2" xfId="3203"/>
    <cellStyle name="Normal GHG Numbers (0.00) 2 4 2 3" xfId="1299"/>
    <cellStyle name="Normal GHG Numbers (0.00) 2 4 2 3 2" xfId="3273"/>
    <cellStyle name="Normal GHG Numbers (0.00) 2 4 2 4" xfId="1522"/>
    <cellStyle name="Normal GHG Numbers (0.00) 2 4 2 4 2" xfId="3368"/>
    <cellStyle name="Normal GHG Numbers (0.00) 2 4 3" xfId="497"/>
    <cellStyle name="Normal GHG Numbers (0.00) 2 4 3 2" xfId="1473"/>
    <cellStyle name="Normal GHG Numbers (0.00) 2 4 3 2 2" xfId="3325"/>
    <cellStyle name="Normal GHG Numbers (0.00) 2 4 3 3" xfId="2318"/>
    <cellStyle name="Normal GHG Numbers (0.00) 2 4 3 3 2" xfId="3516"/>
    <cellStyle name="Normal GHG Numbers (0.00) 2 4 4" xfId="882"/>
    <cellStyle name="Normal GHG Numbers (0.00) 2 4 4 2" xfId="1867"/>
    <cellStyle name="Normal GHG Numbers (0.00) 2 4 4 3" xfId="3156"/>
    <cellStyle name="Normal GHG Numbers (0.00) 3" xfId="171"/>
    <cellStyle name="Normal GHG Numbers (0.00) 3 2" xfId="340"/>
    <cellStyle name="Normal GHG Numbers (0.00) 3 2 2" xfId="643"/>
    <cellStyle name="Normal GHG Numbers (0.00) 3 2 2 2" xfId="1493"/>
    <cellStyle name="Normal GHG Numbers (0.00) 3 2 2 2 2" xfId="3345"/>
    <cellStyle name="Normal GHG Numbers (0.00) 3 2 2 3" xfId="2094"/>
    <cellStyle name="Normal GHG Numbers (0.00) 3 2 2 3 2" xfId="3418"/>
    <cellStyle name="Normal GHG Numbers (0.00) 3 2 3" xfId="910"/>
    <cellStyle name="Normal GHG Numbers (0.00) 3 2 3 2" xfId="2218"/>
    <cellStyle name="Normal GHG Numbers (0.00) 3 2 3 2 2" xfId="3420"/>
    <cellStyle name="Normal GHG Numbers (0.00) 3 2 3 3" xfId="1585"/>
    <cellStyle name="Normal GHG Numbers (0.00) 3 2 3 3 2" xfId="3377"/>
    <cellStyle name="Normal GHG Numbers (0.00) 3 2 3 4" xfId="3184"/>
    <cellStyle name="Normal GHG Numbers (0.00) 3 2 4" xfId="1449"/>
    <cellStyle name="Normal GHG Numbers (0.00) 3 2 4 2" xfId="3301"/>
    <cellStyle name="Normal GHG Numbers (0.00) 3 3" xfId="531"/>
    <cellStyle name="Normal GHG Numbers (0.00) 3 3 2" xfId="1334"/>
    <cellStyle name="Normal GHG Numbers (0.00) 3 3 2 2" xfId="3278"/>
    <cellStyle name="Normal GHG Numbers (0.00) 3 3 3" xfId="2321"/>
    <cellStyle name="Normal GHG Numbers (0.00) 3 3 3 2" xfId="3519"/>
    <cellStyle name="Normal GHG Numbers (0.00) 3 4" xfId="887"/>
    <cellStyle name="Normal GHG Numbers (0.00) 3 4 2" xfId="1478"/>
    <cellStyle name="Normal GHG Numbers (0.00) 3 4 2 2" xfId="3330"/>
    <cellStyle name="Normal GHG Numbers (0.00) 3 4 3" xfId="1555"/>
    <cellStyle name="Normal GHG Numbers (0.00) 3 4 3 2" xfId="3375"/>
    <cellStyle name="Normal GHG Numbers (0.00) 3 4 4" xfId="3161"/>
    <cellStyle name="Normal GHG Numbers (0.00) 4" xfId="426"/>
    <cellStyle name="Normal GHG Numbers (0.00) 4 2" xfId="856"/>
    <cellStyle name="Normal GHG Numbers (0.00) 4 2 2" xfId="1468"/>
    <cellStyle name="Normal GHG Numbers (0.00) 4 2 2 2" xfId="3320"/>
    <cellStyle name="Normal GHG Numbers (0.00) 4 2 3" xfId="2334"/>
    <cellStyle name="Normal GHG Numbers (0.00) 4 2 3 2" xfId="3532"/>
    <cellStyle name="Normal GHG Numbers (0.00) 4 2 4" xfId="3130"/>
    <cellStyle name="Normal GHG Numbers (0.00) 4 3" xfId="1228"/>
    <cellStyle name="Normal GHG Numbers (0.00) 4 3 2" xfId="2323"/>
    <cellStyle name="Normal GHG Numbers (0.00) 4 3 2 2" xfId="3521"/>
    <cellStyle name="Normal GHG Numbers (0.00) 4 3 3" xfId="3247"/>
    <cellStyle name="Normal GHG Textfiels Bold" xfId="65"/>
    <cellStyle name="Normal GHG Textfiels Bold 2" xfId="138"/>
    <cellStyle name="Normal GHG Textfiels Bold 2 2" xfId="341"/>
    <cellStyle name="Normal GHG Textfiels Bold 2 2 2" xfId="342"/>
    <cellStyle name="Normal GHG Textfiels Bold 2 2 2 2" xfId="657"/>
    <cellStyle name="Normal GHG Textfiels Bold 2 2 2 2 2" xfId="1505"/>
    <cellStyle name="Normal GHG Textfiels Bold 2 2 2 2 2 2" xfId="3357"/>
    <cellStyle name="Normal GHG Textfiels Bold 2 2 2 2 3" xfId="2365"/>
    <cellStyle name="Normal GHG Textfiels Bold 2 2 2 2 3 2" xfId="3563"/>
    <cellStyle name="Normal GHG Textfiels Bold 2 2 2 3" xfId="926"/>
    <cellStyle name="Normal GHG Textfiels Bold 2 2 2 3 2" xfId="2230"/>
    <cellStyle name="Normal GHG Textfiels Bold 2 2 2 3 2 2" xfId="3432"/>
    <cellStyle name="Normal GHG Textfiels Bold 2 2 2 3 3" xfId="2292"/>
    <cellStyle name="Normal GHG Textfiels Bold 2 2 2 3 3 2" xfId="3490"/>
    <cellStyle name="Normal GHG Textfiels Bold 2 2 2 3 4" xfId="3200"/>
    <cellStyle name="Normal GHG Textfiels Bold 2 2 2 4" xfId="1465"/>
    <cellStyle name="Normal GHG Textfiels Bold 2 2 2 4 2" xfId="3317"/>
    <cellStyle name="Normal GHG Textfiels Bold 2 2 3" xfId="625"/>
    <cellStyle name="Normal GHG Textfiels Bold 2 2 3 2" xfId="1430"/>
    <cellStyle name="Normal GHG Textfiels Bold 2 2 3 2 2" xfId="3290"/>
    <cellStyle name="Normal GHG Textfiels Bold 2 2 3 3" xfId="2353"/>
    <cellStyle name="Normal GHG Textfiels Bold 2 2 3 3 2" xfId="3551"/>
    <cellStyle name="Normal GHG Textfiels Bold 2 2 4" xfId="899"/>
    <cellStyle name="Normal GHG Textfiels Bold 2 2 4 2" xfId="1490"/>
    <cellStyle name="Normal GHG Textfiels Bold 2 2 4 2 2" xfId="3342"/>
    <cellStyle name="Normal GHG Textfiels Bold 2 2 4 3" xfId="1547"/>
    <cellStyle name="Normal GHG Textfiels Bold 2 2 4 3 2" xfId="3371"/>
    <cellStyle name="Normal GHG Textfiels Bold 2 2 4 4" xfId="3173"/>
    <cellStyle name="Normal GHG Textfiels Bold 2 3" xfId="343"/>
    <cellStyle name="Normal GHG Textfiels Bold 2 3 2" xfId="344"/>
    <cellStyle name="Normal GHG Textfiels Bold 2 3 2 2" xfId="651"/>
    <cellStyle name="Normal GHG Textfiels Bold 2 3 2 2 2" xfId="1500"/>
    <cellStyle name="Normal GHG Textfiels Bold 2 3 2 2 2 2" xfId="3352"/>
    <cellStyle name="Normal GHG Textfiels Bold 2 3 2 2 3" xfId="2360"/>
    <cellStyle name="Normal GHG Textfiels Bold 2 3 2 2 3 2" xfId="3558"/>
    <cellStyle name="Normal GHG Textfiels Bold 2 3 2 3" xfId="919"/>
    <cellStyle name="Normal GHG Textfiels Bold 2 3 2 3 2" xfId="2225"/>
    <cellStyle name="Normal GHG Textfiels Bold 2 3 2 3 2 2" xfId="3427"/>
    <cellStyle name="Normal GHG Textfiels Bold 2 3 2 3 3" xfId="2342"/>
    <cellStyle name="Normal GHG Textfiels Bold 2 3 2 3 3 2" xfId="3540"/>
    <cellStyle name="Normal GHG Textfiels Bold 2 3 2 3 4" xfId="3193"/>
    <cellStyle name="Normal GHG Textfiels Bold 2 3 2 4" xfId="1458"/>
    <cellStyle name="Normal GHG Textfiels Bold 2 3 2 4 2" xfId="3310"/>
    <cellStyle name="Normal GHG Textfiels Bold 2 3 3" xfId="583"/>
    <cellStyle name="Normal GHG Textfiels Bold 2 3 3 2" xfId="1387"/>
    <cellStyle name="Normal GHG Textfiels Bold 2 3 3 2 2" xfId="3285"/>
    <cellStyle name="Normal GHG Textfiels Bold 2 3 3 3" xfId="2280"/>
    <cellStyle name="Normal GHG Textfiels Bold 2 3 3 3 2" xfId="3478"/>
    <cellStyle name="Normal GHG Textfiels Bold 2 3 4" xfId="894"/>
    <cellStyle name="Normal GHG Textfiels Bold 2 3 4 2" xfId="1485"/>
    <cellStyle name="Normal GHG Textfiels Bold 2 3 4 2 2" xfId="3337"/>
    <cellStyle name="Normal GHG Textfiels Bold 2 3 4 3" xfId="2285"/>
    <cellStyle name="Normal GHG Textfiels Bold 2 3 4 3 2" xfId="3483"/>
    <cellStyle name="Normal GHG Textfiels Bold 2 3 4 4" xfId="3168"/>
    <cellStyle name="Normal GHG Textfiels Bold 2 4" xfId="345"/>
    <cellStyle name="Normal GHG Textfiels Bold 2 4 2" xfId="847"/>
    <cellStyle name="Normal GHG Textfiels Bold 2 4 2 2" xfId="930"/>
    <cellStyle name="Normal GHG Textfiels Bold 2 4 2 2 2" xfId="3204"/>
    <cellStyle name="Normal GHG Textfiels Bold 2 4 2 3" xfId="1301"/>
    <cellStyle name="Normal GHG Textfiels Bold 2 4 2 3 2" xfId="3275"/>
    <cellStyle name="Normal GHG Textfiels Bold 2 4 2 4" xfId="2219"/>
    <cellStyle name="Normal GHG Textfiels Bold 2 4 2 4 2" xfId="3421"/>
    <cellStyle name="Normal GHG Textfiels Bold 2 4 3" xfId="499"/>
    <cellStyle name="Normal GHG Textfiels Bold 2 4 3 2" xfId="1475"/>
    <cellStyle name="Normal GHG Textfiels Bold 2 4 3 2 2" xfId="3327"/>
    <cellStyle name="Normal GHG Textfiels Bold 2 4 3 3" xfId="1548"/>
    <cellStyle name="Normal GHG Textfiels Bold 2 4 3 3 2" xfId="3372"/>
    <cellStyle name="Normal GHG Textfiels Bold 2 4 4" xfId="884"/>
    <cellStyle name="Normal GHG Textfiels Bold 2 4 4 2" xfId="1869"/>
    <cellStyle name="Normal GHG Textfiels Bold 2 4 4 3" xfId="3158"/>
    <cellStyle name="Normal GHG Textfiels Bold 3" xfId="175"/>
    <cellStyle name="Normal GHG Textfiels Bold 3 2" xfId="346"/>
    <cellStyle name="Normal GHG Textfiels Bold 3 2 2" xfId="645"/>
    <cellStyle name="Normal GHG Textfiels Bold 3 2 2 2" xfId="1496"/>
    <cellStyle name="Normal GHG Textfiels Bold 3 2 2 2 2" xfId="3348"/>
    <cellStyle name="Normal GHG Textfiels Bold 3 2 2 3" xfId="2356"/>
    <cellStyle name="Normal GHG Textfiels Bold 3 2 2 3 2" xfId="3554"/>
    <cellStyle name="Normal GHG Textfiels Bold 3 2 3" xfId="913"/>
    <cellStyle name="Normal GHG Textfiels Bold 3 2 3 2" xfId="2221"/>
    <cellStyle name="Normal GHG Textfiels Bold 3 2 3 2 2" xfId="3423"/>
    <cellStyle name="Normal GHG Textfiels Bold 3 2 3 3" xfId="2328"/>
    <cellStyle name="Normal GHG Textfiels Bold 3 2 3 3 2" xfId="3526"/>
    <cellStyle name="Normal GHG Textfiels Bold 3 2 3 4" xfId="3187"/>
    <cellStyle name="Normal GHG Textfiels Bold 3 2 4" xfId="1452"/>
    <cellStyle name="Normal GHG Textfiels Bold 3 2 4 2" xfId="3304"/>
    <cellStyle name="Normal GHG Textfiels Bold 3 3" xfId="534"/>
    <cellStyle name="Normal GHG Textfiels Bold 3 3 2" xfId="1338"/>
    <cellStyle name="Normal GHG Textfiels Bold 3 3 2 2" xfId="3281"/>
    <cellStyle name="Normal GHG Textfiels Bold 3 3 3" xfId="2336"/>
    <cellStyle name="Normal GHG Textfiels Bold 3 3 3 2" xfId="3534"/>
    <cellStyle name="Normal GHG Textfiels Bold 3 4" xfId="890"/>
    <cellStyle name="Normal GHG Textfiels Bold 3 4 2" xfId="1481"/>
    <cellStyle name="Normal GHG Textfiels Bold 3 4 2 2" xfId="3333"/>
    <cellStyle name="Normal GHG Textfiels Bold 3 4 3" xfId="2279"/>
    <cellStyle name="Normal GHG Textfiels Bold 3 4 3 2" xfId="3477"/>
    <cellStyle name="Normal GHG Textfiels Bold 3 4 4" xfId="3164"/>
    <cellStyle name="Normal GHG Textfiels Bold 4" xfId="427"/>
    <cellStyle name="Normal GHG Textfiels Bold 4 2" xfId="857"/>
    <cellStyle name="Normal GHG Textfiels Bold 4 2 2" xfId="1469"/>
    <cellStyle name="Normal GHG Textfiels Bold 4 2 2 2" xfId="3321"/>
    <cellStyle name="Normal GHG Textfiels Bold 4 2 3" xfId="2231"/>
    <cellStyle name="Normal GHG Textfiels Bold 4 2 3 2" xfId="3433"/>
    <cellStyle name="Normal GHG Textfiels Bold 4 2 4" xfId="3131"/>
    <cellStyle name="Normal GHG Textfiels Bold 4 3" xfId="1229"/>
    <cellStyle name="Normal GHG Textfiels Bold 4 3 2" xfId="2331"/>
    <cellStyle name="Normal GHG Textfiels Bold 4 3 2 2" xfId="3529"/>
    <cellStyle name="Normal GHG Textfiels Bold 4 3 3" xfId="3248"/>
    <cellStyle name="Normal GHG whole table" xfId="66"/>
    <cellStyle name="Normal GHG whole table 2" xfId="137"/>
    <cellStyle name="Normal GHG whole table 2 2" xfId="347"/>
    <cellStyle name="Normal GHG whole table 2 2 2" xfId="348"/>
    <cellStyle name="Normal GHG whole table 2 2 2 2" xfId="656"/>
    <cellStyle name="Normal GHG whole table 2 2 2 2 2" xfId="1504"/>
    <cellStyle name="Normal GHG whole table 2 2 2 2 2 2" xfId="3356"/>
    <cellStyle name="Normal GHG whole table 2 2 2 2 3" xfId="2364"/>
    <cellStyle name="Normal GHG whole table 2 2 2 2 3 2" xfId="3562"/>
    <cellStyle name="Normal GHG whole table 2 2 2 3" xfId="925"/>
    <cellStyle name="Normal GHG whole table 2 2 2 3 2" xfId="2229"/>
    <cellStyle name="Normal GHG whole table 2 2 2 3 2 2" xfId="3431"/>
    <cellStyle name="Normal GHG whole table 2 2 2 3 3" xfId="1549"/>
    <cellStyle name="Normal GHG whole table 2 2 2 3 3 2" xfId="3373"/>
    <cellStyle name="Normal GHG whole table 2 2 2 3 4" xfId="3199"/>
    <cellStyle name="Normal GHG whole table 2 2 2 4" xfId="1464"/>
    <cellStyle name="Normal GHG whole table 2 2 2 4 2" xfId="3316"/>
    <cellStyle name="Normal GHG whole table 2 2 3" xfId="624"/>
    <cellStyle name="Normal GHG whole table 2 2 3 2" xfId="1429"/>
    <cellStyle name="Normal GHG whole table 2 2 3 2 2" xfId="3289"/>
    <cellStyle name="Normal GHG whole table 2 2 3 3" xfId="2351"/>
    <cellStyle name="Normal GHG whole table 2 2 3 3 2" xfId="3549"/>
    <cellStyle name="Normal GHG whole table 2 2 4" xfId="898"/>
    <cellStyle name="Normal GHG whole table 2 2 4 2" xfId="1489"/>
    <cellStyle name="Normal GHG whole table 2 2 4 2 2" xfId="3341"/>
    <cellStyle name="Normal GHG whole table 2 2 4 3" xfId="2325"/>
    <cellStyle name="Normal GHG whole table 2 2 4 3 2" xfId="3523"/>
    <cellStyle name="Normal GHG whole table 2 2 4 4" xfId="3172"/>
    <cellStyle name="Normal GHG whole table 2 3" xfId="349"/>
    <cellStyle name="Normal GHG whole table 2 3 2" xfId="350"/>
    <cellStyle name="Normal GHG whole table 2 3 2 2" xfId="650"/>
    <cellStyle name="Normal GHG whole table 2 3 2 2 2" xfId="1499"/>
    <cellStyle name="Normal GHG whole table 2 3 2 2 2 2" xfId="3351"/>
    <cellStyle name="Normal GHG whole table 2 3 2 2 3" xfId="2359"/>
    <cellStyle name="Normal GHG whole table 2 3 2 2 3 2" xfId="3557"/>
    <cellStyle name="Normal GHG whole table 2 3 2 3" xfId="918"/>
    <cellStyle name="Normal GHG whole table 2 3 2 3 2" xfId="2224"/>
    <cellStyle name="Normal GHG whole table 2 3 2 3 2 2" xfId="3426"/>
    <cellStyle name="Normal GHG whole table 2 3 2 3 3" xfId="2309"/>
    <cellStyle name="Normal GHG whole table 2 3 2 3 3 2" xfId="3507"/>
    <cellStyle name="Normal GHG whole table 2 3 2 3 4" xfId="3192"/>
    <cellStyle name="Normal GHG whole table 2 3 2 4" xfId="1457"/>
    <cellStyle name="Normal GHG whole table 2 3 2 4 2" xfId="3309"/>
    <cellStyle name="Normal GHG whole table 2 3 3" xfId="582"/>
    <cellStyle name="Normal GHG whole table 2 3 3 2" xfId="1386"/>
    <cellStyle name="Normal GHG whole table 2 3 3 2 2" xfId="3284"/>
    <cellStyle name="Normal GHG whole table 2 3 3 3" xfId="2340"/>
    <cellStyle name="Normal GHG whole table 2 3 3 3 2" xfId="3538"/>
    <cellStyle name="Normal GHG whole table 2 3 4" xfId="893"/>
    <cellStyle name="Normal GHG whole table 2 3 4 2" xfId="1484"/>
    <cellStyle name="Normal GHG whole table 2 3 4 2 2" xfId="3336"/>
    <cellStyle name="Normal GHG whole table 2 3 4 3" xfId="2312"/>
    <cellStyle name="Normal GHG whole table 2 3 4 3 2" xfId="3510"/>
    <cellStyle name="Normal GHG whole table 2 3 4 4" xfId="3167"/>
    <cellStyle name="Normal GHG whole table 2 4" xfId="351"/>
    <cellStyle name="Normal GHG whole table 2 4 2" xfId="848"/>
    <cellStyle name="Normal GHG whole table 2 4 2 2" xfId="931"/>
    <cellStyle name="Normal GHG whole table 2 4 2 2 2" xfId="3205"/>
    <cellStyle name="Normal GHG whole table 2 4 2 3" xfId="1300"/>
    <cellStyle name="Normal GHG whole table 2 4 2 3 2" xfId="3274"/>
    <cellStyle name="Normal GHG whole table 2 4 2 4" xfId="1754"/>
    <cellStyle name="Normal GHG whole table 2 4 2 4 2" xfId="3379"/>
    <cellStyle name="Normal GHG whole table 2 4 3" xfId="498"/>
    <cellStyle name="Normal GHG whole table 2 4 3 2" xfId="1474"/>
    <cellStyle name="Normal GHG whole table 2 4 3 2 2" xfId="3326"/>
    <cellStyle name="Normal GHG whole table 2 4 3 3" xfId="2326"/>
    <cellStyle name="Normal GHG whole table 2 4 3 3 2" xfId="3524"/>
    <cellStyle name="Normal GHG whole table 2 4 4" xfId="883"/>
    <cellStyle name="Normal GHG whole table 2 4 4 2" xfId="1868"/>
    <cellStyle name="Normal GHG whole table 2 4 4 3" xfId="3157"/>
    <cellStyle name="Normal GHG whole table 3" xfId="173"/>
    <cellStyle name="Normal GHG whole table 3 2" xfId="352"/>
    <cellStyle name="Normal GHG whole table 3 2 2" xfId="644"/>
    <cellStyle name="Normal GHG whole table 3 2 2 2" xfId="1495"/>
    <cellStyle name="Normal GHG whole table 3 2 2 2 2" xfId="3347"/>
    <cellStyle name="Normal GHG whole table 3 2 2 3" xfId="2355"/>
    <cellStyle name="Normal GHG whole table 3 2 2 3 2" xfId="3553"/>
    <cellStyle name="Normal GHG whole table 3 2 3" xfId="912"/>
    <cellStyle name="Normal GHG whole table 3 2 3 2" xfId="2220"/>
    <cellStyle name="Normal GHG whole table 3 2 3 2 2" xfId="3422"/>
    <cellStyle name="Normal GHG whole table 3 2 3 3" xfId="2320"/>
    <cellStyle name="Normal GHG whole table 3 2 3 3 2" xfId="3518"/>
    <cellStyle name="Normal GHG whole table 3 2 3 4" xfId="3186"/>
    <cellStyle name="Normal GHG whole table 3 2 4" xfId="1451"/>
    <cellStyle name="Normal GHG whole table 3 2 4 2" xfId="3303"/>
    <cellStyle name="Normal GHG whole table 3 3" xfId="532"/>
    <cellStyle name="Normal GHG whole table 3 3 2" xfId="1336"/>
    <cellStyle name="Normal GHG whole table 3 3 2 2" xfId="3280"/>
    <cellStyle name="Normal GHG whole table 3 3 3" xfId="1545"/>
    <cellStyle name="Normal GHG whole table 3 3 3 2" xfId="3369"/>
    <cellStyle name="Normal GHG whole table 3 4" xfId="889"/>
    <cellStyle name="Normal GHG whole table 3 4 2" xfId="1480"/>
    <cellStyle name="Normal GHG whole table 3 4 2 2" xfId="3332"/>
    <cellStyle name="Normal GHG whole table 3 4 3" xfId="2339"/>
    <cellStyle name="Normal GHG whole table 3 4 3 2" xfId="3537"/>
    <cellStyle name="Normal GHG whole table 3 4 4" xfId="3163"/>
    <cellStyle name="Normal GHG whole table 4" xfId="428"/>
    <cellStyle name="Normal GHG whole table 4 2" xfId="858"/>
    <cellStyle name="Normal GHG whole table 4 2 2" xfId="1470"/>
    <cellStyle name="Normal GHG whole table 4 2 2 2" xfId="3322"/>
    <cellStyle name="Normal GHG whole table 4 2 3" xfId="2308"/>
    <cellStyle name="Normal GHG whole table 4 2 3 2" xfId="3506"/>
    <cellStyle name="Normal GHG whole table 4 2 4" xfId="3132"/>
    <cellStyle name="Normal GHG whole table 4 3" xfId="1230"/>
    <cellStyle name="Normal GHG whole table 4 3 2" xfId="1517"/>
    <cellStyle name="Normal GHG whole table 4 3 2 2" xfId="3365"/>
    <cellStyle name="Normal GHG whole table 4 3 3" xfId="3249"/>
    <cellStyle name="Normal GHG-Shade" xfId="67"/>
    <cellStyle name="Note 2" xfId="135"/>
    <cellStyle name="Note 2 10" xfId="2419"/>
    <cellStyle name="Note 2 2" xfId="170"/>
    <cellStyle name="Note 2 2 2" xfId="353"/>
    <cellStyle name="Note 2 2 2 2" xfId="849"/>
    <cellStyle name="Note 2 2 2 3" xfId="1109"/>
    <cellStyle name="Note 2 2 2 4" xfId="1938"/>
    <cellStyle name="Note 2 2 2 5" xfId="2774"/>
    <cellStyle name="Note 2 2 3" xfId="710"/>
    <cellStyle name="Note 2 2 3 2" xfId="1418"/>
    <cellStyle name="Note 2 2 3 3" xfId="2200"/>
    <cellStyle name="Note 2 2 3 4" xfId="3035"/>
    <cellStyle name="Note 2 2 4" xfId="613"/>
    <cellStyle name="Note 2 2 4 2" xfId="1819"/>
    <cellStyle name="Note 2 2 4 3" xfId="2660"/>
    <cellStyle name="Note 2 2 5" xfId="993"/>
    <cellStyle name="Note 2 2 6" xfId="1737"/>
    <cellStyle name="Note 2 2 7" xfId="2579"/>
    <cellStyle name="Note 2 3" xfId="354"/>
    <cellStyle name="Note 2 3 2" xfId="850"/>
    <cellStyle name="Note 2 3 2 2" xfId="1375"/>
    <cellStyle name="Note 2 3 2 3" xfId="2162"/>
    <cellStyle name="Note 2 3 2 4" xfId="2997"/>
    <cellStyle name="Note 2 3 3" xfId="571"/>
    <cellStyle name="Note 2 3 3 2" xfId="1900"/>
    <cellStyle name="Note 2 3 3 3" xfId="2736"/>
    <cellStyle name="Note 2 3 4" xfId="1070"/>
    <cellStyle name="Note 2 3 5" xfId="1699"/>
    <cellStyle name="Note 2 3 6" xfId="2541"/>
    <cellStyle name="Note 2 4" xfId="355"/>
    <cellStyle name="Note 2 4 2" xfId="851"/>
    <cellStyle name="Note 2 4 2 2" xfId="1333"/>
    <cellStyle name="Note 2 4 2 3" xfId="2124"/>
    <cellStyle name="Note 2 4 2 4" xfId="2959"/>
    <cellStyle name="Note 2 4 3" xfId="530"/>
    <cellStyle name="Note 2 4 3 2" xfId="1857"/>
    <cellStyle name="Note 2 4 3 3" xfId="2698"/>
    <cellStyle name="Note 2 4 4" xfId="1031"/>
    <cellStyle name="Note 2 4 5" xfId="1661"/>
    <cellStyle name="Note 2 4 6" xfId="2503"/>
    <cellStyle name="Note 2 5" xfId="496"/>
    <cellStyle name="Note 2 5 2" xfId="1298"/>
    <cellStyle name="Note 2 5 2 2" xfId="2093"/>
    <cellStyle name="Note 2 5 2 3" xfId="2929"/>
    <cellStyle name="Note 2 5 3" xfId="1631"/>
    <cellStyle name="Note 2 5 4" xfId="2473"/>
    <cellStyle name="Note 2 6" xfId="680"/>
    <cellStyle name="Note 2 6 2" xfId="1215"/>
    <cellStyle name="Note 2 6 3" xfId="2039"/>
    <cellStyle name="Note 2 6 4" xfId="2875"/>
    <cellStyle name="Note 2 7" xfId="412"/>
    <cellStyle name="Note 2 7 2" xfId="1789"/>
    <cellStyle name="Note 2 7 3" xfId="2630"/>
    <cellStyle name="Note 2 8" xfId="963"/>
    <cellStyle name="Note 2 9" xfId="1575"/>
    <cellStyle name="Note 3" xfId="356"/>
    <cellStyle name="Output" xfId="9" builtinId="21" customBuiltin="1"/>
    <cellStyle name="Output 2" xfId="357"/>
    <cellStyle name="Pattern" xfId="68"/>
    <cellStyle name="Pattern 2" xfId="139"/>
    <cellStyle name="Pattern 2 2" xfId="358"/>
    <cellStyle name="Pattern 2 2 2" xfId="359"/>
    <cellStyle name="Pattern 2 2 2 2" xfId="927"/>
    <cellStyle name="Pattern 2 2 2 2 2" xfId="1506"/>
    <cellStyle name="Pattern 2 2 2 2 2 2" xfId="3358"/>
    <cellStyle name="Pattern 2 2 2 2 3" xfId="2366"/>
    <cellStyle name="Pattern 2 2 2 2 3 2" xfId="3564"/>
    <cellStyle name="Pattern 2 2 2 2 4" xfId="3201"/>
    <cellStyle name="Pattern 2 2 2 3" xfId="1466"/>
    <cellStyle name="Pattern 2 2 2 3 2" xfId="2319"/>
    <cellStyle name="Pattern 2 2 2 3 2 2" xfId="3517"/>
    <cellStyle name="Pattern 2 2 2 3 3" xfId="3318"/>
    <cellStyle name="Pattern 2 2 3" xfId="900"/>
    <cellStyle name="Pattern 2 2 3 2" xfId="1431"/>
    <cellStyle name="Pattern 2 2 3 2 2" xfId="3291"/>
    <cellStyle name="Pattern 2 2 3 3" xfId="2288"/>
    <cellStyle name="Pattern 2 2 3 3 2" xfId="3486"/>
    <cellStyle name="Pattern 2 2 3 4" xfId="3174"/>
    <cellStyle name="Pattern 2 2 4" xfId="1491"/>
    <cellStyle name="Pattern 2 2 4 2" xfId="2300"/>
    <cellStyle name="Pattern 2 2 4 2 2" xfId="3498"/>
    <cellStyle name="Pattern 2 2 4 3" xfId="3343"/>
    <cellStyle name="Pattern 2 2 5" xfId="1118"/>
    <cellStyle name="Pattern 2 2 5 2" xfId="3208"/>
    <cellStyle name="Pattern 2 3" xfId="360"/>
    <cellStyle name="Pattern 2 3 2" xfId="361"/>
    <cellStyle name="Pattern 2 3 2 2" xfId="920"/>
    <cellStyle name="Pattern 2 3 2 2 2" xfId="1501"/>
    <cellStyle name="Pattern 2 3 2 2 2 2" xfId="3353"/>
    <cellStyle name="Pattern 2 3 2 2 3" xfId="2361"/>
    <cellStyle name="Pattern 2 3 2 2 3 2" xfId="3559"/>
    <cellStyle name="Pattern 2 3 2 2 4" xfId="3194"/>
    <cellStyle name="Pattern 2 3 2 3" xfId="1459"/>
    <cellStyle name="Pattern 2 3 2 3 2" xfId="2281"/>
    <cellStyle name="Pattern 2 3 2 3 2 2" xfId="3479"/>
    <cellStyle name="Pattern 2 3 2 3 3" xfId="3311"/>
    <cellStyle name="Pattern 2 3 3" xfId="895"/>
    <cellStyle name="Pattern 2 3 3 2" xfId="1388"/>
    <cellStyle name="Pattern 2 3 3 2 2" xfId="3286"/>
    <cellStyle name="Pattern 2 3 3 3" xfId="2296"/>
    <cellStyle name="Pattern 2 3 3 3 2" xfId="3494"/>
    <cellStyle name="Pattern 2 3 3 4" xfId="3169"/>
    <cellStyle name="Pattern 2 3 4" xfId="1486"/>
    <cellStyle name="Pattern 2 3 4 2" xfId="2226"/>
    <cellStyle name="Pattern 2 3 4 2 2" xfId="3428"/>
    <cellStyle name="Pattern 2 3 4 3" xfId="3338"/>
    <cellStyle name="Pattern 2 3 5" xfId="1079"/>
    <cellStyle name="Pattern 2 3 5 2" xfId="3207"/>
    <cellStyle name="Pattern 2 4" xfId="362"/>
    <cellStyle name="Pattern 2 4 2" xfId="852"/>
    <cellStyle name="Pattern 2 4 2 2" xfId="932"/>
    <cellStyle name="Pattern 2 4 2 2 2" xfId="3206"/>
    <cellStyle name="Pattern 2 4 2 3" xfId="1302"/>
    <cellStyle name="Pattern 2 4 2 3 2" xfId="3276"/>
    <cellStyle name="Pattern 2 4 2 4" xfId="2256"/>
    <cellStyle name="Pattern 2 4 2 4 2" xfId="3458"/>
    <cellStyle name="Pattern 2 4 3" xfId="885"/>
    <cellStyle name="Pattern 2 4 3 2" xfId="1476"/>
    <cellStyle name="Pattern 2 4 3 2 2" xfId="3328"/>
    <cellStyle name="Pattern 2 4 3 3" xfId="2301"/>
    <cellStyle name="Pattern 2 4 3 3 2" xfId="3499"/>
    <cellStyle name="Pattern 2 4 3 4" xfId="3159"/>
    <cellStyle name="Pattern 2 4 4" xfId="1040"/>
    <cellStyle name="Pattern 2 4 4 2" xfId="1870"/>
    <cellStyle name="Pattern 2 5" xfId="413"/>
    <cellStyle name="Pattern 2 5 2" xfId="3091"/>
    <cellStyle name="Pattern 3" xfId="172"/>
    <cellStyle name="Pattern 3 2" xfId="363"/>
    <cellStyle name="Pattern 3 2 2" xfId="911"/>
    <cellStyle name="Pattern 3 2 2 2" xfId="1494"/>
    <cellStyle name="Pattern 3 2 2 2 2" xfId="3346"/>
    <cellStyle name="Pattern 3 2 2 3" xfId="2354"/>
    <cellStyle name="Pattern 3 2 2 3 2" xfId="3552"/>
    <cellStyle name="Pattern 3 2 2 4" xfId="3185"/>
    <cellStyle name="Pattern 3 2 3" xfId="1450"/>
    <cellStyle name="Pattern 3 2 3 2" xfId="2293"/>
    <cellStyle name="Pattern 3 2 3 2 2" xfId="3491"/>
    <cellStyle name="Pattern 3 2 3 3" xfId="3302"/>
    <cellStyle name="Pattern 3 3" xfId="888"/>
    <cellStyle name="Pattern 3 3 2" xfId="1335"/>
    <cellStyle name="Pattern 3 3 2 2" xfId="3279"/>
    <cellStyle name="Pattern 3 3 3" xfId="2329"/>
    <cellStyle name="Pattern 3 3 3 2" xfId="3527"/>
    <cellStyle name="Pattern 3 3 4" xfId="3162"/>
    <cellStyle name="Pattern 3 4" xfId="1479"/>
    <cellStyle name="Pattern 3 4 2" xfId="2306"/>
    <cellStyle name="Pattern 3 4 2 2" xfId="3504"/>
    <cellStyle name="Pattern 3 4 3" xfId="3331"/>
    <cellStyle name="Pattern 4" xfId="429"/>
    <cellStyle name="Pattern 4 2" xfId="859"/>
    <cellStyle name="Pattern 4 2 2" xfId="1471"/>
    <cellStyle name="Pattern 4 2 2 2" xfId="3323"/>
    <cellStyle name="Pattern 4 2 3" xfId="2341"/>
    <cellStyle name="Pattern 4 2 3 2" xfId="3539"/>
    <cellStyle name="Pattern 4 2 4" xfId="3133"/>
    <cellStyle name="Pattern 4 3" xfId="1231"/>
    <cellStyle name="Pattern 4 3 2" xfId="2315"/>
    <cellStyle name="Pattern 4 3 2 2" xfId="3513"/>
    <cellStyle name="Pattern 4 3 3" xfId="3250"/>
    <cellStyle name="Percent 2" xfId="70"/>
    <cellStyle name="Percent 2 2" xfId="1128"/>
    <cellStyle name="Percent 2 2 2" xfId="1956"/>
    <cellStyle name="Percent 2 2 3" xfId="2792"/>
    <cellStyle name="Percent 3" xfId="69"/>
    <cellStyle name="SAPBEXaggData" xfId="71"/>
    <cellStyle name="SAPBEXaggData 2" xfId="430"/>
    <cellStyle name="SAPBEXaggData 2 2" xfId="860"/>
    <cellStyle name="SAPBEXaggData 2 2 2" xfId="2234"/>
    <cellStyle name="SAPBEXaggData 2 2 2 2" xfId="3436"/>
    <cellStyle name="SAPBEXaggData 2 2 3" xfId="3054"/>
    <cellStyle name="SAPBEXaggData 2 2 3 2" xfId="3611"/>
    <cellStyle name="SAPBEXaggData 2 2 4" xfId="3134"/>
    <cellStyle name="SAPBEXaggData 2 3" xfId="1232"/>
    <cellStyle name="SAPBEXaggData 2 3 2" xfId="2350"/>
    <cellStyle name="SAPBEXaggData 2 3 2 2" xfId="3548"/>
    <cellStyle name="SAPBEXaggData 2 3 3" xfId="3251"/>
    <cellStyle name="SAPBEXaggData 2 4" xfId="3094"/>
    <cellStyle name="SAPBEXaggData 3" xfId="1135"/>
    <cellStyle name="SAPBEXaggData 3 2" xfId="1959"/>
    <cellStyle name="SAPBEXaggData 3 2 2" xfId="3383"/>
    <cellStyle name="SAPBEXaggData 3 3" xfId="2795"/>
    <cellStyle name="SAPBEXaggData 3 3 2" xfId="3574"/>
    <cellStyle name="SAPBEXaggData 3 4" xfId="3209"/>
    <cellStyle name="SAPBEXaggDataEmph" xfId="72"/>
    <cellStyle name="SAPBEXaggDataEmph 2" xfId="431"/>
    <cellStyle name="SAPBEXaggDataEmph 2 2" xfId="861"/>
    <cellStyle name="SAPBEXaggDataEmph 2 2 2" xfId="2235"/>
    <cellStyle name="SAPBEXaggDataEmph 2 2 2 2" xfId="3437"/>
    <cellStyle name="SAPBEXaggDataEmph 2 2 3" xfId="3055"/>
    <cellStyle name="SAPBEXaggDataEmph 2 2 3 2" xfId="3612"/>
    <cellStyle name="SAPBEXaggDataEmph 2 2 4" xfId="3135"/>
    <cellStyle name="SAPBEXaggDataEmph 2 3" xfId="1233"/>
    <cellStyle name="SAPBEXaggDataEmph 2 3 2" xfId="2287"/>
    <cellStyle name="SAPBEXaggDataEmph 2 3 2 2" xfId="3485"/>
    <cellStyle name="SAPBEXaggDataEmph 2 3 3" xfId="3252"/>
    <cellStyle name="SAPBEXaggDataEmph 2 4" xfId="3095"/>
    <cellStyle name="SAPBEXaggDataEmph 3" xfId="1136"/>
    <cellStyle name="SAPBEXaggDataEmph 3 2" xfId="1960"/>
    <cellStyle name="SAPBEXaggDataEmph 3 2 2" xfId="3384"/>
    <cellStyle name="SAPBEXaggDataEmph 3 3" xfId="2796"/>
    <cellStyle name="SAPBEXaggDataEmph 3 3 2" xfId="3575"/>
    <cellStyle name="SAPBEXaggDataEmph 3 4" xfId="3210"/>
    <cellStyle name="SAPBEXaggItem" xfId="73"/>
    <cellStyle name="SAPBEXaggItem 2" xfId="432"/>
    <cellStyle name="SAPBEXaggItem 2 2" xfId="862"/>
    <cellStyle name="SAPBEXaggItem 2 2 2" xfId="2236"/>
    <cellStyle name="SAPBEXaggItem 2 2 2 2" xfId="3438"/>
    <cellStyle name="SAPBEXaggItem 2 2 3" xfId="3056"/>
    <cellStyle name="SAPBEXaggItem 2 2 3 2" xfId="3613"/>
    <cellStyle name="SAPBEXaggItem 2 2 4" xfId="3136"/>
    <cellStyle name="SAPBEXaggItem 2 3" xfId="1234"/>
    <cellStyle name="SAPBEXaggItem 2 3 2" xfId="1521"/>
    <cellStyle name="SAPBEXaggItem 2 3 2 2" xfId="3367"/>
    <cellStyle name="SAPBEXaggItem 2 3 3" xfId="3253"/>
    <cellStyle name="SAPBEXaggItem 2 4" xfId="3096"/>
    <cellStyle name="SAPBEXaggItem 3" xfId="1137"/>
    <cellStyle name="SAPBEXaggItem 3 2" xfId="1961"/>
    <cellStyle name="SAPBEXaggItem 3 2 2" xfId="3385"/>
    <cellStyle name="SAPBEXaggItem 3 3" xfId="2797"/>
    <cellStyle name="SAPBEXaggItem 3 3 2" xfId="3576"/>
    <cellStyle name="SAPBEXaggItem 3 4" xfId="3211"/>
    <cellStyle name="SAPBEXaggItemX" xfId="74"/>
    <cellStyle name="SAPBEXaggItemX 2" xfId="433"/>
    <cellStyle name="SAPBEXaggItemX 2 2" xfId="863"/>
    <cellStyle name="SAPBEXaggItemX 2 2 2" xfId="2237"/>
    <cellStyle name="SAPBEXaggItemX 2 2 2 2" xfId="3439"/>
    <cellStyle name="SAPBEXaggItemX 2 2 3" xfId="3057"/>
    <cellStyle name="SAPBEXaggItemX 2 2 3 2" xfId="3614"/>
    <cellStyle name="SAPBEXaggItemX 2 2 4" xfId="3137"/>
    <cellStyle name="SAPBEXaggItemX 2 3" xfId="1235"/>
    <cellStyle name="SAPBEXaggItemX 2 3 2" xfId="1586"/>
    <cellStyle name="SAPBEXaggItemX 2 3 2 2" xfId="3378"/>
    <cellStyle name="SAPBEXaggItemX 2 3 3" xfId="3254"/>
    <cellStyle name="SAPBEXaggItemX 2 4" xfId="3097"/>
    <cellStyle name="SAPBEXaggItemX 3" xfId="1138"/>
    <cellStyle name="SAPBEXaggItemX 3 2" xfId="1962"/>
    <cellStyle name="SAPBEXaggItemX 3 2 2" xfId="3386"/>
    <cellStyle name="SAPBEXaggItemX 3 3" xfId="2798"/>
    <cellStyle name="SAPBEXaggItemX 3 3 2" xfId="3577"/>
    <cellStyle name="SAPBEXaggItemX 3 4" xfId="3212"/>
    <cellStyle name="SAPBEXchaText" xfId="75"/>
    <cellStyle name="SAPBEXchaText 2" xfId="434"/>
    <cellStyle name="SAPBEXchaText 2 2" xfId="864"/>
    <cellStyle name="SAPBEXchaText 2 2 2" xfId="2238"/>
    <cellStyle name="SAPBEXchaText 2 2 2 2" xfId="3440"/>
    <cellStyle name="SAPBEXchaText 2 2 3" xfId="3058"/>
    <cellStyle name="SAPBEXchaText 2 2 3 2" xfId="3615"/>
    <cellStyle name="SAPBEXchaText 2 2 4" xfId="3138"/>
    <cellStyle name="SAPBEXchaText 2 3" xfId="1236"/>
    <cellStyle name="SAPBEXchaText 2 3 2" xfId="2289"/>
    <cellStyle name="SAPBEXchaText 2 3 2 2" xfId="3487"/>
    <cellStyle name="SAPBEXchaText 2 3 3" xfId="3255"/>
    <cellStyle name="SAPBEXchaText 2 4" xfId="3098"/>
    <cellStyle name="SAPBEXchaText 3" xfId="1139"/>
    <cellStyle name="SAPBEXchaText 3 2" xfId="1963"/>
    <cellStyle name="SAPBEXchaText 3 2 2" xfId="2799"/>
    <cellStyle name="SAPBEXchaText 3 2 2 2" xfId="3578"/>
    <cellStyle name="SAPBEXchaText 3 2 3" xfId="3387"/>
    <cellStyle name="SAPBEXchaText 3 3" xfId="1756"/>
    <cellStyle name="SAPBEXchaText 3 3 2" xfId="3380"/>
    <cellStyle name="SAPBEXchaText 3 4" xfId="2597"/>
    <cellStyle name="SAPBEXchaText 3 4 2" xfId="3571"/>
    <cellStyle name="SAPBEXchaText 3 5" xfId="3213"/>
    <cellStyle name="SAPBEXchaText 4" xfId="1508"/>
    <cellStyle name="SAPBEXchaText 4 2" xfId="2367"/>
    <cellStyle name="SAPBEXchaText 4 2 2" xfId="3565"/>
    <cellStyle name="SAPBEXchaText 4 3" xfId="3359"/>
    <cellStyle name="SAPBEXchaText 5" xfId="1511"/>
    <cellStyle name="SAPBEXchaText 5 2" xfId="2370"/>
    <cellStyle name="SAPBEXchaText 5 2 2" xfId="3568"/>
    <cellStyle name="SAPBEXchaText 5 3" xfId="3362"/>
    <cellStyle name="SAPBEXexcBad7" xfId="76"/>
    <cellStyle name="SAPBEXexcBad7 2" xfId="435"/>
    <cellStyle name="SAPBEXexcBad7 2 2" xfId="865"/>
    <cellStyle name="SAPBEXexcBad7 2 2 2" xfId="2239"/>
    <cellStyle name="SAPBEXexcBad7 2 2 2 2" xfId="3441"/>
    <cellStyle name="SAPBEXexcBad7 2 2 3" xfId="3059"/>
    <cellStyle name="SAPBEXexcBad7 2 2 3 2" xfId="3616"/>
    <cellStyle name="SAPBEXexcBad7 2 2 4" xfId="3139"/>
    <cellStyle name="SAPBEXexcBad7 2 3" xfId="1237"/>
    <cellStyle name="SAPBEXexcBad7 2 3 2" xfId="2316"/>
    <cellStyle name="SAPBEXexcBad7 2 3 2 2" xfId="3514"/>
    <cellStyle name="SAPBEXexcBad7 2 3 3" xfId="3256"/>
    <cellStyle name="SAPBEXexcBad7 2 4" xfId="3099"/>
    <cellStyle name="SAPBEXexcBad7 3" xfId="1140"/>
    <cellStyle name="SAPBEXexcBad7 3 2" xfId="1964"/>
    <cellStyle name="SAPBEXexcBad7 3 2 2" xfId="3388"/>
    <cellStyle name="SAPBEXexcBad7 3 3" xfId="2800"/>
    <cellStyle name="SAPBEXexcBad7 3 3 2" xfId="3579"/>
    <cellStyle name="SAPBEXexcBad7 3 4" xfId="3214"/>
    <cellStyle name="SAPBEXexcBad8" xfId="77"/>
    <cellStyle name="SAPBEXexcBad8 2" xfId="436"/>
    <cellStyle name="SAPBEXexcBad8 2 2" xfId="866"/>
    <cellStyle name="SAPBEXexcBad8 2 2 2" xfId="2240"/>
    <cellStyle name="SAPBEXexcBad8 2 2 2 2" xfId="3442"/>
    <cellStyle name="SAPBEXexcBad8 2 2 3" xfId="3060"/>
    <cellStyle name="SAPBEXexcBad8 2 2 3 2" xfId="3617"/>
    <cellStyle name="SAPBEXexcBad8 2 2 4" xfId="3140"/>
    <cellStyle name="SAPBEXexcBad8 2 3" xfId="1238"/>
    <cellStyle name="SAPBEXexcBad8 2 3 2" xfId="2324"/>
    <cellStyle name="SAPBEXexcBad8 2 3 2 2" xfId="3522"/>
    <cellStyle name="SAPBEXexcBad8 2 3 3" xfId="3257"/>
    <cellStyle name="SAPBEXexcBad8 2 4" xfId="3100"/>
    <cellStyle name="SAPBEXexcBad8 3" xfId="1141"/>
    <cellStyle name="SAPBEXexcBad8 3 2" xfId="1965"/>
    <cellStyle name="SAPBEXexcBad8 3 2 2" xfId="3389"/>
    <cellStyle name="SAPBEXexcBad8 3 3" xfId="2801"/>
    <cellStyle name="SAPBEXexcBad8 3 3 2" xfId="3580"/>
    <cellStyle name="SAPBEXexcBad8 3 4" xfId="3215"/>
    <cellStyle name="SAPBEXexcBad9" xfId="78"/>
    <cellStyle name="SAPBEXexcBad9 2" xfId="437"/>
    <cellStyle name="SAPBEXexcBad9 2 2" xfId="867"/>
    <cellStyle name="SAPBEXexcBad9 2 2 2" xfId="2241"/>
    <cellStyle name="SAPBEXexcBad9 2 2 2 2" xfId="3443"/>
    <cellStyle name="SAPBEXexcBad9 2 2 3" xfId="3061"/>
    <cellStyle name="SAPBEXexcBad9 2 2 3 2" xfId="3618"/>
    <cellStyle name="SAPBEXexcBad9 2 2 4" xfId="3141"/>
    <cellStyle name="SAPBEXexcBad9 2 3" xfId="1239"/>
    <cellStyle name="SAPBEXexcBad9 2 3 2" xfId="2271"/>
    <cellStyle name="SAPBEXexcBad9 2 3 2 2" xfId="3473"/>
    <cellStyle name="SAPBEXexcBad9 2 3 3" xfId="3258"/>
    <cellStyle name="SAPBEXexcBad9 2 4" xfId="3101"/>
    <cellStyle name="SAPBEXexcBad9 3" xfId="1142"/>
    <cellStyle name="SAPBEXexcBad9 3 2" xfId="1966"/>
    <cellStyle name="SAPBEXexcBad9 3 2 2" xfId="3390"/>
    <cellStyle name="SAPBEXexcBad9 3 3" xfId="2802"/>
    <cellStyle name="SAPBEXexcBad9 3 3 2" xfId="3581"/>
    <cellStyle name="SAPBEXexcBad9 3 4" xfId="3216"/>
    <cellStyle name="SAPBEXexcCritical4" xfId="79"/>
    <cellStyle name="SAPBEXexcCritical4 2" xfId="438"/>
    <cellStyle name="SAPBEXexcCritical4 2 2" xfId="868"/>
    <cellStyle name="SAPBEXexcCritical4 2 2 2" xfId="2242"/>
    <cellStyle name="SAPBEXexcCritical4 2 2 2 2" xfId="3444"/>
    <cellStyle name="SAPBEXexcCritical4 2 2 3" xfId="3062"/>
    <cellStyle name="SAPBEXexcCritical4 2 2 3 2" xfId="3619"/>
    <cellStyle name="SAPBEXexcCritical4 2 2 4" xfId="3142"/>
    <cellStyle name="SAPBEXexcCritical4 2 3" xfId="1240"/>
    <cellStyle name="SAPBEXexcCritical4 2 3 2" xfId="2299"/>
    <cellStyle name="SAPBEXexcCritical4 2 3 2 2" xfId="3497"/>
    <cellStyle name="SAPBEXexcCritical4 2 3 3" xfId="3259"/>
    <cellStyle name="SAPBEXexcCritical4 2 4" xfId="3102"/>
    <cellStyle name="SAPBEXexcCritical4 3" xfId="1143"/>
    <cellStyle name="SAPBEXexcCritical4 3 2" xfId="1967"/>
    <cellStyle name="SAPBEXexcCritical4 3 2 2" xfId="3391"/>
    <cellStyle name="SAPBEXexcCritical4 3 3" xfId="2803"/>
    <cellStyle name="SAPBEXexcCritical4 3 3 2" xfId="3582"/>
    <cellStyle name="SAPBEXexcCritical4 3 4" xfId="3217"/>
    <cellStyle name="SAPBEXexcCritical5" xfId="80"/>
    <cellStyle name="SAPBEXexcCritical5 2" xfId="439"/>
    <cellStyle name="SAPBEXexcCritical5 2 2" xfId="869"/>
    <cellStyle name="SAPBEXexcCritical5 2 2 2" xfId="2243"/>
    <cellStyle name="SAPBEXexcCritical5 2 2 2 2" xfId="3445"/>
    <cellStyle name="SAPBEXexcCritical5 2 2 3" xfId="3063"/>
    <cellStyle name="SAPBEXexcCritical5 2 2 3 2" xfId="3620"/>
    <cellStyle name="SAPBEXexcCritical5 2 2 4" xfId="3143"/>
    <cellStyle name="SAPBEXexcCritical5 2 3" xfId="1241"/>
    <cellStyle name="SAPBEXexcCritical5 2 3 2" xfId="2332"/>
    <cellStyle name="SAPBEXexcCritical5 2 3 2 2" xfId="3530"/>
    <cellStyle name="SAPBEXexcCritical5 2 3 3" xfId="3260"/>
    <cellStyle name="SAPBEXexcCritical5 2 4" xfId="3103"/>
    <cellStyle name="SAPBEXexcCritical5 3" xfId="1144"/>
    <cellStyle name="SAPBEXexcCritical5 3 2" xfId="1968"/>
    <cellStyle name="SAPBEXexcCritical5 3 2 2" xfId="3392"/>
    <cellStyle name="SAPBEXexcCritical5 3 3" xfId="2804"/>
    <cellStyle name="SAPBEXexcCritical5 3 3 2" xfId="3583"/>
    <cellStyle name="SAPBEXexcCritical5 3 4" xfId="3218"/>
    <cellStyle name="SAPBEXexcCritical6" xfId="81"/>
    <cellStyle name="SAPBEXexcCritical6 2" xfId="440"/>
    <cellStyle name="SAPBEXexcCritical6 2 2" xfId="870"/>
    <cellStyle name="SAPBEXexcCritical6 2 2 2" xfId="2244"/>
    <cellStyle name="SAPBEXexcCritical6 2 2 2 2" xfId="3446"/>
    <cellStyle name="SAPBEXexcCritical6 2 2 3" xfId="3064"/>
    <cellStyle name="SAPBEXexcCritical6 2 2 3 2" xfId="3621"/>
    <cellStyle name="SAPBEXexcCritical6 2 2 4" xfId="3144"/>
    <cellStyle name="SAPBEXexcCritical6 2 3" xfId="1242"/>
    <cellStyle name="SAPBEXexcCritical6 2 3 2" xfId="1564"/>
    <cellStyle name="SAPBEXexcCritical6 2 3 2 2" xfId="3376"/>
    <cellStyle name="SAPBEXexcCritical6 2 3 3" xfId="3261"/>
    <cellStyle name="SAPBEXexcCritical6 2 4" xfId="3104"/>
    <cellStyle name="SAPBEXexcCritical6 3" xfId="1145"/>
    <cellStyle name="SAPBEXexcCritical6 3 2" xfId="1969"/>
    <cellStyle name="SAPBEXexcCritical6 3 2 2" xfId="3393"/>
    <cellStyle name="SAPBEXexcCritical6 3 3" xfId="2805"/>
    <cellStyle name="SAPBEXexcCritical6 3 3 2" xfId="3584"/>
    <cellStyle name="SAPBEXexcCritical6 3 4" xfId="3219"/>
    <cellStyle name="SAPBEXexcGood1" xfId="82"/>
    <cellStyle name="SAPBEXexcGood1 2" xfId="441"/>
    <cellStyle name="SAPBEXexcGood1 2 2" xfId="871"/>
    <cellStyle name="SAPBEXexcGood1 2 2 2" xfId="2245"/>
    <cellStyle name="SAPBEXexcGood1 2 2 2 2" xfId="3447"/>
    <cellStyle name="SAPBEXexcGood1 2 2 3" xfId="3065"/>
    <cellStyle name="SAPBEXexcGood1 2 2 3 2" xfId="3622"/>
    <cellStyle name="SAPBEXexcGood1 2 2 4" xfId="3145"/>
    <cellStyle name="SAPBEXexcGood1 2 3" xfId="1243"/>
    <cellStyle name="SAPBEXexcGood1 2 3 2" xfId="2305"/>
    <cellStyle name="SAPBEXexcGood1 2 3 2 2" xfId="3503"/>
    <cellStyle name="SAPBEXexcGood1 2 3 3" xfId="3262"/>
    <cellStyle name="SAPBEXexcGood1 2 4" xfId="3105"/>
    <cellStyle name="SAPBEXexcGood1 3" xfId="1146"/>
    <cellStyle name="SAPBEXexcGood1 3 2" xfId="1970"/>
    <cellStyle name="SAPBEXexcGood1 3 2 2" xfId="3394"/>
    <cellStyle name="SAPBEXexcGood1 3 3" xfId="2806"/>
    <cellStyle name="SAPBEXexcGood1 3 3 2" xfId="3585"/>
    <cellStyle name="SAPBEXexcGood1 3 4" xfId="3220"/>
    <cellStyle name="SAPBEXexcGood2" xfId="83"/>
    <cellStyle name="SAPBEXexcGood2 2" xfId="639"/>
    <cellStyle name="SAPBEXexcGood2 2 2" xfId="907"/>
    <cellStyle name="SAPBEXexcGood2 2 2 2" xfId="2264"/>
    <cellStyle name="SAPBEXexcGood2 2 2 2 2" xfId="3466"/>
    <cellStyle name="SAPBEXexcGood2 2 2 3" xfId="3081"/>
    <cellStyle name="SAPBEXexcGood2 2 2 3 2" xfId="3638"/>
    <cellStyle name="SAPBEXexcGood2 2 2 4" xfId="3181"/>
    <cellStyle name="SAPBEXexcGood2 2 3" xfId="1445"/>
    <cellStyle name="SAPBEXexcGood2 2 3 2" xfId="2298"/>
    <cellStyle name="SAPBEXexcGood2 2 3 2 2" xfId="3496"/>
    <cellStyle name="SAPBEXexcGood2 2 3 3" xfId="3298"/>
    <cellStyle name="SAPBEXexcGood2 2 4" xfId="3121"/>
    <cellStyle name="SAPBEXexcGood2 3" xfId="1147"/>
    <cellStyle name="SAPBEXexcGood2 3 2" xfId="1971"/>
    <cellStyle name="SAPBEXexcGood2 3 2 2" xfId="3395"/>
    <cellStyle name="SAPBEXexcGood2 3 3" xfId="2807"/>
    <cellStyle name="SAPBEXexcGood2 3 3 2" xfId="3586"/>
    <cellStyle name="SAPBEXexcGood2 3 4" xfId="3221"/>
    <cellStyle name="SAPBEXexcGood3" xfId="84"/>
    <cellStyle name="SAPBEXexcGood3 2" xfId="442"/>
    <cellStyle name="SAPBEXexcGood3 2 2" xfId="872"/>
    <cellStyle name="SAPBEXexcGood3 2 2 2" xfId="2246"/>
    <cellStyle name="SAPBEXexcGood3 2 2 2 2" xfId="3448"/>
    <cellStyle name="SAPBEXexcGood3 2 2 3" xfId="3066"/>
    <cellStyle name="SAPBEXexcGood3 2 2 3 2" xfId="3623"/>
    <cellStyle name="SAPBEXexcGood3 2 2 4" xfId="3146"/>
    <cellStyle name="SAPBEXexcGood3 2 3" xfId="1244"/>
    <cellStyle name="SAPBEXexcGood3 2 3 2" xfId="2338"/>
    <cellStyle name="SAPBEXexcGood3 2 3 2 2" xfId="3536"/>
    <cellStyle name="SAPBEXexcGood3 2 3 3" xfId="3263"/>
    <cellStyle name="SAPBEXexcGood3 2 4" xfId="3106"/>
    <cellStyle name="SAPBEXexcGood3 3" xfId="1148"/>
    <cellStyle name="SAPBEXexcGood3 3 2" xfId="1972"/>
    <cellStyle name="SAPBEXexcGood3 3 2 2" xfId="3396"/>
    <cellStyle name="SAPBEXexcGood3 3 3" xfId="2808"/>
    <cellStyle name="SAPBEXexcGood3 3 3 2" xfId="3587"/>
    <cellStyle name="SAPBEXexcGood3 3 4" xfId="3222"/>
    <cellStyle name="SAPBEXfilterDrill" xfId="85"/>
    <cellStyle name="SAPBEXfilterDrill 2" xfId="633"/>
    <cellStyle name="SAPBEXfilterDrill 2 2" xfId="901"/>
    <cellStyle name="SAPBEXfilterDrill 2 2 2" xfId="2258"/>
    <cellStyle name="SAPBEXfilterDrill 2 2 2 2" xfId="3460"/>
    <cellStyle name="SAPBEXfilterDrill 2 2 3" xfId="3075"/>
    <cellStyle name="SAPBEXfilterDrill 2 2 3 2" xfId="3632"/>
    <cellStyle name="SAPBEXfilterDrill 2 2 4" xfId="3175"/>
    <cellStyle name="SAPBEXfilterDrill 2 3" xfId="1439"/>
    <cellStyle name="SAPBEXfilterDrill 2 3 2" xfId="2303"/>
    <cellStyle name="SAPBEXfilterDrill 2 3 2 2" xfId="3501"/>
    <cellStyle name="SAPBEXfilterDrill 2 3 3" xfId="3292"/>
    <cellStyle name="SAPBEXfilterDrill 2 4" xfId="3115"/>
    <cellStyle name="SAPBEXfilterDrill 3" xfId="1149"/>
    <cellStyle name="SAPBEXfilterDrill 3 2" xfId="1973"/>
    <cellStyle name="SAPBEXfilterDrill 3 2 2" xfId="3397"/>
    <cellStyle name="SAPBEXfilterDrill 3 3" xfId="2809"/>
    <cellStyle name="SAPBEXfilterDrill 3 3 2" xfId="3588"/>
    <cellStyle name="SAPBEXfilterDrill 3 4" xfId="3223"/>
    <cellStyle name="SAPBEXfilterItem" xfId="86"/>
    <cellStyle name="SAPBEXfilterItem 2" xfId="642"/>
    <cellStyle name="SAPBEXfilterItem 2 2" xfId="1448"/>
    <cellStyle name="SAPBEXfilterItem 2 2 2" xfId="2217"/>
    <cellStyle name="SAPBEXfilterItem 2 2 3" xfId="3051"/>
    <cellStyle name="SAPBEXfilterItem 2 3" xfId="1753"/>
    <cellStyle name="SAPBEXfilterItem 2 4" xfId="2595"/>
    <cellStyle name="SAPBEXfilterItem 3" xfId="1150"/>
    <cellStyle name="SAPBEXfilterItem 3 2" xfId="1974"/>
    <cellStyle name="SAPBEXfilterItem 3 3" xfId="2810"/>
    <cellStyle name="SAPBEXfilterText" xfId="87"/>
    <cellStyle name="SAPBEXformats" xfId="88"/>
    <cellStyle name="SAPBEXformats 2" xfId="653"/>
    <cellStyle name="SAPBEXformats 2 2" xfId="922"/>
    <cellStyle name="SAPBEXformats 2 2 2" xfId="2270"/>
    <cellStyle name="SAPBEXformats 2 2 2 2" xfId="3472"/>
    <cellStyle name="SAPBEXformats 2 2 3" xfId="3086"/>
    <cellStyle name="SAPBEXformats 2 2 3 2" xfId="3643"/>
    <cellStyle name="SAPBEXformats 2 2 4" xfId="3196"/>
    <cellStyle name="SAPBEXformats 2 3" xfId="1461"/>
    <cellStyle name="SAPBEXformats 2 3 2" xfId="2347"/>
    <cellStyle name="SAPBEXformats 2 3 2 2" xfId="3545"/>
    <cellStyle name="SAPBEXformats 2 3 3" xfId="3313"/>
    <cellStyle name="SAPBEXformats 2 4" xfId="3126"/>
    <cellStyle name="SAPBEXformats 3" xfId="1151"/>
    <cellStyle name="SAPBEXformats 3 2" xfId="1975"/>
    <cellStyle name="SAPBEXformats 3 2 2" xfId="3398"/>
    <cellStyle name="SAPBEXformats 3 3" xfId="2811"/>
    <cellStyle name="SAPBEXformats 3 3 2" xfId="3589"/>
    <cellStyle name="SAPBEXformats 3 4" xfId="3224"/>
    <cellStyle name="SAPBEXheaderItem" xfId="89"/>
    <cellStyle name="SAPBEXheaderItem 2" xfId="635"/>
    <cellStyle name="SAPBEXheaderItem 2 2" xfId="903"/>
    <cellStyle name="SAPBEXheaderItem 2 2 2" xfId="2260"/>
    <cellStyle name="SAPBEXheaderItem 2 2 2 2" xfId="3462"/>
    <cellStyle name="SAPBEXheaderItem 2 2 3" xfId="3077"/>
    <cellStyle name="SAPBEXheaderItem 2 2 3 2" xfId="3634"/>
    <cellStyle name="SAPBEXheaderItem 2 2 4" xfId="3177"/>
    <cellStyle name="SAPBEXheaderItem 2 3" xfId="1441"/>
    <cellStyle name="SAPBEXheaderItem 2 3 2" xfId="2266"/>
    <cellStyle name="SAPBEXheaderItem 2 3 2 2" xfId="3468"/>
    <cellStyle name="SAPBEXheaderItem 2 3 3" xfId="3294"/>
    <cellStyle name="SAPBEXheaderItem 2 4" xfId="3117"/>
    <cellStyle name="SAPBEXheaderItem 3" xfId="1152"/>
    <cellStyle name="SAPBEXheaderItem 3 2" xfId="1976"/>
    <cellStyle name="SAPBEXheaderItem 3 2 2" xfId="3399"/>
    <cellStyle name="SAPBEXheaderItem 3 3" xfId="2812"/>
    <cellStyle name="SAPBEXheaderItem 3 3 2" xfId="3590"/>
    <cellStyle name="SAPBEXheaderItem 3 4" xfId="3225"/>
    <cellStyle name="SAPBEXheaderText" xfId="90"/>
    <cellStyle name="SAPBEXheaderText 2" xfId="443"/>
    <cellStyle name="SAPBEXheaderText 2 2" xfId="873"/>
    <cellStyle name="SAPBEXheaderText 2 2 2" xfId="2247"/>
    <cellStyle name="SAPBEXheaderText 2 2 2 2" xfId="3449"/>
    <cellStyle name="SAPBEXheaderText 2 2 3" xfId="3067"/>
    <cellStyle name="SAPBEXheaderText 2 2 3 2" xfId="3624"/>
    <cellStyle name="SAPBEXheaderText 2 2 4" xfId="3147"/>
    <cellStyle name="SAPBEXheaderText 2 3" xfId="1245"/>
    <cellStyle name="SAPBEXheaderText 2 3 2" xfId="2278"/>
    <cellStyle name="SAPBEXheaderText 2 3 2 2" xfId="3476"/>
    <cellStyle name="SAPBEXheaderText 2 3 3" xfId="3264"/>
    <cellStyle name="SAPBEXheaderText 2 4" xfId="3107"/>
    <cellStyle name="SAPBEXheaderText 3" xfId="1153"/>
    <cellStyle name="SAPBEXheaderText 3 2" xfId="1977"/>
    <cellStyle name="SAPBEXheaderText 3 2 2" xfId="3400"/>
    <cellStyle name="SAPBEXheaderText 3 3" xfId="2813"/>
    <cellStyle name="SAPBEXheaderText 3 3 2" xfId="3591"/>
    <cellStyle name="SAPBEXheaderText 3 4" xfId="3226"/>
    <cellStyle name="SAPBEXHLevel0" xfId="91"/>
    <cellStyle name="SAPBEXHLevel0 2" xfId="637"/>
    <cellStyle name="SAPBEXHLevel0 2 2" xfId="905"/>
    <cellStyle name="SAPBEXHLevel0 2 2 2" xfId="2262"/>
    <cellStyle name="SAPBEXHLevel0 2 2 2 2" xfId="3464"/>
    <cellStyle name="SAPBEXHLevel0 2 2 3" xfId="3079"/>
    <cellStyle name="SAPBEXHLevel0 2 2 3 2" xfId="3636"/>
    <cellStyle name="SAPBEXHLevel0 2 2 4" xfId="3179"/>
    <cellStyle name="SAPBEXHLevel0 2 3" xfId="1443"/>
    <cellStyle name="SAPBEXHLevel0 2 3 2" xfId="2343"/>
    <cellStyle name="SAPBEXHLevel0 2 3 2 2" xfId="3541"/>
    <cellStyle name="SAPBEXHLevel0 2 3 3" xfId="3296"/>
    <cellStyle name="SAPBEXHLevel0 2 4" xfId="3119"/>
    <cellStyle name="SAPBEXHLevel0 3" xfId="1154"/>
    <cellStyle name="SAPBEXHLevel0 3 2" xfId="1978"/>
    <cellStyle name="SAPBEXHLevel0 3 2 2" xfId="3401"/>
    <cellStyle name="SAPBEXHLevel0 3 3" xfId="2814"/>
    <cellStyle name="SAPBEXHLevel0 3 3 2" xfId="3592"/>
    <cellStyle name="SAPBEXHLevel0 3 4" xfId="3227"/>
    <cellStyle name="SAPBEXHLevel0X" xfId="92"/>
    <cellStyle name="SAPBEXHLevel0X 2" xfId="444"/>
    <cellStyle name="SAPBEXHLevel0X 2 2" xfId="874"/>
    <cellStyle name="SAPBEXHLevel0X 2 2 2" xfId="2248"/>
    <cellStyle name="SAPBEXHLevel0X 2 2 2 2" xfId="3450"/>
    <cellStyle name="SAPBEXHLevel0X 2 2 3" xfId="3068"/>
    <cellStyle name="SAPBEXHLevel0X 2 2 3 2" xfId="3625"/>
    <cellStyle name="SAPBEXHLevel0X 2 2 4" xfId="3148"/>
    <cellStyle name="SAPBEXHLevel0X 2 3" xfId="1246"/>
    <cellStyle name="SAPBEXHLevel0X 2 3 2" xfId="2294"/>
    <cellStyle name="SAPBEXHLevel0X 2 3 2 2" xfId="3492"/>
    <cellStyle name="SAPBEXHLevel0X 2 3 3" xfId="3265"/>
    <cellStyle name="SAPBEXHLevel0X 2 4" xfId="3108"/>
    <cellStyle name="SAPBEXHLevel0X 3" xfId="1155"/>
    <cellStyle name="SAPBEXHLevel0X 3 2" xfId="1979"/>
    <cellStyle name="SAPBEXHLevel0X 3 2 2" xfId="3402"/>
    <cellStyle name="SAPBEXHLevel0X 3 3" xfId="2815"/>
    <cellStyle name="SAPBEXHLevel0X 3 3 2" xfId="3593"/>
    <cellStyle name="SAPBEXHLevel0X 3 4" xfId="3228"/>
    <cellStyle name="SAPBEXHLevel1" xfId="93"/>
    <cellStyle name="SAPBEXHLevel1 2" xfId="638"/>
    <cellStyle name="SAPBEXHLevel1 2 2" xfId="906"/>
    <cellStyle name="SAPBEXHLevel1 2 2 2" xfId="2263"/>
    <cellStyle name="SAPBEXHLevel1 2 2 2 2" xfId="3465"/>
    <cellStyle name="SAPBEXHLevel1 2 2 3" xfId="3080"/>
    <cellStyle name="SAPBEXHLevel1 2 2 3 2" xfId="3637"/>
    <cellStyle name="SAPBEXHLevel1 2 2 4" xfId="3180"/>
    <cellStyle name="SAPBEXHLevel1 2 3" xfId="1444"/>
    <cellStyle name="SAPBEXHLevel1 2 3 2" xfId="2282"/>
    <cellStyle name="SAPBEXHLevel1 2 3 2 2" xfId="3480"/>
    <cellStyle name="SAPBEXHLevel1 2 3 3" xfId="3297"/>
    <cellStyle name="SAPBEXHLevel1 2 4" xfId="3120"/>
    <cellStyle name="SAPBEXHLevel1 3" xfId="1156"/>
    <cellStyle name="SAPBEXHLevel1 3 2" xfId="1980"/>
    <cellStyle name="SAPBEXHLevel1 3 2 2" xfId="3403"/>
    <cellStyle name="SAPBEXHLevel1 3 3" xfId="2816"/>
    <cellStyle name="SAPBEXHLevel1 3 3 2" xfId="3594"/>
    <cellStyle name="SAPBEXHLevel1 3 4" xfId="3229"/>
    <cellStyle name="SAPBEXHLevel1X" xfId="94"/>
    <cellStyle name="SAPBEXHLevel1X 2" xfId="445"/>
    <cellStyle name="SAPBEXHLevel1X 2 2" xfId="875"/>
    <cellStyle name="SAPBEXHLevel1X 2 2 2" xfId="2249"/>
    <cellStyle name="SAPBEXHLevel1X 2 2 2 2" xfId="3451"/>
    <cellStyle name="SAPBEXHLevel1X 2 2 3" xfId="3069"/>
    <cellStyle name="SAPBEXHLevel1X 2 2 3 2" xfId="3626"/>
    <cellStyle name="SAPBEXHLevel1X 2 2 4" xfId="3149"/>
    <cellStyle name="SAPBEXHLevel1X 2 3" xfId="1247"/>
    <cellStyle name="SAPBEXHLevel1X 2 3 2" xfId="2322"/>
    <cellStyle name="SAPBEXHLevel1X 2 3 2 2" xfId="3520"/>
    <cellStyle name="SAPBEXHLevel1X 2 3 3" xfId="3266"/>
    <cellStyle name="SAPBEXHLevel1X 2 4" xfId="3109"/>
    <cellStyle name="SAPBEXHLevel1X 3" xfId="1157"/>
    <cellStyle name="SAPBEXHLevel1X 3 2" xfId="1981"/>
    <cellStyle name="SAPBEXHLevel1X 3 2 2" xfId="3404"/>
    <cellStyle name="SAPBEXHLevel1X 3 3" xfId="2817"/>
    <cellStyle name="SAPBEXHLevel1X 3 3 2" xfId="3595"/>
    <cellStyle name="SAPBEXHLevel1X 3 4" xfId="3230"/>
    <cellStyle name="SAPBEXHLevel2" xfId="95"/>
    <cellStyle name="SAPBEXHLevel2 2" xfId="636"/>
    <cellStyle name="SAPBEXHLevel2 2 2" xfId="904"/>
    <cellStyle name="SAPBEXHLevel2 2 2 2" xfId="2261"/>
    <cellStyle name="SAPBEXHLevel2 2 2 2 2" xfId="3463"/>
    <cellStyle name="SAPBEXHLevel2 2 2 3" xfId="3078"/>
    <cellStyle name="SAPBEXHLevel2 2 2 3 2" xfId="3635"/>
    <cellStyle name="SAPBEXHLevel2 2 2 4" xfId="3178"/>
    <cellStyle name="SAPBEXHLevel2 2 3" xfId="1442"/>
    <cellStyle name="SAPBEXHLevel2 2 3 2" xfId="2310"/>
    <cellStyle name="SAPBEXHLevel2 2 3 2 2" xfId="3508"/>
    <cellStyle name="SAPBEXHLevel2 2 3 3" xfId="3295"/>
    <cellStyle name="SAPBEXHLevel2 2 4" xfId="3118"/>
    <cellStyle name="SAPBEXHLevel2 3" xfId="1158"/>
    <cellStyle name="SAPBEXHLevel2 3 2" xfId="1982"/>
    <cellStyle name="SAPBEXHLevel2 3 2 2" xfId="3405"/>
    <cellStyle name="SAPBEXHLevel2 3 3" xfId="2818"/>
    <cellStyle name="SAPBEXHLevel2 3 3 2" xfId="3596"/>
    <cellStyle name="SAPBEXHLevel2 3 4" xfId="3231"/>
    <cellStyle name="SAPBEXHLevel2X" xfId="96"/>
    <cellStyle name="SAPBEXHLevel2X 2" xfId="446"/>
    <cellStyle name="SAPBEXHLevel2X 2 2" xfId="876"/>
    <cellStyle name="SAPBEXHLevel2X 2 2 2" xfId="2250"/>
    <cellStyle name="SAPBEXHLevel2X 2 2 2 2" xfId="3452"/>
    <cellStyle name="SAPBEXHLevel2X 2 2 3" xfId="3070"/>
    <cellStyle name="SAPBEXHLevel2X 2 2 3 2" xfId="3627"/>
    <cellStyle name="SAPBEXHLevel2X 2 2 4" xfId="3150"/>
    <cellStyle name="SAPBEXHLevel2X 2 3" xfId="1248"/>
    <cellStyle name="SAPBEXHLevel2X 2 3 2" xfId="2330"/>
    <cellStyle name="SAPBEXHLevel2X 2 3 2 2" xfId="3528"/>
    <cellStyle name="SAPBEXHLevel2X 2 3 3" xfId="3267"/>
    <cellStyle name="SAPBEXHLevel2X 2 4" xfId="3110"/>
    <cellStyle name="SAPBEXHLevel2X 3" xfId="1159"/>
    <cellStyle name="SAPBEXHLevel2X 3 2" xfId="1983"/>
    <cellStyle name="SAPBEXHLevel2X 3 2 2" xfId="3406"/>
    <cellStyle name="SAPBEXHLevel2X 3 3" xfId="2819"/>
    <cellStyle name="SAPBEXHLevel2X 3 3 2" xfId="3597"/>
    <cellStyle name="SAPBEXHLevel2X 3 4" xfId="3232"/>
    <cellStyle name="SAPBEXHLevel3" xfId="97"/>
    <cellStyle name="SAPBEXHLevel3 2" xfId="423"/>
    <cellStyle name="SAPBEXHLevel3 2 2" xfId="854"/>
    <cellStyle name="SAPBEXHLevel3 2 2 2" xfId="2232"/>
    <cellStyle name="SAPBEXHLevel3 2 2 2 2" xfId="3434"/>
    <cellStyle name="SAPBEXHLevel3 2 2 3" xfId="3052"/>
    <cellStyle name="SAPBEXHLevel3 2 2 3 2" xfId="3609"/>
    <cellStyle name="SAPBEXHLevel3 2 2 4" xfId="3128"/>
    <cellStyle name="SAPBEXHLevel3 2 3" xfId="1225"/>
    <cellStyle name="SAPBEXHLevel3 2 3 2" xfId="2344"/>
    <cellStyle name="SAPBEXHLevel3 2 3 2 2" xfId="3542"/>
    <cellStyle name="SAPBEXHLevel3 2 3 3" xfId="3245"/>
    <cellStyle name="SAPBEXHLevel3 2 4" xfId="3092"/>
    <cellStyle name="SAPBEXHLevel3 3" xfId="1160"/>
    <cellStyle name="SAPBEXHLevel3 3 2" xfId="1984"/>
    <cellStyle name="SAPBEXHLevel3 3 2 2" xfId="3407"/>
    <cellStyle name="SAPBEXHLevel3 3 3" xfId="2820"/>
    <cellStyle name="SAPBEXHLevel3 3 3 2" xfId="3598"/>
    <cellStyle name="SAPBEXHLevel3 3 4" xfId="3233"/>
    <cellStyle name="SAPBEXHLevel3X" xfId="98"/>
    <cellStyle name="SAPBEXHLevel3X 2" xfId="424"/>
    <cellStyle name="SAPBEXHLevel3X 2 2" xfId="855"/>
    <cellStyle name="SAPBEXHLevel3X 2 2 2" xfId="2233"/>
    <cellStyle name="SAPBEXHLevel3X 2 2 2 2" xfId="3435"/>
    <cellStyle name="SAPBEXHLevel3X 2 2 3" xfId="3053"/>
    <cellStyle name="SAPBEXHLevel3X 2 2 3 2" xfId="3610"/>
    <cellStyle name="SAPBEXHLevel3X 2 2 4" xfId="3129"/>
    <cellStyle name="SAPBEXHLevel3X 2 3" xfId="1226"/>
    <cellStyle name="SAPBEXHLevel3X 2 3 2" xfId="2283"/>
    <cellStyle name="SAPBEXHLevel3X 2 3 2 2" xfId="3481"/>
    <cellStyle name="SAPBEXHLevel3X 2 3 3" xfId="3246"/>
    <cellStyle name="SAPBEXHLevel3X 2 4" xfId="3093"/>
    <cellStyle name="SAPBEXHLevel3X 3" xfId="1161"/>
    <cellStyle name="SAPBEXHLevel3X 3 2" xfId="1985"/>
    <cellStyle name="SAPBEXHLevel3X 3 2 2" xfId="3408"/>
    <cellStyle name="SAPBEXHLevel3X 3 3" xfId="2821"/>
    <cellStyle name="SAPBEXHLevel3X 3 3 2" xfId="3599"/>
    <cellStyle name="SAPBEXHLevel3X 3 4" xfId="3234"/>
    <cellStyle name="SAPBEXresData" xfId="99"/>
    <cellStyle name="SAPBEXresData 2" xfId="447"/>
    <cellStyle name="SAPBEXresData 2 2" xfId="877"/>
    <cellStyle name="SAPBEXresData 2 2 2" xfId="2251"/>
    <cellStyle name="SAPBEXresData 2 2 2 2" xfId="3453"/>
    <cellStyle name="SAPBEXresData 2 2 3" xfId="3071"/>
    <cellStyle name="SAPBEXresData 2 2 3 2" xfId="3628"/>
    <cellStyle name="SAPBEXresData 2 2 4" xfId="3151"/>
    <cellStyle name="SAPBEXresData 2 3" xfId="1249"/>
    <cellStyle name="SAPBEXresData 2 3 2" xfId="1519"/>
    <cellStyle name="SAPBEXresData 2 3 2 2" xfId="3366"/>
    <cellStyle name="SAPBEXresData 2 3 3" xfId="3268"/>
    <cellStyle name="SAPBEXresData 2 4" xfId="3111"/>
    <cellStyle name="SAPBEXresData 3" xfId="1162"/>
    <cellStyle name="SAPBEXresData 3 2" xfId="1986"/>
    <cellStyle name="SAPBEXresData 3 2 2" xfId="3409"/>
    <cellStyle name="SAPBEXresData 3 3" xfId="2822"/>
    <cellStyle name="SAPBEXresData 3 3 2" xfId="3600"/>
    <cellStyle name="SAPBEXresData 3 4" xfId="3235"/>
    <cellStyle name="SAPBEXresDataEmph" xfId="100"/>
    <cellStyle name="SAPBEXresDataEmph 2" xfId="456"/>
    <cellStyle name="SAPBEXresDataEmph 2 2" xfId="880"/>
    <cellStyle name="SAPBEXresDataEmph 2 2 2" xfId="2254"/>
    <cellStyle name="SAPBEXresDataEmph 2 2 2 2" xfId="3456"/>
    <cellStyle name="SAPBEXresDataEmph 2 2 3" xfId="3074"/>
    <cellStyle name="SAPBEXresDataEmph 2 2 3 2" xfId="3631"/>
    <cellStyle name="SAPBEXresDataEmph 2 2 4" xfId="3154"/>
    <cellStyle name="SAPBEXresDataEmph 2 3" xfId="1258"/>
    <cellStyle name="SAPBEXresDataEmph 2 3 2" xfId="2304"/>
    <cellStyle name="SAPBEXresDataEmph 2 3 2 2" xfId="3502"/>
    <cellStyle name="SAPBEXresDataEmph 2 3 3" xfId="3271"/>
    <cellStyle name="SAPBEXresDataEmph 2 4" xfId="3114"/>
    <cellStyle name="SAPBEXresDataEmph 3" xfId="1163"/>
    <cellStyle name="SAPBEXresDataEmph 3 2" xfId="1987"/>
    <cellStyle name="SAPBEXresDataEmph 3 2 2" xfId="3410"/>
    <cellStyle name="SAPBEXresDataEmph 3 3" xfId="2823"/>
    <cellStyle name="SAPBEXresDataEmph 3 3 2" xfId="3601"/>
    <cellStyle name="SAPBEXresDataEmph 3 4" xfId="3236"/>
    <cellStyle name="SAPBEXresItem" xfId="101"/>
    <cellStyle name="SAPBEXresItem 2" xfId="448"/>
    <cellStyle name="SAPBEXresItem 2 2" xfId="878"/>
    <cellStyle name="SAPBEXresItem 2 2 2" xfId="2252"/>
    <cellStyle name="SAPBEXresItem 2 2 2 2" xfId="3454"/>
    <cellStyle name="SAPBEXresItem 2 2 3" xfId="3072"/>
    <cellStyle name="SAPBEXresItem 2 2 3 2" xfId="3629"/>
    <cellStyle name="SAPBEXresItem 2 2 4" xfId="3152"/>
    <cellStyle name="SAPBEXresItem 2 3" xfId="1250"/>
    <cellStyle name="SAPBEXresItem 2 3 2" xfId="2311"/>
    <cellStyle name="SAPBEXresItem 2 3 2 2" xfId="3509"/>
    <cellStyle name="SAPBEXresItem 2 3 3" xfId="3269"/>
    <cellStyle name="SAPBEXresItem 2 4" xfId="3112"/>
    <cellStyle name="SAPBEXresItem 3" xfId="1164"/>
    <cellStyle name="SAPBEXresItem 3 2" xfId="1988"/>
    <cellStyle name="SAPBEXresItem 3 2 2" xfId="3411"/>
    <cellStyle name="SAPBEXresItem 3 3" xfId="2824"/>
    <cellStyle name="SAPBEXresItem 3 3 2" xfId="3602"/>
    <cellStyle name="SAPBEXresItem 3 4" xfId="3237"/>
    <cellStyle name="SAPBEXresItemX" xfId="102"/>
    <cellStyle name="SAPBEXresItemX 2" xfId="449"/>
    <cellStyle name="SAPBEXresItemX 2 2" xfId="879"/>
    <cellStyle name="SAPBEXresItemX 2 2 2" xfId="2253"/>
    <cellStyle name="SAPBEXresItemX 2 2 2 2" xfId="3455"/>
    <cellStyle name="SAPBEXresItemX 2 2 3" xfId="3073"/>
    <cellStyle name="SAPBEXresItemX 2 2 3 2" xfId="3630"/>
    <cellStyle name="SAPBEXresItemX 2 2 4" xfId="3153"/>
    <cellStyle name="SAPBEXresItemX 2 3" xfId="1251"/>
    <cellStyle name="SAPBEXresItemX 2 3 2" xfId="2345"/>
    <cellStyle name="SAPBEXresItemX 2 3 2 2" xfId="3543"/>
    <cellStyle name="SAPBEXresItemX 2 3 3" xfId="3270"/>
    <cellStyle name="SAPBEXresItemX 2 4" xfId="3113"/>
    <cellStyle name="SAPBEXresItemX 3" xfId="1165"/>
    <cellStyle name="SAPBEXresItemX 3 2" xfId="1989"/>
    <cellStyle name="SAPBEXresItemX 3 2 2" xfId="3412"/>
    <cellStyle name="SAPBEXresItemX 3 3" xfId="2825"/>
    <cellStyle name="SAPBEXresItemX 3 3 2" xfId="3603"/>
    <cellStyle name="SAPBEXresItemX 3 4" xfId="3238"/>
    <cellStyle name="SAPBEXstdData" xfId="103"/>
    <cellStyle name="SAPBEXstdData 2" xfId="640"/>
    <cellStyle name="SAPBEXstdData 2 2" xfId="908"/>
    <cellStyle name="SAPBEXstdData 2 2 2" xfId="2265"/>
    <cellStyle name="SAPBEXstdData 2 2 2 2" xfId="3467"/>
    <cellStyle name="SAPBEXstdData 2 2 3" xfId="3082"/>
    <cellStyle name="SAPBEXstdData 2 2 3 2" xfId="3639"/>
    <cellStyle name="SAPBEXstdData 2 2 4" xfId="3182"/>
    <cellStyle name="SAPBEXstdData 2 3" xfId="1446"/>
    <cellStyle name="SAPBEXstdData 2 3 2" xfId="2348"/>
    <cellStyle name="SAPBEXstdData 2 3 2 2" xfId="3546"/>
    <cellStyle name="SAPBEXstdData 2 3 3" xfId="3299"/>
    <cellStyle name="SAPBEXstdData 2 4" xfId="3122"/>
    <cellStyle name="SAPBEXstdData 3" xfId="1166"/>
    <cellStyle name="SAPBEXstdData 3 2" xfId="1990"/>
    <cellStyle name="SAPBEXstdData 3 2 2" xfId="2826"/>
    <cellStyle name="SAPBEXstdData 3 2 2 2" xfId="3604"/>
    <cellStyle name="SAPBEXstdData 3 2 3" xfId="3413"/>
    <cellStyle name="SAPBEXstdData 3 3" xfId="1758"/>
    <cellStyle name="SAPBEXstdData 3 3 2" xfId="3382"/>
    <cellStyle name="SAPBEXstdData 3 4" xfId="2599"/>
    <cellStyle name="SAPBEXstdData 3 4 2" xfId="3573"/>
    <cellStyle name="SAPBEXstdData 3 5" xfId="3239"/>
    <cellStyle name="SAPBEXstdData 4" xfId="1510"/>
    <cellStyle name="SAPBEXstdData 4 2" xfId="2369"/>
    <cellStyle name="SAPBEXstdData 4 2 2" xfId="3567"/>
    <cellStyle name="SAPBEXstdData 4 3" xfId="3361"/>
    <cellStyle name="SAPBEXstdData 5" xfId="1513"/>
    <cellStyle name="SAPBEXstdData 5 2" xfId="2372"/>
    <cellStyle name="SAPBEXstdData 5 2 2" xfId="3570"/>
    <cellStyle name="SAPBEXstdData 5 3" xfId="3364"/>
    <cellStyle name="SAPBEXstdDataEmph" xfId="104"/>
    <cellStyle name="SAPBEXstdDataEmph 2" xfId="646"/>
    <cellStyle name="SAPBEXstdDataEmph 2 2" xfId="914"/>
    <cellStyle name="SAPBEXstdDataEmph 2 2 2" xfId="2267"/>
    <cellStyle name="SAPBEXstdDataEmph 2 2 2 2" xfId="3469"/>
    <cellStyle name="SAPBEXstdDataEmph 2 2 3" xfId="3083"/>
    <cellStyle name="SAPBEXstdDataEmph 2 2 3 2" xfId="3640"/>
    <cellStyle name="SAPBEXstdDataEmph 2 2 4" xfId="3188"/>
    <cellStyle name="SAPBEXstdDataEmph 2 3" xfId="1453"/>
    <cellStyle name="SAPBEXstdDataEmph 2 3 2" xfId="1546"/>
    <cellStyle name="SAPBEXstdDataEmph 2 3 2 2" xfId="3370"/>
    <cellStyle name="SAPBEXstdDataEmph 2 3 3" xfId="3305"/>
    <cellStyle name="SAPBEXstdDataEmph 2 4" xfId="3123"/>
    <cellStyle name="SAPBEXstdDataEmph 3" xfId="1167"/>
    <cellStyle name="SAPBEXstdDataEmph 3 2" xfId="1991"/>
    <cellStyle name="SAPBEXstdDataEmph 3 2 2" xfId="3414"/>
    <cellStyle name="SAPBEXstdDataEmph 3 3" xfId="2827"/>
    <cellStyle name="SAPBEXstdDataEmph 3 3 2" xfId="3605"/>
    <cellStyle name="SAPBEXstdDataEmph 3 4" xfId="3240"/>
    <cellStyle name="SAPBEXstdItem" xfId="105"/>
    <cellStyle name="SAPBEXstdItem 2" xfId="652"/>
    <cellStyle name="SAPBEXstdItem 2 2" xfId="921"/>
    <cellStyle name="SAPBEXstdItem 2 2 2" xfId="2269"/>
    <cellStyle name="SAPBEXstdItem 2 2 2 2" xfId="3471"/>
    <cellStyle name="SAPBEXstdItem 2 2 3" xfId="3085"/>
    <cellStyle name="SAPBEXstdItem 2 2 3 2" xfId="3642"/>
    <cellStyle name="SAPBEXstdItem 2 2 4" xfId="3195"/>
    <cellStyle name="SAPBEXstdItem 2 3" xfId="1460"/>
    <cellStyle name="SAPBEXstdItem 2 3 2" xfId="2297"/>
    <cellStyle name="SAPBEXstdItem 2 3 2 2" xfId="3495"/>
    <cellStyle name="SAPBEXstdItem 2 3 3" xfId="3312"/>
    <cellStyle name="SAPBEXstdItem 2 4" xfId="3125"/>
    <cellStyle name="SAPBEXstdItem 3" xfId="1168"/>
    <cellStyle name="SAPBEXstdItem 3 2" xfId="1992"/>
    <cellStyle name="SAPBEXstdItem 3 2 2" xfId="2828"/>
    <cellStyle name="SAPBEXstdItem 3 2 2 2" xfId="3606"/>
    <cellStyle name="SAPBEXstdItem 3 2 3" xfId="3415"/>
    <cellStyle name="SAPBEXstdItem 3 3" xfId="1757"/>
    <cellStyle name="SAPBEXstdItem 3 3 2" xfId="3381"/>
    <cellStyle name="SAPBEXstdItem 3 4" xfId="2598"/>
    <cellStyle name="SAPBEXstdItem 3 4 2" xfId="3572"/>
    <cellStyle name="SAPBEXstdItem 3 5" xfId="3241"/>
    <cellStyle name="SAPBEXstdItem 4" xfId="1509"/>
    <cellStyle name="SAPBEXstdItem 4 2" xfId="2368"/>
    <cellStyle name="SAPBEXstdItem 4 2 2" xfId="3566"/>
    <cellStyle name="SAPBEXstdItem 4 3" xfId="3360"/>
    <cellStyle name="SAPBEXstdItem 5" xfId="1512"/>
    <cellStyle name="SAPBEXstdItem 5 2" xfId="2371"/>
    <cellStyle name="SAPBEXstdItem 5 2 2" xfId="3569"/>
    <cellStyle name="SAPBEXstdItem 5 3" xfId="3363"/>
    <cellStyle name="SAPBEXstdItemX" xfId="106"/>
    <cellStyle name="SAPBEXstdItemX 2" xfId="634"/>
    <cellStyle name="SAPBEXstdItemX 2 2" xfId="902"/>
    <cellStyle name="SAPBEXstdItemX 2 2 2" xfId="2259"/>
    <cellStyle name="SAPBEXstdItemX 2 2 2 2" xfId="3461"/>
    <cellStyle name="SAPBEXstdItemX 2 2 3" xfId="3076"/>
    <cellStyle name="SAPBEXstdItemX 2 2 3 2" xfId="3633"/>
    <cellStyle name="SAPBEXstdItemX 2 2 4" xfId="3176"/>
    <cellStyle name="SAPBEXstdItemX 2 3" xfId="1440"/>
    <cellStyle name="SAPBEXstdItemX 2 3 2" xfId="2337"/>
    <cellStyle name="SAPBEXstdItemX 2 3 2 2" xfId="3535"/>
    <cellStyle name="SAPBEXstdItemX 2 3 3" xfId="3293"/>
    <cellStyle name="SAPBEXstdItemX 2 4" xfId="3116"/>
    <cellStyle name="SAPBEXstdItemX 3" xfId="1169"/>
    <cellStyle name="SAPBEXstdItemX 3 2" xfId="1993"/>
    <cellStyle name="SAPBEXstdItemX 3 2 2" xfId="3416"/>
    <cellStyle name="SAPBEXstdItemX 3 3" xfId="2829"/>
    <cellStyle name="SAPBEXstdItemX 3 3 2" xfId="3607"/>
    <cellStyle name="SAPBEXstdItemX 3 4" xfId="3242"/>
    <cellStyle name="SAPBEXtitle" xfId="107"/>
    <cellStyle name="SAPBEXundefined" xfId="108"/>
    <cellStyle name="SAPBEXundefined 2" xfId="647"/>
    <cellStyle name="SAPBEXundefined 2 2" xfId="915"/>
    <cellStyle name="SAPBEXundefined 2 2 2" xfId="2268"/>
    <cellStyle name="SAPBEXundefined 2 2 2 2" xfId="3470"/>
    <cellStyle name="SAPBEXundefined 2 2 3" xfId="3084"/>
    <cellStyle name="SAPBEXundefined 2 2 3 2" xfId="3641"/>
    <cellStyle name="SAPBEXundefined 2 2 4" xfId="3189"/>
    <cellStyle name="SAPBEXundefined 2 3" xfId="1454"/>
    <cellStyle name="SAPBEXundefined 2 3 2" xfId="2302"/>
    <cellStyle name="SAPBEXundefined 2 3 2 2" xfId="3500"/>
    <cellStyle name="SAPBEXundefined 2 3 3" xfId="3306"/>
    <cellStyle name="SAPBEXundefined 2 4" xfId="3124"/>
    <cellStyle name="SAPBEXundefined 3" xfId="1170"/>
    <cellStyle name="SAPBEXundefined 3 2" xfId="1994"/>
    <cellStyle name="SAPBEXundefined 3 2 2" xfId="3417"/>
    <cellStyle name="SAPBEXundefined 3 3" xfId="2830"/>
    <cellStyle name="SAPBEXundefined 3 3 2" xfId="3608"/>
    <cellStyle name="SAPBEXundefined 3 4" xfId="3243"/>
    <cellStyle name="Title 2" xfId="123"/>
    <cellStyle name="Total" xfId="15" builtinId="25" customBuiltin="1"/>
    <cellStyle name="Total 2" xfId="364"/>
    <cellStyle name="Warning Text" xfId="13" builtinId="11" customBuiltin="1"/>
    <cellStyle name="Warning Text 2" xfId="3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7"/>
  <sheetViews>
    <sheetView topLeftCell="A16" workbookViewId="0">
      <selection activeCell="F58" sqref="F58"/>
    </sheetView>
  </sheetViews>
  <sheetFormatPr defaultRowHeight="15" x14ac:dyDescent="0.25"/>
  <cols>
    <col min="2" max="2" width="13.5703125" bestFit="1" customWidth="1"/>
    <col min="3" max="3" width="8.85546875" bestFit="1" customWidth="1"/>
    <col min="4" max="4" width="13.85546875" bestFit="1" customWidth="1"/>
    <col min="5" max="5" width="30" bestFit="1" customWidth="1"/>
    <col min="6" max="6" width="33.140625" bestFit="1" customWidth="1"/>
    <col min="7" max="7" width="12.42578125" bestFit="1" customWidth="1"/>
    <col min="8" max="8" width="31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24</v>
      </c>
      <c r="E1" t="s">
        <v>27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8</v>
      </c>
      <c r="L1" t="s">
        <v>9</v>
      </c>
      <c r="M1" t="s">
        <v>10</v>
      </c>
    </row>
    <row r="2" spans="1:13" x14ac:dyDescent="0.25">
      <c r="A2">
        <v>2007</v>
      </c>
      <c r="B2" t="s">
        <v>25</v>
      </c>
      <c r="C2" s="15">
        <v>604.5</v>
      </c>
      <c r="D2" s="15">
        <v>479.95499999999998</v>
      </c>
      <c r="E2" s="15">
        <f>(17.238+11.988+42.5+56.808+0.499)</f>
        <v>129.03299999999999</v>
      </c>
      <c r="F2" t="s">
        <v>26</v>
      </c>
      <c r="G2">
        <v>330.57647565063797</v>
      </c>
      <c r="H2" t="s">
        <v>80</v>
      </c>
      <c r="I2">
        <v>138.422</v>
      </c>
    </row>
    <row r="3" spans="1:13" x14ac:dyDescent="0.25">
      <c r="A3">
        <v>2008</v>
      </c>
      <c r="B3" t="s">
        <v>25</v>
      </c>
      <c r="C3" s="14">
        <v>597.77700000000004</v>
      </c>
      <c r="D3" s="14">
        <v>366.81400000000002</v>
      </c>
      <c r="E3" s="14">
        <f>(4716+238+92524)/1000</f>
        <v>97.477999999999994</v>
      </c>
      <c r="F3" t="s">
        <v>26</v>
      </c>
      <c r="G3">
        <v>338.86509595921279</v>
      </c>
      <c r="H3" t="s">
        <v>80</v>
      </c>
      <c r="I3">
        <v>148.53590404078722</v>
      </c>
    </row>
    <row r="4" spans="1:13" x14ac:dyDescent="0.25">
      <c r="A4">
        <v>2009</v>
      </c>
      <c r="B4" t="s">
        <v>25</v>
      </c>
      <c r="C4" s="14">
        <v>573.03800000000001</v>
      </c>
      <c r="D4" s="14">
        <v>355.077</v>
      </c>
      <c r="E4" s="14">
        <f>4.404+41.733</f>
        <v>46.137</v>
      </c>
      <c r="F4" t="s">
        <v>26</v>
      </c>
      <c r="G4">
        <v>343.08728320964747</v>
      </c>
      <c r="H4" t="s">
        <v>80</v>
      </c>
      <c r="I4">
        <v>85.963716790352521</v>
      </c>
    </row>
    <row r="5" spans="1:13" x14ac:dyDescent="0.25">
      <c r="A5">
        <v>2010</v>
      </c>
      <c r="B5" t="s">
        <v>25</v>
      </c>
      <c r="C5" s="14">
        <v>564.17200000000003</v>
      </c>
      <c r="D5" s="14">
        <v>414.45699999999999</v>
      </c>
      <c r="E5" s="14">
        <v>5.8650000000000002</v>
      </c>
      <c r="F5" t="s">
        <v>26</v>
      </c>
      <c r="G5">
        <v>351.65108537474384</v>
      </c>
      <c r="H5" t="s">
        <v>80</v>
      </c>
      <c r="I5">
        <v>0.40191462525615407</v>
      </c>
    </row>
    <row r="6" spans="1:13" x14ac:dyDescent="0.25">
      <c r="A6">
        <v>2011</v>
      </c>
      <c r="B6" t="s">
        <v>25</v>
      </c>
      <c r="C6" s="16">
        <v>572.61800000000005</v>
      </c>
      <c r="D6" s="16">
        <v>349.39499999999998</v>
      </c>
      <c r="E6" s="16">
        <v>3.6850000000000001</v>
      </c>
      <c r="F6" t="s">
        <v>26</v>
      </c>
      <c r="G6">
        <v>350.29902705424405</v>
      </c>
      <c r="H6" t="s">
        <v>80</v>
      </c>
      <c r="I6">
        <v>49.576972945755983</v>
      </c>
    </row>
    <row r="7" spans="1:13" x14ac:dyDescent="0.25">
      <c r="A7">
        <v>2012</v>
      </c>
      <c r="B7" t="s">
        <v>25</v>
      </c>
      <c r="C7" s="14">
        <v>586.90200000000004</v>
      </c>
      <c r="D7" s="14">
        <v>299.541</v>
      </c>
      <c r="E7" s="14">
        <v>5.6029999999999998</v>
      </c>
      <c r="F7" t="s">
        <v>26</v>
      </c>
      <c r="G7">
        <v>346.97917031711819</v>
      </c>
      <c r="H7" t="s">
        <v>80</v>
      </c>
      <c r="I7">
        <v>104.94982968288178</v>
      </c>
    </row>
    <row r="8" spans="1:13" x14ac:dyDescent="0.25">
      <c r="A8">
        <v>2013</v>
      </c>
      <c r="B8" t="s">
        <v>25</v>
      </c>
      <c r="C8" s="14">
        <v>600.67399999999998</v>
      </c>
      <c r="D8" s="14">
        <v>261.29899999999998</v>
      </c>
      <c r="E8" s="14">
        <v>4.1449999999999996</v>
      </c>
      <c r="F8" t="s">
        <v>26</v>
      </c>
      <c r="G8">
        <v>323.19441112339246</v>
      </c>
      <c r="H8" t="s">
        <v>80</v>
      </c>
      <c r="I8">
        <v>149.87358887660758</v>
      </c>
    </row>
    <row r="9" spans="1:13" x14ac:dyDescent="0.25">
      <c r="A9">
        <v>2007</v>
      </c>
      <c r="B9" t="s">
        <v>81</v>
      </c>
      <c r="C9" s="17">
        <v>199.03242</v>
      </c>
      <c r="D9" s="17">
        <f>181.99145</f>
        <v>181.99144999999999</v>
      </c>
      <c r="E9" s="17">
        <v>11.542999999999999</v>
      </c>
      <c r="F9" t="s">
        <v>82</v>
      </c>
      <c r="G9">
        <v>0.75704482951015117</v>
      </c>
      <c r="H9" t="s">
        <v>80</v>
      </c>
      <c r="I9">
        <v>32.136975170489855</v>
      </c>
    </row>
    <row r="10" spans="1:13" x14ac:dyDescent="0.25">
      <c r="A10">
        <v>2008</v>
      </c>
      <c r="B10" t="s">
        <v>81</v>
      </c>
      <c r="C10" s="17">
        <v>217.965</v>
      </c>
      <c r="D10" s="17">
        <v>195.744</v>
      </c>
      <c r="E10" s="17">
        <v>12.689</v>
      </c>
      <c r="F10" t="s">
        <v>82</v>
      </c>
      <c r="G10">
        <v>4.5725383034042535</v>
      </c>
      <c r="H10" t="s">
        <v>80</v>
      </c>
      <c r="I10">
        <v>34.039461696595751</v>
      </c>
    </row>
    <row r="11" spans="1:13" x14ac:dyDescent="0.25">
      <c r="A11">
        <v>2009</v>
      </c>
      <c r="B11" t="s">
        <v>81</v>
      </c>
      <c r="C11" s="18">
        <v>229.57599999999999</v>
      </c>
      <c r="D11" s="17">
        <v>173.1396</v>
      </c>
      <c r="E11" s="18">
        <f>13.233</f>
        <v>13.233000000000001</v>
      </c>
      <c r="F11" t="s">
        <v>82</v>
      </c>
      <c r="G11">
        <v>9.386791205747425</v>
      </c>
      <c r="H11" t="s">
        <v>80</v>
      </c>
      <c r="I11">
        <v>32.361208794252576</v>
      </c>
    </row>
    <row r="12" spans="1:13" x14ac:dyDescent="0.25">
      <c r="A12">
        <v>2010</v>
      </c>
      <c r="B12" t="s">
        <v>81</v>
      </c>
      <c r="C12" s="17">
        <v>213.148</v>
      </c>
      <c r="D12" s="17">
        <v>188.85400000000001</v>
      </c>
      <c r="E12" s="17">
        <v>14.113</v>
      </c>
      <c r="F12" t="s">
        <v>82</v>
      </c>
      <c r="G12">
        <v>7.5925231445952255</v>
      </c>
      <c r="H12" t="s">
        <v>80</v>
      </c>
      <c r="I12">
        <v>38.298476855404772</v>
      </c>
    </row>
    <row r="13" spans="1:13" x14ac:dyDescent="0.25">
      <c r="A13">
        <v>2011</v>
      </c>
      <c r="B13" t="s">
        <v>81</v>
      </c>
      <c r="C13" s="17">
        <v>239.63900000000001</v>
      </c>
      <c r="D13" s="17">
        <v>180.46199999999999</v>
      </c>
      <c r="E13" s="17">
        <v>13.361000000000001</v>
      </c>
      <c r="F13" t="s">
        <v>82</v>
      </c>
      <c r="G13">
        <v>6.4773296321391882</v>
      </c>
      <c r="H13" t="s">
        <v>80</v>
      </c>
      <c r="I13">
        <v>27.144670367860812</v>
      </c>
    </row>
    <row r="14" spans="1:13" x14ac:dyDescent="0.25">
      <c r="A14">
        <v>2012</v>
      </c>
      <c r="B14" t="s">
        <v>81</v>
      </c>
      <c r="C14" s="19">
        <v>266.13668999999999</v>
      </c>
      <c r="D14" s="19">
        <v>183.5752</v>
      </c>
      <c r="E14" s="19">
        <v>24.081</v>
      </c>
      <c r="F14" t="s">
        <v>82</v>
      </c>
      <c r="G14">
        <v>6.1410603183084485</v>
      </c>
      <c r="H14" t="s">
        <v>80</v>
      </c>
      <c r="I14">
        <v>28.139489681691558</v>
      </c>
    </row>
    <row r="15" spans="1:13" x14ac:dyDescent="0.25">
      <c r="A15">
        <v>2013</v>
      </c>
      <c r="B15" t="s">
        <v>81</v>
      </c>
      <c r="C15" s="19">
        <v>260.72300000000001</v>
      </c>
      <c r="D15" s="19">
        <v>175.66413</v>
      </c>
      <c r="E15" s="19">
        <v>25.081</v>
      </c>
      <c r="F15" t="s">
        <v>82</v>
      </c>
      <c r="G15">
        <v>0.28267192433554789</v>
      </c>
      <c r="H15" t="s">
        <v>80</v>
      </c>
      <c r="I15">
        <v>37.919508075664446</v>
      </c>
    </row>
    <row r="16" spans="1:13" x14ac:dyDescent="0.25">
      <c r="A16">
        <v>2007</v>
      </c>
      <c r="B16" t="s">
        <v>83</v>
      </c>
      <c r="C16" s="15">
        <v>145.334</v>
      </c>
      <c r="D16" s="15">
        <v>61.16</v>
      </c>
      <c r="E16" s="15">
        <f>0.423+1.335+21.934</f>
        <v>23.692</v>
      </c>
      <c r="F16" t="s">
        <v>80</v>
      </c>
      <c r="G16" s="15">
        <f>147.592-20.809-6.205</f>
        <v>120.57800000000002</v>
      </c>
    </row>
    <row r="17" spans="1:7" x14ac:dyDescent="0.25">
      <c r="A17">
        <v>2008</v>
      </c>
      <c r="B17" t="s">
        <v>83</v>
      </c>
      <c r="C17" s="16">
        <v>138.27699999999999</v>
      </c>
      <c r="D17" s="15">
        <v>50.023000000000003</v>
      </c>
      <c r="E17" s="16">
        <f>0.729+0.226+22.348</f>
        <v>23.302999999999997</v>
      </c>
      <c r="F17" t="s">
        <v>80</v>
      </c>
      <c r="G17" s="15">
        <f>149.095-13.34-6.289</f>
        <v>129.46600000000001</v>
      </c>
    </row>
    <row r="18" spans="1:7" x14ac:dyDescent="0.25">
      <c r="A18">
        <v>2009</v>
      </c>
      <c r="B18" t="s">
        <v>83</v>
      </c>
      <c r="C18" s="16">
        <v>136.67099999999999</v>
      </c>
      <c r="D18" s="15">
        <v>48.39</v>
      </c>
      <c r="E18" s="16">
        <f>1.337+13.71</f>
        <v>15.047000000000001</v>
      </c>
      <c r="F18" t="s">
        <v>80</v>
      </c>
      <c r="G18" s="15">
        <f>144.757-9.358-6.425</f>
        <v>128.97399999999999</v>
      </c>
    </row>
    <row r="19" spans="1:7" x14ac:dyDescent="0.25">
      <c r="A19">
        <v>2010</v>
      </c>
      <c r="B19" t="s">
        <v>83</v>
      </c>
      <c r="C19" s="16">
        <v>137.518</v>
      </c>
      <c r="D19" s="15">
        <v>58.625</v>
      </c>
      <c r="E19" s="16">
        <v>2.8740000000000001</v>
      </c>
      <c r="F19" t="s">
        <v>80</v>
      </c>
      <c r="G19" s="15">
        <f>134.087-7.556-5.027</f>
        <v>121.50399999999999</v>
      </c>
    </row>
    <row r="20" spans="1:7" x14ac:dyDescent="0.25">
      <c r="A20">
        <v>2011</v>
      </c>
      <c r="B20" t="s">
        <v>83</v>
      </c>
      <c r="C20" s="16">
        <v>141.05199999999999</v>
      </c>
      <c r="D20" s="15">
        <v>57.281999999999996</v>
      </c>
      <c r="E20" s="16">
        <v>3.0270000000000001</v>
      </c>
      <c r="F20" t="s">
        <v>80</v>
      </c>
      <c r="G20" s="15">
        <f>134.805-0.971-5.262</f>
        <v>128.572</v>
      </c>
    </row>
    <row r="21" spans="1:7" x14ac:dyDescent="0.25">
      <c r="A21">
        <v>2012</v>
      </c>
      <c r="B21" t="s">
        <v>83</v>
      </c>
      <c r="C21" s="16">
        <v>147.92645999999999</v>
      </c>
      <c r="D21" s="16">
        <v>58.056080000000001</v>
      </c>
      <c r="E21" s="16">
        <v>4.5909700000000004</v>
      </c>
      <c r="F21" t="s">
        <v>80</v>
      </c>
      <c r="G21" s="14">
        <f>139.063-0.58007-6.0219</f>
        <v>132.46102999999999</v>
      </c>
    </row>
    <row r="22" spans="1:7" x14ac:dyDescent="0.25">
      <c r="A22">
        <v>2013</v>
      </c>
      <c r="B22" t="s">
        <v>83</v>
      </c>
      <c r="C22" s="16">
        <v>170.39887999999999</v>
      </c>
      <c r="D22" s="16">
        <v>64.891930000000002</v>
      </c>
      <c r="E22" s="16">
        <v>4.7729999999999997</v>
      </c>
      <c r="F22" t="s">
        <v>80</v>
      </c>
      <c r="G22" s="14">
        <f>120.85044-0.27304-5.33698</f>
        <v>115.24042000000001</v>
      </c>
    </row>
    <row r="23" spans="1:7" x14ac:dyDescent="0.25">
      <c r="A23">
        <v>2007</v>
      </c>
      <c r="B23" t="s">
        <v>84</v>
      </c>
      <c r="C23" s="16">
        <v>52.246000000000002</v>
      </c>
      <c r="D23">
        <v>65.239000000000004</v>
      </c>
      <c r="E23" s="20">
        <v>2.7959999999999998</v>
      </c>
    </row>
    <row r="24" spans="1:7" x14ac:dyDescent="0.25">
      <c r="A24">
        <v>2008</v>
      </c>
      <c r="B24" t="s">
        <v>84</v>
      </c>
      <c r="C24" s="16">
        <v>56.747</v>
      </c>
      <c r="D24">
        <v>64.974000000000004</v>
      </c>
      <c r="E24" s="20">
        <v>2.7959999999999998</v>
      </c>
    </row>
    <row r="25" spans="1:7" x14ac:dyDescent="0.25">
      <c r="A25">
        <v>2009</v>
      </c>
      <c r="B25" t="s">
        <v>84</v>
      </c>
      <c r="C25" s="16">
        <v>41.963999999999999</v>
      </c>
      <c r="D25">
        <v>58.893000000000001</v>
      </c>
      <c r="E25" s="20">
        <v>2.7959999999999998</v>
      </c>
    </row>
    <row r="26" spans="1:7" x14ac:dyDescent="0.25">
      <c r="A26">
        <v>2010</v>
      </c>
      <c r="B26" t="s">
        <v>84</v>
      </c>
      <c r="C26" s="16">
        <v>44.399000000000001</v>
      </c>
      <c r="D26">
        <v>56.78</v>
      </c>
      <c r="E26" s="20">
        <v>2.7959999999999998</v>
      </c>
    </row>
    <row r="27" spans="1:7" x14ac:dyDescent="0.25">
      <c r="A27">
        <v>2011</v>
      </c>
      <c r="B27" t="s">
        <v>84</v>
      </c>
      <c r="C27" s="16">
        <v>45.124600000000001</v>
      </c>
      <c r="D27">
        <v>52.664000000000001</v>
      </c>
      <c r="E27" s="20">
        <v>1.016</v>
      </c>
    </row>
    <row r="28" spans="1:7" x14ac:dyDescent="0.25">
      <c r="A28">
        <v>2012</v>
      </c>
      <c r="B28" t="s">
        <v>84</v>
      </c>
      <c r="C28" s="14">
        <v>49.648000000000003</v>
      </c>
      <c r="D28">
        <v>52.201000000000001</v>
      </c>
      <c r="E28" s="20">
        <v>1.016</v>
      </c>
    </row>
    <row r="29" spans="1:7" x14ac:dyDescent="0.25">
      <c r="A29">
        <v>2013</v>
      </c>
      <c r="B29" t="s">
        <v>84</v>
      </c>
      <c r="C29" s="14">
        <v>50.053489999999996</v>
      </c>
      <c r="D29">
        <v>53.474399999999996</v>
      </c>
      <c r="E29" s="20">
        <v>1.016</v>
      </c>
    </row>
    <row r="30" spans="1:7" x14ac:dyDescent="0.25">
      <c r="A30">
        <v>2007</v>
      </c>
      <c r="B30" s="21" t="s">
        <v>85</v>
      </c>
      <c r="C30" s="22">
        <v>311.84100000000001</v>
      </c>
      <c r="D30" s="17">
        <v>210.62299999999999</v>
      </c>
      <c r="E30" s="22">
        <f>63.475+2.586+57.262</f>
        <v>123.32300000000001</v>
      </c>
      <c r="F30" s="21" t="s">
        <v>86</v>
      </c>
      <c r="G30" s="26">
        <f>208.868-24.367-8.876</f>
        <v>175.625</v>
      </c>
    </row>
    <row r="31" spans="1:7" x14ac:dyDescent="0.25">
      <c r="A31">
        <v>2008</v>
      </c>
      <c r="B31" s="21" t="s">
        <v>85</v>
      </c>
      <c r="C31" s="23">
        <v>297.822</v>
      </c>
      <c r="D31" s="21">
        <v>185.904</v>
      </c>
      <c r="E31" s="23">
        <f>61.383+0.621+52.622</f>
        <v>114.626</v>
      </c>
      <c r="F31" s="21" t="s">
        <v>86</v>
      </c>
      <c r="G31" s="26">
        <f>205.455-20.97-9.509</f>
        <v>174.976</v>
      </c>
    </row>
    <row r="32" spans="1:7" x14ac:dyDescent="0.25">
      <c r="A32">
        <v>2009</v>
      </c>
      <c r="B32" s="21" t="s">
        <v>85</v>
      </c>
      <c r="C32" s="23">
        <v>289.69099999999997</v>
      </c>
      <c r="D32" s="21">
        <v>146.07500000000002</v>
      </c>
      <c r="E32" s="23">
        <f>59.854+29.432</f>
        <v>89.286000000000001</v>
      </c>
      <c r="F32" s="21" t="s">
        <v>86</v>
      </c>
      <c r="G32" s="26">
        <f>209.317-12.84-9.019</f>
        <v>187.458</v>
      </c>
    </row>
    <row r="33" spans="1:7" x14ac:dyDescent="0.25">
      <c r="A33">
        <v>2010</v>
      </c>
      <c r="B33" s="21" t="s">
        <v>85</v>
      </c>
      <c r="C33" s="24">
        <v>294.06200000000001</v>
      </c>
      <c r="D33">
        <v>139.46700000000001</v>
      </c>
      <c r="E33" s="24">
        <v>61.978999999999999</v>
      </c>
      <c r="F33" s="21" t="s">
        <v>86</v>
      </c>
      <c r="G33" s="24">
        <f>200.972-9.945-7.944</f>
        <v>183.08300000000003</v>
      </c>
    </row>
    <row r="34" spans="1:7" x14ac:dyDescent="0.25">
      <c r="A34">
        <v>2011</v>
      </c>
      <c r="B34" s="21" t="s">
        <v>85</v>
      </c>
      <c r="C34" s="17">
        <v>297.863</v>
      </c>
      <c r="D34">
        <v>115.4</v>
      </c>
      <c r="E34" s="25">
        <v>47.8</v>
      </c>
      <c r="F34" s="21" t="s">
        <v>86</v>
      </c>
      <c r="G34" s="17">
        <f>210.529-10.278-9.029</f>
        <v>191.22200000000001</v>
      </c>
    </row>
    <row r="35" spans="1:7" x14ac:dyDescent="0.25">
      <c r="A35">
        <v>2012</v>
      </c>
      <c r="B35" s="21" t="s">
        <v>85</v>
      </c>
      <c r="C35" s="17">
        <v>298.87400000000002</v>
      </c>
      <c r="D35">
        <v>92.247</v>
      </c>
      <c r="E35" s="25">
        <v>26.736999999999998</v>
      </c>
      <c r="F35" s="21" t="s">
        <v>86</v>
      </c>
      <c r="G35" s="17">
        <f>211.323-7.369-8.683</f>
        <v>195.27100000000002</v>
      </c>
    </row>
    <row r="36" spans="1:7" x14ac:dyDescent="0.25">
      <c r="A36">
        <v>2013</v>
      </c>
      <c r="B36" s="21" t="s">
        <v>85</v>
      </c>
      <c r="C36" s="17">
        <v>313.67099999999999</v>
      </c>
      <c r="D36">
        <v>99.394999999999996</v>
      </c>
      <c r="E36" s="25">
        <v>27.736999999999998</v>
      </c>
      <c r="F36" s="21" t="s">
        <v>86</v>
      </c>
      <c r="G36" s="17">
        <f>217.303-12.348-8.767</f>
        <v>196.18799999999999</v>
      </c>
    </row>
    <row r="37" spans="1:7" x14ac:dyDescent="0.25">
      <c r="A37">
        <v>2007</v>
      </c>
      <c r="B37" s="21" t="s">
        <v>87</v>
      </c>
      <c r="C37">
        <v>88.8</v>
      </c>
      <c r="D37">
        <v>33.299999999999997</v>
      </c>
      <c r="E37" s="21">
        <v>7.9</v>
      </c>
      <c r="F37" s="21" t="s">
        <v>86</v>
      </c>
      <c r="G37">
        <v>64.599999999999994</v>
      </c>
    </row>
    <row r="38" spans="1:7" x14ac:dyDescent="0.25">
      <c r="A38">
        <v>2008</v>
      </c>
      <c r="B38" s="21" t="s">
        <v>87</v>
      </c>
      <c r="C38">
        <v>88.9</v>
      </c>
      <c r="D38" s="21">
        <v>31.2</v>
      </c>
      <c r="E38" s="21">
        <v>8.5</v>
      </c>
      <c r="F38" s="21" t="s">
        <v>86</v>
      </c>
      <c r="G38">
        <v>65.3</v>
      </c>
    </row>
    <row r="39" spans="1:7" x14ac:dyDescent="0.25">
      <c r="A39">
        <v>2009</v>
      </c>
      <c r="B39" s="21" t="s">
        <v>87</v>
      </c>
      <c r="C39">
        <v>82.9</v>
      </c>
      <c r="D39" s="21">
        <v>21.3</v>
      </c>
      <c r="E39">
        <v>5</v>
      </c>
      <c r="F39" s="21" t="s">
        <v>86</v>
      </c>
      <c r="G39">
        <v>69.3</v>
      </c>
    </row>
    <row r="40" spans="1:7" x14ac:dyDescent="0.25">
      <c r="A40">
        <v>2010</v>
      </c>
      <c r="B40" s="21" t="s">
        <v>87</v>
      </c>
      <c r="C40">
        <v>90</v>
      </c>
      <c r="D40">
        <v>21.9</v>
      </c>
      <c r="E40">
        <v>3.7</v>
      </c>
      <c r="F40" s="21" t="s">
        <v>86</v>
      </c>
      <c r="G40">
        <v>67.7</v>
      </c>
    </row>
    <row r="41" spans="1:7" x14ac:dyDescent="0.25">
      <c r="A41">
        <v>2011</v>
      </c>
      <c r="B41" s="21" t="s">
        <v>87</v>
      </c>
      <c r="C41">
        <v>92.3</v>
      </c>
      <c r="D41">
        <v>19.3</v>
      </c>
      <c r="E41">
        <v>5.0999999999999996</v>
      </c>
      <c r="F41" s="21" t="s">
        <v>86</v>
      </c>
      <c r="G41">
        <v>70.7</v>
      </c>
    </row>
    <row r="42" spans="1:7" x14ac:dyDescent="0.25">
      <c r="A42">
        <v>2012</v>
      </c>
      <c r="B42" s="21" t="s">
        <v>87</v>
      </c>
      <c r="C42">
        <v>95.3</v>
      </c>
      <c r="D42">
        <v>18.600000000000001</v>
      </c>
      <c r="E42">
        <v>5.4560000000000004</v>
      </c>
      <c r="F42" s="21" t="s">
        <v>86</v>
      </c>
      <c r="G42">
        <v>72.2</v>
      </c>
    </row>
    <row r="43" spans="1:7" x14ac:dyDescent="0.25">
      <c r="A43">
        <v>2013</v>
      </c>
      <c r="B43" s="21" t="s">
        <v>87</v>
      </c>
      <c r="C43">
        <v>98.5</v>
      </c>
      <c r="D43">
        <v>25.3</v>
      </c>
      <c r="E43">
        <v>4.5999999999999996</v>
      </c>
      <c r="F43" s="21" t="s">
        <v>86</v>
      </c>
      <c r="G43">
        <v>72.5</v>
      </c>
    </row>
    <row r="44" spans="1:7" x14ac:dyDescent="0.25">
      <c r="A44">
        <v>2005</v>
      </c>
      <c r="B44" s="21" t="s">
        <v>88</v>
      </c>
      <c r="C44" s="30">
        <v>58.905000000000001</v>
      </c>
      <c r="D44" s="30">
        <v>30.245000000000001</v>
      </c>
      <c r="E44">
        <v>32.618000000000002</v>
      </c>
      <c r="F44" s="21" t="s">
        <v>89</v>
      </c>
      <c r="G44" s="28">
        <v>56.433999999999997</v>
      </c>
    </row>
    <row r="45" spans="1:7" x14ac:dyDescent="0.25">
      <c r="A45">
        <v>2006</v>
      </c>
      <c r="B45" s="21" t="s">
        <v>88</v>
      </c>
      <c r="C45" s="30">
        <v>50.847999999999999</v>
      </c>
      <c r="D45" s="30">
        <v>30.100999999999999</v>
      </c>
      <c r="E45">
        <v>32.473999999999997</v>
      </c>
      <c r="F45" s="21" t="s">
        <v>89</v>
      </c>
      <c r="G45" s="28">
        <v>57.081000000000003</v>
      </c>
    </row>
    <row r="46" spans="1:7" x14ac:dyDescent="0.25">
      <c r="A46">
        <v>2007</v>
      </c>
      <c r="B46" s="21" t="s">
        <v>88</v>
      </c>
      <c r="C46" s="16">
        <v>48.48</v>
      </c>
      <c r="D46" s="16">
        <v>34.301000000000002</v>
      </c>
      <c r="E46">
        <v>36.673999999999999</v>
      </c>
      <c r="F46" s="21" t="s">
        <v>89</v>
      </c>
      <c r="G46" s="28">
        <v>58.738</v>
      </c>
    </row>
    <row r="47" spans="1:7" x14ac:dyDescent="0.25">
      <c r="A47">
        <v>2008</v>
      </c>
      <c r="B47" s="21" t="s">
        <v>88</v>
      </c>
      <c r="C47" s="16">
        <v>61.418999999999997</v>
      </c>
      <c r="D47" s="16">
        <v>33.35</v>
      </c>
      <c r="E47">
        <v>35.722999999999999</v>
      </c>
      <c r="F47" s="21" t="s">
        <v>89</v>
      </c>
      <c r="G47" s="28">
        <v>55.463999999999999</v>
      </c>
    </row>
    <row r="48" spans="1:7" x14ac:dyDescent="0.25">
      <c r="A48">
        <v>2009</v>
      </c>
      <c r="B48" s="21" t="s">
        <v>88</v>
      </c>
      <c r="C48" s="16">
        <v>43.472999999999999</v>
      </c>
      <c r="D48" s="16">
        <v>21.777000000000001</v>
      </c>
      <c r="E48">
        <v>24.150000000000002</v>
      </c>
      <c r="F48" s="21" t="s">
        <v>89</v>
      </c>
      <c r="G48" s="28">
        <v>56.393000000000001</v>
      </c>
    </row>
    <row r="49" spans="1:7" x14ac:dyDescent="0.25">
      <c r="A49">
        <v>2010</v>
      </c>
      <c r="B49" s="21" t="s">
        <v>88</v>
      </c>
      <c r="C49" s="16">
        <v>49.743000000000002</v>
      </c>
      <c r="D49" s="16">
        <v>18.763999999999999</v>
      </c>
      <c r="E49">
        <v>21.137</v>
      </c>
      <c r="F49" s="21" t="s">
        <v>89</v>
      </c>
      <c r="G49" s="28">
        <v>66.590999999999994</v>
      </c>
    </row>
    <row r="50" spans="1:7" x14ac:dyDescent="0.25">
      <c r="A50">
        <v>2011</v>
      </c>
      <c r="B50" s="21" t="s">
        <v>88</v>
      </c>
      <c r="C50" s="16">
        <f>128277/1000</f>
        <v>128.27699999999999</v>
      </c>
      <c r="D50" s="16">
        <v>11.638</v>
      </c>
      <c r="E50">
        <v>14.010999999999999</v>
      </c>
      <c r="F50" s="21" t="s">
        <v>89</v>
      </c>
      <c r="G50" s="29">
        <v>73.846000000000004</v>
      </c>
    </row>
    <row r="51" spans="1:7" x14ac:dyDescent="0.25">
      <c r="A51">
        <v>2012</v>
      </c>
      <c r="B51" s="21" t="s">
        <v>88</v>
      </c>
      <c r="C51" s="30">
        <v>82.174999999999997</v>
      </c>
      <c r="D51" s="30">
        <v>9.8610000000000007</v>
      </c>
      <c r="E51">
        <v>12.234000000000002</v>
      </c>
      <c r="F51" s="21" t="s">
        <v>89</v>
      </c>
      <c r="G51" s="27">
        <v>76.781999999999996</v>
      </c>
    </row>
    <row r="52" spans="1:7" x14ac:dyDescent="0.25">
      <c r="A52">
        <v>2013</v>
      </c>
      <c r="B52" s="21" t="s">
        <v>88</v>
      </c>
      <c r="C52" s="30">
        <v>93.061999999999998</v>
      </c>
      <c r="D52" s="30">
        <v>7.7770000000000001</v>
      </c>
      <c r="E52">
        <v>10.15</v>
      </c>
      <c r="F52" s="21" t="s">
        <v>89</v>
      </c>
      <c r="G52" s="27">
        <v>79.349999999999994</v>
      </c>
    </row>
    <row r="53" spans="1:7" x14ac:dyDescent="0.25">
      <c r="B53" s="21"/>
    </row>
    <row r="54" spans="1:7" x14ac:dyDescent="0.25">
      <c r="B54" s="21"/>
    </row>
    <row r="55" spans="1:7" x14ac:dyDescent="0.25">
      <c r="B55" s="21"/>
    </row>
    <row r="56" spans="1:7" x14ac:dyDescent="0.25">
      <c r="B56" s="21"/>
    </row>
    <row r="57" spans="1:7" x14ac:dyDescent="0.25">
      <c r="B57" s="21"/>
    </row>
    <row r="58" spans="1:7" x14ac:dyDescent="0.25">
      <c r="B58" s="21"/>
    </row>
    <row r="59" spans="1:7" x14ac:dyDescent="0.25">
      <c r="B59" s="21"/>
    </row>
    <row r="60" spans="1:7" x14ac:dyDescent="0.25">
      <c r="B60" s="21"/>
    </row>
    <row r="61" spans="1:7" x14ac:dyDescent="0.25">
      <c r="B61" s="21"/>
    </row>
    <row r="62" spans="1:7" x14ac:dyDescent="0.25">
      <c r="B62" s="21"/>
    </row>
    <row r="63" spans="1:7" x14ac:dyDescent="0.25">
      <c r="B63" s="21"/>
    </row>
    <row r="64" spans="1:7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78"/>
  <sheetViews>
    <sheetView topLeftCell="A106" zoomScaleNormal="100" workbookViewId="0">
      <selection activeCell="J149" sqref="J149"/>
    </sheetView>
  </sheetViews>
  <sheetFormatPr defaultRowHeight="15" x14ac:dyDescent="0.25"/>
  <cols>
    <col min="1" max="1" width="15.140625" customWidth="1"/>
    <col min="3" max="3" width="20.85546875" customWidth="1"/>
    <col min="5" max="5" width="15.85546875" customWidth="1"/>
  </cols>
  <sheetData>
    <row r="1" spans="1:8" x14ac:dyDescent="0.25">
      <c r="A1" t="s">
        <v>0</v>
      </c>
      <c r="B1" t="s">
        <v>1</v>
      </c>
      <c r="C1" t="s">
        <v>11</v>
      </c>
      <c r="D1" t="s">
        <v>12</v>
      </c>
      <c r="E1" t="s">
        <v>6</v>
      </c>
      <c r="F1" t="s">
        <v>12</v>
      </c>
      <c r="G1" t="s">
        <v>13</v>
      </c>
      <c r="H1" t="s">
        <v>12</v>
      </c>
    </row>
    <row r="2" spans="1:8" x14ac:dyDescent="0.25">
      <c r="A2" t="s">
        <v>42</v>
      </c>
      <c r="B2">
        <v>2007</v>
      </c>
      <c r="C2" t="s">
        <v>43</v>
      </c>
      <c r="D2">
        <v>374.34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42</v>
      </c>
      <c r="B3">
        <v>2008</v>
      </c>
      <c r="C3" t="s">
        <v>43</v>
      </c>
      <c r="D3">
        <v>365.7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42</v>
      </c>
      <c r="B4">
        <v>2009</v>
      </c>
      <c r="C4" t="s">
        <v>43</v>
      </c>
      <c r="D4">
        <v>376.47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42</v>
      </c>
      <c r="B5">
        <v>2010</v>
      </c>
      <c r="C5" t="s">
        <v>43</v>
      </c>
      <c r="D5">
        <v>380.01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42</v>
      </c>
      <c r="B6">
        <v>2011</v>
      </c>
      <c r="C6" t="s">
        <v>43</v>
      </c>
      <c r="D6">
        <v>375.375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42</v>
      </c>
      <c r="B7">
        <v>2012</v>
      </c>
      <c r="C7" t="s">
        <v>43</v>
      </c>
      <c r="D7">
        <v>364.29300000000001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42</v>
      </c>
      <c r="B8">
        <v>2013</v>
      </c>
      <c r="C8" t="s">
        <v>43</v>
      </c>
      <c r="D8">
        <v>371.59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2007</v>
      </c>
      <c r="C9" t="s">
        <v>44</v>
      </c>
      <c r="D9">
        <v>1991.5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45</v>
      </c>
      <c r="B10">
        <v>2008</v>
      </c>
      <c r="C10" t="s">
        <v>44</v>
      </c>
      <c r="D10">
        <v>1952.9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45</v>
      </c>
      <c r="B11">
        <v>2009</v>
      </c>
      <c r="C11" t="s">
        <v>44</v>
      </c>
      <c r="D11">
        <v>1880.7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45</v>
      </c>
      <c r="B12">
        <v>2010</v>
      </c>
      <c r="C12" t="s">
        <v>44</v>
      </c>
      <c r="D12">
        <v>1922.2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45</v>
      </c>
      <c r="B13">
        <v>2011</v>
      </c>
      <c r="C13" t="s">
        <v>44</v>
      </c>
      <c r="D13">
        <v>1901.4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45</v>
      </c>
      <c r="B14">
        <v>2012</v>
      </c>
      <c r="C14" t="s">
        <v>44</v>
      </c>
      <c r="D14">
        <v>1844.2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45</v>
      </c>
      <c r="B15">
        <v>2013</v>
      </c>
      <c r="C15" t="s">
        <v>44</v>
      </c>
      <c r="D15">
        <v>1895.1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46</v>
      </c>
      <c r="B16">
        <v>2007</v>
      </c>
      <c r="C16" t="s">
        <v>44</v>
      </c>
      <c r="D16">
        <v>3207.9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46</v>
      </c>
      <c r="B17">
        <v>2008</v>
      </c>
      <c r="C17" t="s">
        <v>44</v>
      </c>
      <c r="D17">
        <v>3119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46</v>
      </c>
      <c r="B18">
        <v>2009</v>
      </c>
      <c r="C18" t="s">
        <v>44</v>
      </c>
      <c r="D18">
        <v>2989.1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46</v>
      </c>
      <c r="B19">
        <v>2010</v>
      </c>
      <c r="C19" t="s">
        <v>44</v>
      </c>
      <c r="D19">
        <v>3024.5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46</v>
      </c>
      <c r="B20">
        <v>2011</v>
      </c>
      <c r="C20" t="s">
        <v>44</v>
      </c>
      <c r="D20">
        <v>3090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46</v>
      </c>
      <c r="B21">
        <v>2012</v>
      </c>
      <c r="C21" t="s">
        <v>44</v>
      </c>
      <c r="D21">
        <v>2954.7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46</v>
      </c>
      <c r="B22">
        <v>2013</v>
      </c>
      <c r="C22" t="s">
        <v>44</v>
      </c>
      <c r="D22">
        <v>2948.2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54</v>
      </c>
      <c r="B23">
        <v>2007</v>
      </c>
      <c r="C23" t="s">
        <v>43</v>
      </c>
      <c r="D23">
        <v>2054.5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54</v>
      </c>
      <c r="B24">
        <v>2008</v>
      </c>
      <c r="C24" t="s">
        <v>43</v>
      </c>
      <c r="D24">
        <v>2044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54</v>
      </c>
      <c r="B25">
        <v>2009</v>
      </c>
      <c r="C25" t="s">
        <v>43</v>
      </c>
      <c r="D25">
        <v>1989.7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54</v>
      </c>
      <c r="B26">
        <v>2010</v>
      </c>
      <c r="C26" t="s">
        <v>43</v>
      </c>
      <c r="D26">
        <v>1935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54</v>
      </c>
      <c r="B27">
        <v>2011</v>
      </c>
      <c r="C27" t="s">
        <v>43</v>
      </c>
      <c r="D27">
        <v>1965.5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54</v>
      </c>
      <c r="B28">
        <v>2012</v>
      </c>
      <c r="C28" t="s">
        <v>43</v>
      </c>
      <c r="D28">
        <v>1899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54</v>
      </c>
      <c r="B29">
        <v>2013</v>
      </c>
      <c r="C29" t="s">
        <v>43</v>
      </c>
      <c r="D29">
        <v>1802.1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55</v>
      </c>
      <c r="B30">
        <v>2007</v>
      </c>
      <c r="C30" t="s">
        <v>43</v>
      </c>
      <c r="D30">
        <f>13.85*365</f>
        <v>5055.25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55</v>
      </c>
      <c r="B31">
        <v>2008</v>
      </c>
      <c r="C31" t="s">
        <v>43</v>
      </c>
      <c r="D31">
        <f>16.2*365</f>
        <v>5913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55</v>
      </c>
      <c r="B32">
        <v>2009</v>
      </c>
      <c r="C32" t="s">
        <v>43</v>
      </c>
      <c r="D32">
        <f>13.125*365</f>
        <v>4790.625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55</v>
      </c>
      <c r="B33">
        <v>2010</v>
      </c>
      <c r="C33" t="s">
        <v>43</v>
      </c>
      <c r="D33">
        <f>14.2125*365</f>
        <v>5187.5625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55</v>
      </c>
      <c r="B34">
        <v>2011</v>
      </c>
      <c r="C34" t="s">
        <v>43</v>
      </c>
      <c r="D34">
        <f>12.623*365</f>
        <v>4607.3949999999995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55</v>
      </c>
      <c r="B35">
        <v>2012</v>
      </c>
      <c r="C35" t="s">
        <v>43</v>
      </c>
      <c r="D35">
        <f>12.1374*365</f>
        <v>4430.1509999999998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55</v>
      </c>
      <c r="B36">
        <v>2013</v>
      </c>
      <c r="C36" t="s">
        <v>43</v>
      </c>
      <c r="D36">
        <f>12.171*365</f>
        <v>4442.415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56</v>
      </c>
      <c r="B37">
        <v>2007</v>
      </c>
      <c r="C37" t="s">
        <v>44</v>
      </c>
      <c r="D37">
        <v>2335.6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56</v>
      </c>
      <c r="B38">
        <v>2008</v>
      </c>
      <c r="C38" t="s">
        <v>44</v>
      </c>
      <c r="D38">
        <v>2300.9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56</v>
      </c>
      <c r="B39">
        <v>2009</v>
      </c>
      <c r="C39" t="s">
        <v>44</v>
      </c>
      <c r="D39">
        <v>2188.6999999999998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56</v>
      </c>
      <c r="B40">
        <v>2010</v>
      </c>
      <c r="C40" t="s">
        <v>44</v>
      </c>
      <c r="D40">
        <v>2219.1999999999998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56</v>
      </c>
      <c r="B41">
        <v>2011</v>
      </c>
      <c r="C41" t="s">
        <v>44</v>
      </c>
      <c r="D41">
        <v>2248.9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56</v>
      </c>
      <c r="B42">
        <v>2012</v>
      </c>
      <c r="C42" t="s">
        <v>44</v>
      </c>
      <c r="D42">
        <v>2127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56</v>
      </c>
      <c r="B43">
        <v>2013</v>
      </c>
      <c r="C43" t="s">
        <v>44</v>
      </c>
      <c r="D43">
        <v>2163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58</v>
      </c>
      <c r="B44">
        <v>2007</v>
      </c>
      <c r="C44" t="s">
        <v>57</v>
      </c>
      <c r="D44">
        <v>1752.5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58</v>
      </c>
      <c r="B45">
        <v>2008</v>
      </c>
      <c r="C45" t="s">
        <v>57</v>
      </c>
      <c r="D45">
        <v>1764.9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58</v>
      </c>
      <c r="B46">
        <v>2009</v>
      </c>
      <c r="C46" t="s">
        <v>57</v>
      </c>
      <c r="D46">
        <v>1707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58</v>
      </c>
      <c r="B47">
        <v>2010</v>
      </c>
      <c r="C47" t="s">
        <v>57</v>
      </c>
      <c r="D47">
        <v>1859.8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58</v>
      </c>
      <c r="B48">
        <v>2011</v>
      </c>
      <c r="C48" t="s">
        <v>57</v>
      </c>
      <c r="D48">
        <v>1952.2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58</v>
      </c>
      <c r="B49">
        <v>2012</v>
      </c>
      <c r="C49" t="s">
        <v>57</v>
      </c>
      <c r="D49">
        <v>1641.3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58</v>
      </c>
      <c r="B50">
        <v>2013</v>
      </c>
      <c r="C50" t="s">
        <v>57</v>
      </c>
      <c r="D50">
        <v>1664.2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59</v>
      </c>
      <c r="B51">
        <v>2007</v>
      </c>
      <c r="C51" t="s">
        <v>43</v>
      </c>
      <c r="D51">
        <v>2291.9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59</v>
      </c>
      <c r="B52">
        <v>2008</v>
      </c>
      <c r="C52" t="s">
        <v>43</v>
      </c>
      <c r="D52">
        <v>2263.6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59</v>
      </c>
      <c r="B53">
        <v>2009</v>
      </c>
      <c r="C53" t="s">
        <v>43</v>
      </c>
      <c r="D53">
        <v>2145.1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59</v>
      </c>
      <c r="B54">
        <v>2010</v>
      </c>
      <c r="C54" t="s">
        <v>43</v>
      </c>
      <c r="D54">
        <v>2171.3000000000002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59</v>
      </c>
      <c r="B55">
        <v>2011</v>
      </c>
      <c r="C55" t="s">
        <v>43</v>
      </c>
      <c r="D55">
        <v>2260.5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59</v>
      </c>
      <c r="B56">
        <v>2012</v>
      </c>
      <c r="C56" t="s">
        <v>43</v>
      </c>
      <c r="D56">
        <v>2002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59</v>
      </c>
      <c r="B57">
        <v>2013</v>
      </c>
      <c r="C57" t="s">
        <v>43</v>
      </c>
      <c r="D57">
        <v>2125.8000000000002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60</v>
      </c>
      <c r="B58">
        <v>2007</v>
      </c>
      <c r="C58" t="s">
        <v>43</v>
      </c>
      <c r="D58">
        <v>258.5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60</v>
      </c>
      <c r="B59">
        <v>2008</v>
      </c>
      <c r="C59" t="s">
        <v>43</v>
      </c>
      <c r="D59">
        <v>257.8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60</v>
      </c>
      <c r="B60">
        <v>2009</v>
      </c>
      <c r="C60" t="s">
        <v>43</v>
      </c>
      <c r="D60">
        <v>237.6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60</v>
      </c>
      <c r="B61">
        <v>2010</v>
      </c>
      <c r="C61" t="s">
        <v>43</v>
      </c>
      <c r="D61">
        <v>206.7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60</v>
      </c>
      <c r="B62">
        <v>2011</v>
      </c>
      <c r="C62" t="s">
        <v>43</v>
      </c>
      <c r="D62">
        <v>239.5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60</v>
      </c>
      <c r="B63">
        <v>2012</v>
      </c>
      <c r="C63" t="s">
        <v>43</v>
      </c>
      <c r="D63">
        <v>228.3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60</v>
      </c>
      <c r="B64">
        <v>2013</v>
      </c>
      <c r="C64" t="s">
        <v>43</v>
      </c>
      <c r="D64">
        <v>201.9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61</v>
      </c>
      <c r="B65">
        <v>2007</v>
      </c>
      <c r="C65" t="s">
        <v>43</v>
      </c>
      <c r="D65">
        <v>614.79999999999995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61</v>
      </c>
      <c r="B66">
        <v>2008</v>
      </c>
      <c r="C66" t="s">
        <v>43</v>
      </c>
      <c r="D66">
        <v>597.9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61</v>
      </c>
      <c r="B67">
        <v>2009</v>
      </c>
      <c r="C67" t="s">
        <v>43</v>
      </c>
      <c r="D67">
        <v>555.79999999999995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61</v>
      </c>
      <c r="B68">
        <v>2010</v>
      </c>
      <c r="C68" t="s">
        <v>43</v>
      </c>
      <c r="D68">
        <v>568.1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61</v>
      </c>
      <c r="B69">
        <v>2011</v>
      </c>
      <c r="C69" t="s">
        <v>43</v>
      </c>
      <c r="D69">
        <v>615.29999999999995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61</v>
      </c>
      <c r="B70">
        <v>2012</v>
      </c>
      <c r="C70" t="s">
        <v>43</v>
      </c>
      <c r="D70">
        <v>565.70000000000005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61</v>
      </c>
      <c r="B71">
        <v>2013</v>
      </c>
      <c r="C71" t="s">
        <v>43</v>
      </c>
      <c r="D71">
        <v>580.79999999999995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62</v>
      </c>
      <c r="B72">
        <v>2007</v>
      </c>
      <c r="C72" t="s">
        <v>43</v>
      </c>
      <c r="D72">
        <v>7.6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62</v>
      </c>
      <c r="B73">
        <v>2008</v>
      </c>
      <c r="C73" t="s">
        <v>43</v>
      </c>
      <c r="D73">
        <v>7.5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62</v>
      </c>
      <c r="B74">
        <v>2009</v>
      </c>
      <c r="C74" t="s">
        <v>43</v>
      </c>
      <c r="D74">
        <v>7.6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62</v>
      </c>
      <c r="B75">
        <v>2010</v>
      </c>
      <c r="C75" t="s">
        <v>43</v>
      </c>
      <c r="D75">
        <v>6.4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62</v>
      </c>
      <c r="B76">
        <v>2011</v>
      </c>
      <c r="C76" t="s">
        <v>43</v>
      </c>
      <c r="D76">
        <v>9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62</v>
      </c>
      <c r="B77">
        <v>2012</v>
      </c>
      <c r="C77" t="s">
        <v>43</v>
      </c>
      <c r="D77">
        <v>8.6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62</v>
      </c>
      <c r="B78">
        <v>2013</v>
      </c>
      <c r="C78" t="s">
        <v>43</v>
      </c>
      <c r="D78">
        <v>8.4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63</v>
      </c>
      <c r="B79">
        <v>2007</v>
      </c>
      <c r="C79" t="s">
        <v>43</v>
      </c>
      <c r="D79" s="6">
        <v>1434.1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63</v>
      </c>
      <c r="B80">
        <v>2008</v>
      </c>
      <c r="C80" t="s">
        <v>43</v>
      </c>
      <c r="D80" s="6">
        <v>1391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63</v>
      </c>
      <c r="B81">
        <v>2009</v>
      </c>
      <c r="C81" t="s">
        <v>43</v>
      </c>
      <c r="D81" s="6">
        <v>1282.9000000000001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63</v>
      </c>
      <c r="B82">
        <v>2010</v>
      </c>
      <c r="C82" t="s">
        <v>43</v>
      </c>
      <c r="D82" s="6">
        <v>1280.7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63</v>
      </c>
      <c r="B83">
        <v>2011</v>
      </c>
      <c r="C83" t="s">
        <v>43</v>
      </c>
      <c r="D83" s="6">
        <v>1352.3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63</v>
      </c>
      <c r="B84">
        <v>2012</v>
      </c>
      <c r="C84" t="s">
        <v>43</v>
      </c>
      <c r="D84" s="6">
        <v>1226.8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63</v>
      </c>
      <c r="B85">
        <v>2013</v>
      </c>
      <c r="C85" t="s">
        <v>43</v>
      </c>
      <c r="D85" s="9">
        <v>1350.6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64</v>
      </c>
      <c r="B86">
        <v>2007</v>
      </c>
      <c r="C86" t="s">
        <v>43</v>
      </c>
      <c r="D86" s="6">
        <v>17075.5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64</v>
      </c>
      <c r="B87">
        <v>2008</v>
      </c>
      <c r="C87" t="s">
        <v>43</v>
      </c>
      <c r="D87" s="6">
        <v>16512.3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64</v>
      </c>
      <c r="B88">
        <v>2009</v>
      </c>
      <c r="C88" t="s">
        <v>43</v>
      </c>
      <c r="D88" s="6">
        <v>15201.5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64</v>
      </c>
      <c r="B89">
        <v>2010</v>
      </c>
      <c r="C89" t="s">
        <v>43</v>
      </c>
      <c r="D89" s="6">
        <v>16339.2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64</v>
      </c>
      <c r="B90">
        <v>2011</v>
      </c>
      <c r="C90" t="s">
        <v>43</v>
      </c>
      <c r="D90" s="6">
        <v>18339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64</v>
      </c>
      <c r="B91">
        <v>2012</v>
      </c>
      <c r="C91" t="s">
        <v>43</v>
      </c>
      <c r="D91" s="6">
        <v>15823.5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64</v>
      </c>
      <c r="B92">
        <v>2013</v>
      </c>
      <c r="C92" t="s">
        <v>43</v>
      </c>
      <c r="D92" s="9">
        <v>16927.900000000001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65</v>
      </c>
      <c r="B93">
        <v>2007</v>
      </c>
      <c r="C93" t="s">
        <v>43</v>
      </c>
      <c r="D93" s="4">
        <v>2052.1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65</v>
      </c>
      <c r="B94">
        <v>2008</v>
      </c>
      <c r="C94" t="s">
        <v>43</v>
      </c>
      <c r="D94" s="5">
        <v>2007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65</v>
      </c>
      <c r="B95">
        <v>2009</v>
      </c>
      <c r="C95" t="s">
        <v>43</v>
      </c>
      <c r="D95" s="5">
        <v>1892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65</v>
      </c>
      <c r="B96">
        <v>2010</v>
      </c>
      <c r="C96" t="s">
        <v>43</v>
      </c>
      <c r="D96" s="5">
        <v>1975.9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65</v>
      </c>
      <c r="B97">
        <v>2011</v>
      </c>
      <c r="C97" t="s">
        <v>43</v>
      </c>
      <c r="D97" s="6">
        <v>2016.7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65</v>
      </c>
      <c r="B98">
        <v>2012</v>
      </c>
      <c r="C98" t="s">
        <v>43</v>
      </c>
      <c r="D98" s="6">
        <v>1793.4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65</v>
      </c>
      <c r="B99">
        <v>2013</v>
      </c>
      <c r="C99" t="s">
        <v>43</v>
      </c>
      <c r="D99" s="8">
        <v>1816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66</v>
      </c>
      <c r="B100">
        <v>2007</v>
      </c>
      <c r="C100" t="s">
        <v>43</v>
      </c>
      <c r="D100" s="12">
        <v>895.6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66</v>
      </c>
      <c r="B101">
        <v>2008</v>
      </c>
      <c r="C101" t="s">
        <v>43</v>
      </c>
      <c r="D101" s="12">
        <v>897.5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66</v>
      </c>
      <c r="B102">
        <v>2009</v>
      </c>
      <c r="C102" t="s">
        <v>43</v>
      </c>
      <c r="D102" s="12">
        <v>874.3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66</v>
      </c>
      <c r="B103">
        <v>2010</v>
      </c>
      <c r="C103" t="s">
        <v>43</v>
      </c>
      <c r="D103" s="12">
        <v>948.7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66</v>
      </c>
      <c r="B104">
        <v>2011</v>
      </c>
      <c r="C104" t="s">
        <v>43</v>
      </c>
      <c r="D104" s="12">
        <v>1006.4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66</v>
      </c>
      <c r="B105">
        <v>2012</v>
      </c>
      <c r="C105" t="s">
        <v>43</v>
      </c>
      <c r="D105" s="12">
        <v>841.7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66</v>
      </c>
      <c r="B106">
        <v>2013</v>
      </c>
      <c r="C106" t="s">
        <v>43</v>
      </c>
      <c r="D106" s="11">
        <v>913.5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23</v>
      </c>
      <c r="B107">
        <v>2007</v>
      </c>
      <c r="C107" t="s">
        <v>43</v>
      </c>
      <c r="D107" s="6">
        <v>1044.0999999999999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23</v>
      </c>
      <c r="B108">
        <v>2008</v>
      </c>
      <c r="C108" t="s">
        <v>43</v>
      </c>
      <c r="D108" s="6">
        <v>1101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23</v>
      </c>
      <c r="B109">
        <v>2009</v>
      </c>
      <c r="C109" t="s">
        <v>43</v>
      </c>
      <c r="D109" s="6">
        <v>1119.8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23</v>
      </c>
      <c r="B110">
        <v>2010</v>
      </c>
      <c r="C110" t="s">
        <v>43</v>
      </c>
      <c r="D110" s="6">
        <v>1119.0999999999999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23</v>
      </c>
      <c r="B111">
        <v>2011</v>
      </c>
      <c r="C111" t="s">
        <v>43</v>
      </c>
      <c r="D111" s="6">
        <v>1142.4000000000001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23</v>
      </c>
      <c r="B112">
        <v>2012</v>
      </c>
      <c r="C112" t="s">
        <v>43</v>
      </c>
      <c r="D112" s="6">
        <v>1117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23</v>
      </c>
      <c r="B113">
        <v>2013</v>
      </c>
      <c r="C113" t="s">
        <v>43</v>
      </c>
      <c r="D113" s="9">
        <v>1196.7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67</v>
      </c>
      <c r="B114">
        <v>2005</v>
      </c>
      <c r="C114" t="s">
        <v>68</v>
      </c>
      <c r="D114" s="3">
        <v>4895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67</v>
      </c>
      <c r="B115">
        <v>2006</v>
      </c>
      <c r="C115" t="s">
        <v>68</v>
      </c>
      <c r="D115" s="3">
        <v>4858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67</v>
      </c>
      <c r="B116">
        <v>2007</v>
      </c>
      <c r="C116" t="s">
        <v>68</v>
      </c>
      <c r="D116" s="4">
        <v>5048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67</v>
      </c>
      <c r="B117">
        <v>2008</v>
      </c>
      <c r="C117" t="s">
        <v>68</v>
      </c>
      <c r="D117" s="3">
        <v>4836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67</v>
      </c>
      <c r="B118">
        <v>2009</v>
      </c>
      <c r="C118" t="s">
        <v>68</v>
      </c>
      <c r="D118" s="3">
        <v>4836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67</v>
      </c>
      <c r="B119">
        <v>2010</v>
      </c>
      <c r="C119" t="s">
        <v>68</v>
      </c>
      <c r="D119" s="3">
        <v>5004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67</v>
      </c>
      <c r="B120">
        <v>2011</v>
      </c>
      <c r="C120" t="s">
        <v>68</v>
      </c>
      <c r="D120" s="3">
        <v>5114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67</v>
      </c>
      <c r="B121">
        <v>2012</v>
      </c>
      <c r="C121" t="s">
        <v>68</v>
      </c>
      <c r="D121" s="2">
        <v>4833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2013</v>
      </c>
      <c r="C122" t="s">
        <v>68</v>
      </c>
      <c r="D122" s="2">
        <v>5048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69</v>
      </c>
      <c r="B123">
        <v>2007</v>
      </c>
      <c r="C123" t="s">
        <v>70</v>
      </c>
      <c r="D123" s="10">
        <v>473.5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69</v>
      </c>
      <c r="B124">
        <v>2008</v>
      </c>
      <c r="C124" t="s">
        <v>70</v>
      </c>
      <c r="D124" s="10">
        <v>473.2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69</v>
      </c>
      <c r="B125">
        <v>2009</v>
      </c>
      <c r="C125" t="s">
        <v>70</v>
      </c>
      <c r="D125" s="10">
        <v>475.5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2010</v>
      </c>
      <c r="C126" t="s">
        <v>70</v>
      </c>
      <c r="D126" s="10">
        <v>500.9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2011</v>
      </c>
      <c r="C127" t="s">
        <v>70</v>
      </c>
      <c r="D127" s="7">
        <v>496.8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69</v>
      </c>
      <c r="B128">
        <v>2012</v>
      </c>
      <c r="C128" t="s">
        <v>70</v>
      </c>
      <c r="D128" s="7">
        <v>494.5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t="s">
        <v>69</v>
      </c>
      <c r="B129">
        <v>2013</v>
      </c>
      <c r="C129" t="s">
        <v>70</v>
      </c>
      <c r="D129" s="7">
        <v>515.5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2007</v>
      </c>
      <c r="C130" t="s">
        <v>72</v>
      </c>
      <c r="D130" s="4">
        <v>2416.9828830000006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2008</v>
      </c>
      <c r="C131" t="s">
        <v>72</v>
      </c>
      <c r="D131" s="4">
        <v>2374.0743390000002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71</v>
      </c>
      <c r="B132">
        <v>2009</v>
      </c>
      <c r="C132" t="s">
        <v>72</v>
      </c>
      <c r="D132" s="4">
        <v>2410.5551270000001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71</v>
      </c>
      <c r="B133">
        <v>2010</v>
      </c>
      <c r="C133" t="s">
        <v>72</v>
      </c>
      <c r="D133" s="4">
        <v>2395.758789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71</v>
      </c>
      <c r="B134">
        <v>2011</v>
      </c>
      <c r="C134" t="s">
        <v>72</v>
      </c>
      <c r="D134" s="8">
        <v>2532.1347100000003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71</v>
      </c>
      <c r="B135">
        <v>2012</v>
      </c>
      <c r="C135" t="s">
        <v>72</v>
      </c>
      <c r="D135" s="8">
        <v>2205.8365869999998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71</v>
      </c>
      <c r="B136">
        <v>2013</v>
      </c>
      <c r="C136" t="s">
        <v>72</v>
      </c>
      <c r="D136" s="8">
        <v>2233.9892380000001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73</v>
      </c>
      <c r="B137">
        <v>2007</v>
      </c>
      <c r="C137" t="s">
        <v>43</v>
      </c>
      <c r="D137" s="6">
        <v>2000.5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73</v>
      </c>
      <c r="B138">
        <v>2008</v>
      </c>
      <c r="C138" t="s">
        <v>43</v>
      </c>
      <c r="D138" s="6">
        <v>1890.3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73</v>
      </c>
      <c r="B139">
        <v>2009</v>
      </c>
      <c r="C139" t="s">
        <v>43</v>
      </c>
      <c r="D139" s="6">
        <v>1810.9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73</v>
      </c>
      <c r="B140">
        <v>2010</v>
      </c>
      <c r="C140" t="s">
        <v>43</v>
      </c>
      <c r="D140" s="6">
        <v>1781.6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73</v>
      </c>
      <c r="B141">
        <v>2011</v>
      </c>
      <c r="C141" t="s">
        <v>43</v>
      </c>
      <c r="D141" s="6">
        <v>1959.2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73</v>
      </c>
      <c r="B142">
        <v>2012</v>
      </c>
      <c r="C142" t="s">
        <v>43</v>
      </c>
      <c r="D142" s="6">
        <v>1743.1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73</v>
      </c>
      <c r="B143">
        <v>2013</v>
      </c>
      <c r="C143" t="s">
        <v>43</v>
      </c>
      <c r="D143" s="9">
        <v>1694.3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74</v>
      </c>
      <c r="B144">
        <v>2007</v>
      </c>
      <c r="C144" t="s">
        <v>43</v>
      </c>
      <c r="D144" s="6">
        <v>8296.5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74</v>
      </c>
      <c r="B145">
        <v>2008</v>
      </c>
      <c r="C145" t="s">
        <v>43</v>
      </c>
      <c r="D145" s="6">
        <v>8029.1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74</v>
      </c>
      <c r="B146">
        <v>2009</v>
      </c>
      <c r="C146" t="s">
        <v>43</v>
      </c>
      <c r="D146" s="6">
        <v>7366.5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74</v>
      </c>
      <c r="B147">
        <v>2010</v>
      </c>
      <c r="C147" t="s">
        <v>43</v>
      </c>
      <c r="D147" s="6">
        <v>8349.2999999999993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t="s">
        <v>74</v>
      </c>
      <c r="B148">
        <v>2011</v>
      </c>
      <c r="C148" t="s">
        <v>43</v>
      </c>
      <c r="D148" s="6">
        <v>9436.2000000000007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74</v>
      </c>
      <c r="B149">
        <v>2012</v>
      </c>
      <c r="C149" t="s">
        <v>43</v>
      </c>
      <c r="D149" s="6">
        <v>8429.5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74</v>
      </c>
      <c r="B150">
        <v>2013</v>
      </c>
      <c r="C150" t="s">
        <v>43</v>
      </c>
      <c r="D150" s="9">
        <v>9140.2999999999993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75</v>
      </c>
      <c r="B151">
        <v>2007</v>
      </c>
      <c r="C151" t="s">
        <v>43</v>
      </c>
      <c r="D151" s="12">
        <v>920.2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t="s">
        <v>75</v>
      </c>
      <c r="B152">
        <v>2008</v>
      </c>
      <c r="C152" t="s">
        <v>43</v>
      </c>
      <c r="D152" s="12">
        <v>926.1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75</v>
      </c>
      <c r="B153">
        <v>2009</v>
      </c>
      <c r="C153" t="s">
        <v>43</v>
      </c>
      <c r="D153" s="12">
        <v>873.8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75</v>
      </c>
      <c r="B154">
        <v>2010</v>
      </c>
      <c r="C154" t="s">
        <v>43</v>
      </c>
      <c r="D154" s="12">
        <v>865.2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75</v>
      </c>
      <c r="B155">
        <v>2011</v>
      </c>
      <c r="C155" t="s">
        <v>43</v>
      </c>
      <c r="D155" s="12">
        <v>914.6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75</v>
      </c>
      <c r="B156">
        <v>2012</v>
      </c>
      <c r="C156" t="s">
        <v>43</v>
      </c>
      <c r="D156" s="12">
        <v>791.5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75</v>
      </c>
      <c r="B157">
        <v>2013</v>
      </c>
      <c r="C157" t="s">
        <v>43</v>
      </c>
      <c r="D157" s="11">
        <v>870.9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76</v>
      </c>
      <c r="B158">
        <v>2007</v>
      </c>
      <c r="C158" t="s">
        <v>43</v>
      </c>
      <c r="D158" s="12">
        <v>285.10000000000002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76</v>
      </c>
      <c r="B159">
        <v>2008</v>
      </c>
      <c r="C159" t="s">
        <v>43</v>
      </c>
      <c r="D159" s="12">
        <v>278.5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76</v>
      </c>
      <c r="B160">
        <v>2009</v>
      </c>
      <c r="C160" t="s">
        <v>43</v>
      </c>
      <c r="D160" s="12">
        <v>251.4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76</v>
      </c>
      <c r="B161">
        <v>2010</v>
      </c>
      <c r="C161" t="s">
        <v>43</v>
      </c>
      <c r="D161" s="12">
        <v>272.89999999999998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76</v>
      </c>
      <c r="B162">
        <v>2011</v>
      </c>
      <c r="C162" t="s">
        <v>43</v>
      </c>
      <c r="D162" s="12">
        <v>326.2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76</v>
      </c>
      <c r="B163">
        <v>2012</v>
      </c>
      <c r="C163" t="s">
        <v>43</v>
      </c>
      <c r="D163" s="12">
        <v>265.8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76</v>
      </c>
      <c r="B164">
        <v>2013</v>
      </c>
      <c r="C164" t="s">
        <v>43</v>
      </c>
      <c r="D164" s="11">
        <v>277.8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77</v>
      </c>
      <c r="B165">
        <v>2007</v>
      </c>
      <c r="C165" t="s">
        <v>43</v>
      </c>
      <c r="D165" s="12">
        <v>947.8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77</v>
      </c>
      <c r="B166">
        <v>2008</v>
      </c>
      <c r="C166" t="s">
        <v>43</v>
      </c>
      <c r="D166" s="12">
        <v>940.7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77</v>
      </c>
      <c r="B167">
        <v>2009</v>
      </c>
      <c r="C167" t="s">
        <v>43</v>
      </c>
      <c r="D167" s="12">
        <v>914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77</v>
      </c>
      <c r="B168">
        <v>2010</v>
      </c>
      <c r="C168" t="s">
        <v>43</v>
      </c>
      <c r="D168" s="12">
        <v>918.5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77</v>
      </c>
      <c r="B169">
        <v>2011</v>
      </c>
      <c r="C169" t="s">
        <v>43</v>
      </c>
      <c r="D169" s="12">
        <v>921.3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77</v>
      </c>
      <c r="B170">
        <v>2012</v>
      </c>
      <c r="C170" t="s">
        <v>43</v>
      </c>
      <c r="D170" s="12">
        <v>833.1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77</v>
      </c>
      <c r="B171">
        <v>2013</v>
      </c>
      <c r="C171" t="s">
        <v>43</v>
      </c>
      <c r="D171" s="11">
        <v>805.4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79</v>
      </c>
      <c r="B172">
        <v>2007</v>
      </c>
      <c r="C172" t="s">
        <v>43</v>
      </c>
      <c r="D172" s="13">
        <v>898.1</v>
      </c>
      <c r="E172" t="s">
        <v>78</v>
      </c>
      <c r="F172" s="13">
        <v>829.1</v>
      </c>
    </row>
    <row r="173" spans="1:8" x14ac:dyDescent="0.25">
      <c r="A173" t="s">
        <v>79</v>
      </c>
      <c r="B173">
        <v>2008</v>
      </c>
      <c r="C173" t="s">
        <v>43</v>
      </c>
      <c r="D173" s="13">
        <v>897.5</v>
      </c>
      <c r="E173" t="s">
        <v>78</v>
      </c>
      <c r="F173" s="13">
        <v>837.5</v>
      </c>
    </row>
    <row r="174" spans="1:8" x14ac:dyDescent="0.25">
      <c r="A174" t="s">
        <v>79</v>
      </c>
      <c r="B174">
        <v>2009</v>
      </c>
      <c r="C174" t="s">
        <v>43</v>
      </c>
      <c r="D174" s="13">
        <v>862.5</v>
      </c>
      <c r="E174" t="s">
        <v>78</v>
      </c>
      <c r="F174" s="13">
        <v>836</v>
      </c>
    </row>
    <row r="175" spans="1:8" x14ac:dyDescent="0.25">
      <c r="A175" t="s">
        <v>79</v>
      </c>
      <c r="B175">
        <v>2010</v>
      </c>
      <c r="C175" t="s">
        <v>43</v>
      </c>
      <c r="D175" s="13">
        <v>822.6</v>
      </c>
      <c r="E175" t="s">
        <v>78</v>
      </c>
      <c r="F175" s="13">
        <v>856</v>
      </c>
    </row>
    <row r="176" spans="1:8" x14ac:dyDescent="0.25">
      <c r="A176" t="s">
        <v>79</v>
      </c>
      <c r="B176">
        <v>2011</v>
      </c>
      <c r="C176" t="s">
        <v>43</v>
      </c>
      <c r="D176" s="13">
        <v>872.8</v>
      </c>
      <c r="E176" t="s">
        <v>78</v>
      </c>
      <c r="F176" s="13">
        <v>855.2</v>
      </c>
    </row>
    <row r="177" spans="1:6" x14ac:dyDescent="0.25">
      <c r="A177" t="s">
        <v>79</v>
      </c>
      <c r="B177">
        <v>2012</v>
      </c>
      <c r="C177" t="s">
        <v>43</v>
      </c>
      <c r="D177" s="13">
        <v>791.2</v>
      </c>
      <c r="E177" t="s">
        <v>78</v>
      </c>
      <c r="F177" s="13">
        <v>849.6</v>
      </c>
    </row>
    <row r="178" spans="1:6" x14ac:dyDescent="0.25">
      <c r="A178" t="s">
        <v>79</v>
      </c>
      <c r="B178">
        <v>2013</v>
      </c>
      <c r="C178" t="s">
        <v>43</v>
      </c>
      <c r="D178" s="13">
        <v>789.6</v>
      </c>
      <c r="E178" t="s">
        <v>78</v>
      </c>
      <c r="F178" s="13">
        <v>865.4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"/>
  <sheetViews>
    <sheetView workbookViewId="0">
      <selection activeCell="J20" sqref="J20"/>
    </sheetView>
  </sheetViews>
  <sheetFormatPr defaultRowHeight="15" x14ac:dyDescent="0.25"/>
  <cols>
    <col min="1" max="1" width="13" customWidth="1"/>
  </cols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tabSelected="1" workbookViewId="0">
      <selection activeCell="F37" sqref="F37"/>
    </sheetView>
  </sheetViews>
  <sheetFormatPr defaultRowHeight="15" x14ac:dyDescent="0.25"/>
  <cols>
    <col min="2" max="2" width="33.140625" customWidth="1"/>
    <col min="3" max="3" width="22.140625" customWidth="1"/>
    <col min="4" max="4" width="24" customWidth="1"/>
    <col min="5" max="5" width="18.42578125" bestFit="1" customWidth="1"/>
    <col min="6" max="6" width="11.42578125" bestFit="1" customWidth="1"/>
  </cols>
  <sheetData>
    <row r="1" spans="1:4" x14ac:dyDescent="0.25">
      <c r="A1" t="s">
        <v>1</v>
      </c>
      <c r="B1" t="s">
        <v>22</v>
      </c>
      <c r="C1" t="s">
        <v>39</v>
      </c>
      <c r="D1" t="s">
        <v>40</v>
      </c>
    </row>
    <row r="2" spans="1:4" x14ac:dyDescent="0.25">
      <c r="A2">
        <v>2006</v>
      </c>
      <c r="B2" t="s">
        <v>37</v>
      </c>
      <c r="C2">
        <v>0.34625999999999996</v>
      </c>
      <c r="D2" s="1">
        <v>0.57999999999999996</v>
      </c>
    </row>
    <row r="3" spans="1:4" x14ac:dyDescent="0.25">
      <c r="A3">
        <v>2007</v>
      </c>
      <c r="B3" t="s">
        <v>37</v>
      </c>
      <c r="C3">
        <v>0.34625999999999996</v>
      </c>
      <c r="D3" s="1">
        <v>0.57999999999999996</v>
      </c>
    </row>
    <row r="4" spans="1:4" x14ac:dyDescent="0.25">
      <c r="A4">
        <v>2008</v>
      </c>
      <c r="B4" t="s">
        <v>37</v>
      </c>
      <c r="C4">
        <v>0.34625999999999996</v>
      </c>
      <c r="D4" s="1">
        <v>0.57999999999999996</v>
      </c>
    </row>
    <row r="5" spans="1:4" x14ac:dyDescent="0.25">
      <c r="A5">
        <v>2009</v>
      </c>
      <c r="B5" t="s">
        <v>37</v>
      </c>
      <c r="C5">
        <v>0.34625999999999996</v>
      </c>
      <c r="D5" s="1">
        <v>0.57999999999999996</v>
      </c>
    </row>
    <row r="6" spans="1:4" x14ac:dyDescent="0.25">
      <c r="A6">
        <v>2010</v>
      </c>
      <c r="B6" t="s">
        <v>37</v>
      </c>
      <c r="C6">
        <v>0.34625999999999996</v>
      </c>
      <c r="D6" s="1">
        <v>0.57999999999999996</v>
      </c>
    </row>
    <row r="7" spans="1:4" x14ac:dyDescent="0.25">
      <c r="A7">
        <v>2011</v>
      </c>
      <c r="B7" t="s">
        <v>37</v>
      </c>
      <c r="C7">
        <v>0.34625999999999996</v>
      </c>
      <c r="D7" s="1">
        <v>0.57999999999999996</v>
      </c>
    </row>
    <row r="8" spans="1:4" x14ac:dyDescent="0.25">
      <c r="A8">
        <v>2012</v>
      </c>
      <c r="B8" t="s">
        <v>37</v>
      </c>
      <c r="C8">
        <v>0.34625999999999996</v>
      </c>
      <c r="D8" s="1">
        <v>0.57999999999999996</v>
      </c>
    </row>
    <row r="9" spans="1:4" x14ac:dyDescent="0.25">
      <c r="A9">
        <v>2013</v>
      </c>
      <c r="B9" t="s">
        <v>37</v>
      </c>
      <c r="C9">
        <v>0.34625999999999996</v>
      </c>
      <c r="D9" s="1">
        <v>0.57999999999999996</v>
      </c>
    </row>
    <row r="10" spans="1:4" x14ac:dyDescent="0.25">
      <c r="A10">
        <v>2006</v>
      </c>
      <c r="B10" t="s">
        <v>38</v>
      </c>
      <c r="C10">
        <v>0.3649068493150685</v>
      </c>
      <c r="D10">
        <v>0.61853424657534251</v>
      </c>
    </row>
    <row r="11" spans="1:4" x14ac:dyDescent="0.25">
      <c r="A11">
        <v>2007</v>
      </c>
      <c r="B11" t="s">
        <v>38</v>
      </c>
      <c r="C11">
        <v>0.3649068493150685</v>
      </c>
      <c r="D11">
        <v>0.61853424657534251</v>
      </c>
    </row>
    <row r="12" spans="1:4" x14ac:dyDescent="0.25">
      <c r="A12">
        <v>2008</v>
      </c>
      <c r="B12" t="s">
        <v>38</v>
      </c>
      <c r="C12">
        <v>0.3649068493150685</v>
      </c>
      <c r="D12">
        <v>0.61853424657534251</v>
      </c>
    </row>
    <row r="13" spans="1:4" x14ac:dyDescent="0.25">
      <c r="A13">
        <v>2009</v>
      </c>
      <c r="B13" t="s">
        <v>38</v>
      </c>
      <c r="C13">
        <v>0.3649068493150685</v>
      </c>
      <c r="D13">
        <v>0.61853424657534251</v>
      </c>
    </row>
    <row r="14" spans="1:4" x14ac:dyDescent="0.25">
      <c r="A14">
        <v>2010</v>
      </c>
      <c r="B14" t="s">
        <v>38</v>
      </c>
      <c r="C14">
        <v>0.3649068493150685</v>
      </c>
      <c r="D14">
        <v>0.61853424657534251</v>
      </c>
    </row>
    <row r="15" spans="1:4" x14ac:dyDescent="0.25">
      <c r="A15">
        <v>2011</v>
      </c>
      <c r="B15" t="s">
        <v>38</v>
      </c>
      <c r="C15">
        <v>0.3649068493150685</v>
      </c>
      <c r="D15">
        <v>0.61853424657534251</v>
      </c>
    </row>
    <row r="16" spans="1:4" x14ac:dyDescent="0.25">
      <c r="A16">
        <v>2012</v>
      </c>
      <c r="B16" t="s">
        <v>38</v>
      </c>
      <c r="C16">
        <v>0.3649068493150685</v>
      </c>
      <c r="D16">
        <v>0.61853424657534251</v>
      </c>
    </row>
    <row r="17" spans="1:4" x14ac:dyDescent="0.25">
      <c r="A17">
        <v>2013</v>
      </c>
      <c r="B17" t="s">
        <v>38</v>
      </c>
      <c r="C17">
        <v>0.3649068493150685</v>
      </c>
      <c r="D17">
        <v>0.61853424657534251</v>
      </c>
    </row>
    <row r="18" spans="1:4" x14ac:dyDescent="0.25">
      <c r="A18">
        <v>2006</v>
      </c>
      <c r="B18" t="s">
        <v>41</v>
      </c>
      <c r="C18">
        <v>0.3649068493150685</v>
      </c>
      <c r="D18">
        <v>0.61853424657534251</v>
      </c>
    </row>
    <row r="19" spans="1:4" x14ac:dyDescent="0.25">
      <c r="A19">
        <v>2007</v>
      </c>
      <c r="B19" t="s">
        <v>41</v>
      </c>
      <c r="C19">
        <v>0.38669247366417059</v>
      </c>
      <c r="D19">
        <v>0.65735730191879449</v>
      </c>
    </row>
    <row r="20" spans="1:4" x14ac:dyDescent="0.25">
      <c r="A20">
        <v>2008</v>
      </c>
      <c r="B20" t="s">
        <v>41</v>
      </c>
      <c r="C20">
        <v>0.38389702532244063</v>
      </c>
      <c r="D20">
        <v>0.65409093383842576</v>
      </c>
    </row>
    <row r="21" spans="1:4" x14ac:dyDescent="0.25">
      <c r="A21">
        <v>2009</v>
      </c>
      <c r="B21" t="s">
        <v>41</v>
      </c>
      <c r="C21">
        <v>0.38388648004799947</v>
      </c>
      <c r="D21">
        <v>0.64778608310648855</v>
      </c>
    </row>
    <row r="22" spans="1:4" x14ac:dyDescent="0.25">
      <c r="A22">
        <v>2010</v>
      </c>
      <c r="B22" t="s">
        <v>41</v>
      </c>
      <c r="C22">
        <v>0.36133755332324208</v>
      </c>
      <c r="D22">
        <v>0.60189624329159208</v>
      </c>
    </row>
    <row r="23" spans="1:4" x14ac:dyDescent="0.25">
      <c r="A23">
        <v>2011</v>
      </c>
      <c r="B23" t="s">
        <v>41</v>
      </c>
      <c r="C23">
        <v>0.38494411300829734</v>
      </c>
      <c r="D23">
        <v>0.53158883631625864</v>
      </c>
    </row>
    <row r="24" spans="1:4" x14ac:dyDescent="0.25">
      <c r="A24">
        <v>2012</v>
      </c>
      <c r="B24" t="s">
        <v>41</v>
      </c>
      <c r="C24">
        <v>0.35510135466427578</v>
      </c>
      <c r="D24">
        <v>0.56604793858481717</v>
      </c>
    </row>
    <row r="25" spans="1:4" x14ac:dyDescent="0.25">
      <c r="A25">
        <v>2013</v>
      </c>
      <c r="B25" t="s">
        <v>41</v>
      </c>
      <c r="C25">
        <v>0.36753409370106477</v>
      </c>
      <c r="D25">
        <v>0.60610563645028848</v>
      </c>
    </row>
    <row r="26" spans="1:4" x14ac:dyDescent="0.25">
      <c r="A26">
        <v>2006</v>
      </c>
      <c r="B26" t="s">
        <v>51</v>
      </c>
      <c r="C26">
        <v>0.3649068493150685</v>
      </c>
      <c r="D26">
        <v>0.61853424657534251</v>
      </c>
    </row>
    <row r="27" spans="1:4" x14ac:dyDescent="0.25">
      <c r="A27">
        <v>2007</v>
      </c>
      <c r="B27" t="s">
        <v>51</v>
      </c>
      <c r="C27">
        <v>0.38669247366417059</v>
      </c>
      <c r="D27">
        <v>0.65735730191879449</v>
      </c>
    </row>
    <row r="28" spans="1:4" x14ac:dyDescent="0.25">
      <c r="A28">
        <v>2008</v>
      </c>
      <c r="B28" t="s">
        <v>51</v>
      </c>
      <c r="C28">
        <v>0.38389702532244063</v>
      </c>
      <c r="D28">
        <v>0.65409093383842576</v>
      </c>
    </row>
    <row r="29" spans="1:4" x14ac:dyDescent="0.25">
      <c r="A29">
        <v>2009</v>
      </c>
      <c r="B29" t="s">
        <v>51</v>
      </c>
      <c r="C29">
        <v>0.38388648004799947</v>
      </c>
      <c r="D29">
        <v>0.64778608310648855</v>
      </c>
    </row>
    <row r="30" spans="1:4" x14ac:dyDescent="0.25">
      <c r="A30">
        <v>2010</v>
      </c>
      <c r="B30" t="s">
        <v>51</v>
      </c>
      <c r="C30">
        <v>0.36133755332324208</v>
      </c>
      <c r="D30">
        <v>0.60189624329159208</v>
      </c>
    </row>
    <row r="31" spans="1:4" x14ac:dyDescent="0.25">
      <c r="A31">
        <v>2011</v>
      </c>
      <c r="B31" t="s">
        <v>51</v>
      </c>
      <c r="C31">
        <v>0.38494411300829734</v>
      </c>
      <c r="D31">
        <v>0.53158883631625864</v>
      </c>
    </row>
    <row r="32" spans="1:4" x14ac:dyDescent="0.25">
      <c r="A32">
        <v>2012</v>
      </c>
      <c r="B32" t="s">
        <v>51</v>
      </c>
      <c r="C32">
        <v>0.35510135466427578</v>
      </c>
      <c r="D32">
        <v>0.56604793858481717</v>
      </c>
    </row>
    <row r="33" spans="1:4" x14ac:dyDescent="0.25">
      <c r="A33">
        <v>2013</v>
      </c>
      <c r="B33" t="s">
        <v>51</v>
      </c>
      <c r="C33">
        <v>0.36753409370106477</v>
      </c>
      <c r="D33">
        <v>0.60610563645028848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87"/>
  <sheetViews>
    <sheetView topLeftCell="A37" workbookViewId="0">
      <selection activeCell="K36" sqref="K36"/>
    </sheetView>
  </sheetViews>
  <sheetFormatPr defaultRowHeight="15" x14ac:dyDescent="0.25"/>
  <cols>
    <col min="2" max="2" width="27.42578125" customWidth="1"/>
  </cols>
  <sheetData>
    <row r="1" spans="1:6" x14ac:dyDescent="0.25">
      <c r="A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2007</v>
      </c>
      <c r="B2" t="s">
        <v>19</v>
      </c>
      <c r="C2" t="s">
        <v>20</v>
      </c>
      <c r="D2">
        <v>1940.3</v>
      </c>
      <c r="E2">
        <v>3.1809999999999998E-2</v>
      </c>
      <c r="F2">
        <v>0.19142999999999999</v>
      </c>
    </row>
    <row r="3" spans="1:6" x14ac:dyDescent="0.25">
      <c r="A3">
        <v>2008</v>
      </c>
      <c r="B3" t="s">
        <v>19</v>
      </c>
      <c r="C3" t="s">
        <v>20</v>
      </c>
      <c r="D3">
        <v>1880</v>
      </c>
      <c r="E3">
        <v>2.8320000000000001E-2</v>
      </c>
      <c r="F3">
        <v>0.18429000000000001</v>
      </c>
    </row>
    <row r="4" spans="1:6" x14ac:dyDescent="0.25">
      <c r="A4">
        <v>2009</v>
      </c>
      <c r="B4" t="s">
        <v>19</v>
      </c>
      <c r="C4" t="s">
        <v>20</v>
      </c>
      <c r="D4">
        <v>1952.2</v>
      </c>
      <c r="E4">
        <v>3.2770000000000001E-2</v>
      </c>
      <c r="F4">
        <v>0.2</v>
      </c>
    </row>
    <row r="5" spans="1:6" x14ac:dyDescent="0.25">
      <c r="A5">
        <v>2010</v>
      </c>
      <c r="B5" t="s">
        <v>19</v>
      </c>
      <c r="C5" t="s">
        <v>20</v>
      </c>
      <c r="D5">
        <v>1812.2</v>
      </c>
      <c r="E5">
        <v>2.9319999999999999E-2</v>
      </c>
      <c r="F5">
        <v>0.19048000000000001</v>
      </c>
    </row>
    <row r="6" spans="1:6" x14ac:dyDescent="0.25">
      <c r="A6">
        <v>2011</v>
      </c>
      <c r="B6" t="s">
        <v>19</v>
      </c>
      <c r="C6" t="s">
        <v>20</v>
      </c>
      <c r="D6">
        <v>1700</v>
      </c>
      <c r="E6">
        <v>2.8649999999999998E-2</v>
      </c>
      <c r="F6">
        <v>0.18762000000000001</v>
      </c>
    </row>
    <row r="7" spans="1:6" x14ac:dyDescent="0.25">
      <c r="A7">
        <v>2012</v>
      </c>
      <c r="B7" t="s">
        <v>19</v>
      </c>
      <c r="C7" t="s">
        <v>20</v>
      </c>
      <c r="D7">
        <v>1735</v>
      </c>
      <c r="E7">
        <v>2.903E-2</v>
      </c>
      <c r="F7">
        <v>0.19286</v>
      </c>
    </row>
    <row r="8" spans="1:6" x14ac:dyDescent="0.25">
      <c r="A8">
        <v>2013</v>
      </c>
      <c r="B8" t="s">
        <v>19</v>
      </c>
      <c r="C8" t="s">
        <v>20</v>
      </c>
      <c r="D8">
        <v>1706</v>
      </c>
      <c r="E8">
        <v>2.7480000000000001E-2</v>
      </c>
      <c r="F8">
        <v>0.22142999999999999</v>
      </c>
    </row>
    <row r="9" spans="1:6" x14ac:dyDescent="0.25">
      <c r="A9">
        <v>2007</v>
      </c>
      <c r="B9" t="s">
        <v>21</v>
      </c>
      <c r="C9" t="s">
        <v>20</v>
      </c>
      <c r="D9">
        <v>1290</v>
      </c>
      <c r="E9">
        <v>2.9190000000000001E-2</v>
      </c>
      <c r="F9">
        <v>2.8969999999999999E-2</v>
      </c>
    </row>
    <row r="10" spans="1:6" x14ac:dyDescent="0.25">
      <c r="A10">
        <v>2008</v>
      </c>
      <c r="B10" t="s">
        <v>21</v>
      </c>
      <c r="C10" t="s">
        <v>20</v>
      </c>
      <c r="D10">
        <v>1252</v>
      </c>
      <c r="E10">
        <v>2.8490000000000001E-2</v>
      </c>
      <c r="F10">
        <v>2.8889999999999999E-2</v>
      </c>
    </row>
    <row r="11" spans="1:6" x14ac:dyDescent="0.25">
      <c r="A11">
        <v>2009</v>
      </c>
      <c r="B11" t="s">
        <v>21</v>
      </c>
      <c r="C11" t="s">
        <v>20</v>
      </c>
      <c r="D11">
        <v>1182</v>
      </c>
      <c r="E11">
        <v>2.7789999999999999E-2</v>
      </c>
      <c r="F11">
        <v>2.8799999999999999E-2</v>
      </c>
    </row>
    <row r="12" spans="1:6" x14ac:dyDescent="0.25">
      <c r="A12">
        <v>2010</v>
      </c>
      <c r="B12" t="s">
        <v>21</v>
      </c>
      <c r="C12" t="s">
        <v>20</v>
      </c>
      <c r="D12">
        <v>1124</v>
      </c>
      <c r="E12">
        <v>2.6290000000000001E-2</v>
      </c>
      <c r="F12">
        <v>2.853E-2</v>
      </c>
    </row>
    <row r="13" spans="1:6" x14ac:dyDescent="0.25">
      <c r="A13">
        <v>2011</v>
      </c>
      <c r="B13" t="s">
        <v>21</v>
      </c>
      <c r="C13" t="s">
        <v>20</v>
      </c>
      <c r="D13">
        <v>1154</v>
      </c>
      <c r="E13">
        <v>2.5590000000000002E-2</v>
      </c>
      <c r="F13">
        <v>2.845E-2</v>
      </c>
    </row>
    <row r="14" spans="1:6" x14ac:dyDescent="0.25">
      <c r="A14">
        <v>2012</v>
      </c>
      <c r="B14" t="s">
        <v>21</v>
      </c>
      <c r="C14" t="s">
        <v>20</v>
      </c>
      <c r="D14">
        <v>1050</v>
      </c>
      <c r="E14">
        <v>2.4660000000000001E-2</v>
      </c>
      <c r="F14">
        <v>2.8309999999999998E-2</v>
      </c>
    </row>
    <row r="15" spans="1:6" x14ac:dyDescent="0.25">
      <c r="A15">
        <v>2013</v>
      </c>
      <c r="B15" t="s">
        <v>21</v>
      </c>
      <c r="C15" t="s">
        <v>20</v>
      </c>
      <c r="D15">
        <v>1042</v>
      </c>
      <c r="E15">
        <v>2.3730000000000001E-2</v>
      </c>
      <c r="F15">
        <v>2.8170000000000001E-2</v>
      </c>
    </row>
    <row r="16" spans="1:6" x14ac:dyDescent="0.25">
      <c r="A16">
        <v>2007</v>
      </c>
      <c r="B16" t="s">
        <v>53</v>
      </c>
      <c r="C16" t="s">
        <v>28</v>
      </c>
      <c r="D16">
        <v>5.3019999999999996</v>
      </c>
      <c r="E16">
        <v>4.2000000000000002E-4</v>
      </c>
      <c r="F16">
        <v>3.2000000000000002E-3</v>
      </c>
    </row>
    <row r="17" spans="1:6" x14ac:dyDescent="0.25">
      <c r="A17">
        <v>2008</v>
      </c>
      <c r="B17" t="s">
        <v>53</v>
      </c>
      <c r="C17" t="s">
        <v>28</v>
      </c>
      <c r="D17">
        <v>5.3019999999999996</v>
      </c>
      <c r="E17">
        <v>4.2000000000000002E-4</v>
      </c>
      <c r="F17">
        <v>3.2000000000000002E-3</v>
      </c>
    </row>
    <row r="18" spans="1:6" x14ac:dyDescent="0.25">
      <c r="A18">
        <v>2009</v>
      </c>
      <c r="B18" t="s">
        <v>53</v>
      </c>
      <c r="C18" t="s">
        <v>28</v>
      </c>
      <c r="D18">
        <v>5.3019999999999996</v>
      </c>
      <c r="E18">
        <v>4.2000000000000002E-4</v>
      </c>
      <c r="F18">
        <v>3.2000000000000002E-3</v>
      </c>
    </row>
    <row r="19" spans="1:6" x14ac:dyDescent="0.25">
      <c r="A19">
        <v>2010</v>
      </c>
      <c r="B19" t="s">
        <v>53</v>
      </c>
      <c r="C19" t="s">
        <v>28</v>
      </c>
      <c r="D19">
        <v>5.3019999999999996</v>
      </c>
      <c r="E19">
        <v>4.2000000000000002E-4</v>
      </c>
      <c r="F19">
        <v>3.2000000000000002E-3</v>
      </c>
    </row>
    <row r="20" spans="1:6" x14ac:dyDescent="0.25">
      <c r="A20">
        <v>2011</v>
      </c>
      <c r="B20" t="s">
        <v>53</v>
      </c>
      <c r="C20" t="s">
        <v>28</v>
      </c>
      <c r="D20">
        <v>5.3019999999999996</v>
      </c>
      <c r="E20">
        <v>4.2000000000000002E-4</v>
      </c>
      <c r="F20">
        <v>3.2000000000000002E-3</v>
      </c>
    </row>
    <row r="21" spans="1:6" x14ac:dyDescent="0.25">
      <c r="A21">
        <v>2012</v>
      </c>
      <c r="B21" t="s">
        <v>53</v>
      </c>
      <c r="C21" t="s">
        <v>28</v>
      </c>
      <c r="D21">
        <v>5.3019999999999996</v>
      </c>
      <c r="E21">
        <v>4.2000000000000002E-4</v>
      </c>
      <c r="F21">
        <v>3.2000000000000002E-3</v>
      </c>
    </row>
    <row r="22" spans="1:6" x14ac:dyDescent="0.25">
      <c r="A22">
        <v>2013</v>
      </c>
      <c r="B22" t="s">
        <v>53</v>
      </c>
      <c r="C22" t="s">
        <v>28</v>
      </c>
      <c r="D22">
        <v>5.3019999999999996</v>
      </c>
      <c r="E22">
        <v>4.2000000000000002E-4</v>
      </c>
      <c r="F22">
        <v>3.2000000000000002E-3</v>
      </c>
    </row>
    <row r="23" spans="1:6" x14ac:dyDescent="0.25">
      <c r="A23">
        <v>2007</v>
      </c>
      <c r="B23" t="s">
        <v>29</v>
      </c>
      <c r="C23" t="s">
        <v>20</v>
      </c>
      <c r="D23">
        <v>1722.67</v>
      </c>
      <c r="E23">
        <v>2.9190000000000001E-2</v>
      </c>
      <c r="F23">
        <v>2.8969999999999999E-2</v>
      </c>
    </row>
    <row r="24" spans="1:6" x14ac:dyDescent="0.25">
      <c r="A24">
        <v>2008</v>
      </c>
      <c r="B24" t="s">
        <v>29</v>
      </c>
      <c r="C24" t="s">
        <v>20</v>
      </c>
      <c r="D24">
        <v>1675.635</v>
      </c>
      <c r="E24">
        <v>2.8490000000000001E-2</v>
      </c>
      <c r="F24">
        <v>2.8885000000000001E-2</v>
      </c>
    </row>
    <row r="25" spans="1:6" x14ac:dyDescent="0.25">
      <c r="A25">
        <v>2009</v>
      </c>
      <c r="B25" t="s">
        <v>29</v>
      </c>
      <c r="C25" t="s">
        <v>20</v>
      </c>
      <c r="D25">
        <v>1628.6</v>
      </c>
      <c r="E25">
        <v>2.7789999999999999E-2</v>
      </c>
      <c r="F25">
        <v>2.8799999999999999E-2</v>
      </c>
    </row>
    <row r="26" spans="1:6" x14ac:dyDescent="0.25">
      <c r="A26">
        <v>2010</v>
      </c>
      <c r="B26" t="s">
        <v>29</v>
      </c>
      <c r="C26" t="s">
        <v>20</v>
      </c>
      <c r="D26">
        <v>1536.36</v>
      </c>
      <c r="E26">
        <v>2.6290000000000001E-2</v>
      </c>
      <c r="F26">
        <v>2.853E-2</v>
      </c>
    </row>
    <row r="27" spans="1:6" x14ac:dyDescent="0.25">
      <c r="A27">
        <v>2011</v>
      </c>
      <c r="B27" t="s">
        <v>29</v>
      </c>
      <c r="C27" t="s">
        <v>20</v>
      </c>
      <c r="D27">
        <v>1480.7550000000001</v>
      </c>
      <c r="E27">
        <v>2.5274999999999999E-2</v>
      </c>
      <c r="F27">
        <v>2.8065E-2</v>
      </c>
    </row>
    <row r="28" spans="1:6" x14ac:dyDescent="0.25">
      <c r="A28">
        <v>2012</v>
      </c>
      <c r="B28" t="s">
        <v>29</v>
      </c>
      <c r="C28" t="s">
        <v>20</v>
      </c>
      <c r="D28">
        <v>1425.15</v>
      </c>
      <c r="E28">
        <v>2.426E-2</v>
      </c>
      <c r="F28">
        <v>2.76E-2</v>
      </c>
    </row>
    <row r="29" spans="1:6" x14ac:dyDescent="0.25">
      <c r="A29">
        <v>2013</v>
      </c>
      <c r="B29" t="s">
        <v>29</v>
      </c>
      <c r="C29" t="s">
        <v>20</v>
      </c>
      <c r="D29">
        <v>1361.747000000003</v>
      </c>
      <c r="E29">
        <v>2.3302999999999852E-2</v>
      </c>
      <c r="F29">
        <v>2.7517000000000014E-2</v>
      </c>
    </row>
    <row r="30" spans="1:6" x14ac:dyDescent="0.25">
      <c r="A30">
        <v>2007</v>
      </c>
      <c r="B30" t="s">
        <v>30</v>
      </c>
      <c r="C30" t="s">
        <v>20</v>
      </c>
      <c r="D30">
        <v>1940.3</v>
      </c>
      <c r="E30">
        <v>3.1809999999999998E-2</v>
      </c>
      <c r="F30">
        <v>0.19142999999999999</v>
      </c>
    </row>
    <row r="31" spans="1:6" x14ac:dyDescent="0.25">
      <c r="A31">
        <v>2008</v>
      </c>
      <c r="B31" t="s">
        <v>30</v>
      </c>
      <c r="C31" t="s">
        <v>20</v>
      </c>
      <c r="D31">
        <v>1880</v>
      </c>
      <c r="E31">
        <v>2.8320000000000001E-2</v>
      </c>
      <c r="F31">
        <v>0.18429000000000001</v>
      </c>
    </row>
    <row r="32" spans="1:6" x14ac:dyDescent="0.25">
      <c r="A32">
        <v>2009</v>
      </c>
      <c r="B32" t="s">
        <v>30</v>
      </c>
      <c r="C32" t="s">
        <v>20</v>
      </c>
      <c r="D32">
        <v>1952.2</v>
      </c>
      <c r="E32">
        <v>3.2770000000000001E-2</v>
      </c>
      <c r="F32">
        <v>0.2</v>
      </c>
    </row>
    <row r="33" spans="1:6" x14ac:dyDescent="0.25">
      <c r="A33">
        <v>2010</v>
      </c>
      <c r="B33" t="s">
        <v>30</v>
      </c>
      <c r="C33" t="s">
        <v>20</v>
      </c>
      <c r="D33">
        <v>1812.2</v>
      </c>
      <c r="E33">
        <v>2.9319999999999999E-2</v>
      </c>
      <c r="F33">
        <v>0.19048000000000001</v>
      </c>
    </row>
    <row r="34" spans="1:6" x14ac:dyDescent="0.25">
      <c r="A34">
        <v>2011</v>
      </c>
      <c r="B34" t="s">
        <v>30</v>
      </c>
      <c r="C34" t="s">
        <v>20</v>
      </c>
      <c r="D34">
        <v>1700</v>
      </c>
      <c r="E34">
        <v>2.8649999999999998E-2</v>
      </c>
      <c r="F34">
        <v>0.18762000000000001</v>
      </c>
    </row>
    <row r="35" spans="1:6" x14ac:dyDescent="0.25">
      <c r="A35">
        <v>2012</v>
      </c>
      <c r="B35" t="s">
        <v>30</v>
      </c>
      <c r="C35" t="s">
        <v>20</v>
      </c>
      <c r="D35">
        <v>1735</v>
      </c>
      <c r="E35">
        <v>2.903E-2</v>
      </c>
      <c r="F35">
        <v>0.19286</v>
      </c>
    </row>
    <row r="36" spans="1:6" x14ac:dyDescent="0.25">
      <c r="A36">
        <v>2013</v>
      </c>
      <c r="B36" t="s">
        <v>30</v>
      </c>
      <c r="C36" t="s">
        <v>20</v>
      </c>
      <c r="D36">
        <v>1706</v>
      </c>
      <c r="E36">
        <v>2.7480000000000001E-2</v>
      </c>
      <c r="F36">
        <v>0.22142999999999999</v>
      </c>
    </row>
    <row r="37" spans="1:6" x14ac:dyDescent="0.25">
      <c r="A37">
        <v>2007</v>
      </c>
      <c r="B37" t="s">
        <v>31</v>
      </c>
      <c r="C37" t="s">
        <v>20</v>
      </c>
      <c r="D37">
        <v>1722.67</v>
      </c>
      <c r="E37">
        <v>2.9190000000000001E-2</v>
      </c>
      <c r="F37">
        <v>2.8969999999999999E-2</v>
      </c>
    </row>
    <row r="38" spans="1:6" x14ac:dyDescent="0.25">
      <c r="A38">
        <v>2008</v>
      </c>
      <c r="B38" t="s">
        <v>31</v>
      </c>
      <c r="C38" t="s">
        <v>20</v>
      </c>
      <c r="D38">
        <v>1675.635</v>
      </c>
      <c r="E38">
        <v>2.8490000000000001E-2</v>
      </c>
      <c r="F38">
        <v>2.8885000000000001E-2</v>
      </c>
    </row>
    <row r="39" spans="1:6" x14ac:dyDescent="0.25">
      <c r="A39">
        <v>2009</v>
      </c>
      <c r="B39" t="s">
        <v>31</v>
      </c>
      <c r="C39" t="s">
        <v>20</v>
      </c>
      <c r="D39">
        <v>1628.6</v>
      </c>
      <c r="E39">
        <v>2.7789999999999999E-2</v>
      </c>
      <c r="F39">
        <v>2.8799999999999999E-2</v>
      </c>
    </row>
    <row r="40" spans="1:6" x14ac:dyDescent="0.25">
      <c r="A40">
        <v>2010</v>
      </c>
      <c r="B40" t="s">
        <v>31</v>
      </c>
      <c r="C40" t="s">
        <v>20</v>
      </c>
      <c r="D40">
        <v>1536.36</v>
      </c>
      <c r="E40">
        <v>2.6290000000000001E-2</v>
      </c>
      <c r="F40">
        <v>2.853E-2</v>
      </c>
    </row>
    <row r="41" spans="1:6" x14ac:dyDescent="0.25">
      <c r="A41">
        <v>2011</v>
      </c>
      <c r="B41" t="s">
        <v>31</v>
      </c>
      <c r="C41" t="s">
        <v>20</v>
      </c>
      <c r="D41">
        <v>1480.7550000000001</v>
      </c>
      <c r="E41">
        <v>2.5274999999999999E-2</v>
      </c>
      <c r="F41">
        <v>2.8065E-2</v>
      </c>
    </row>
    <row r="42" spans="1:6" x14ac:dyDescent="0.25">
      <c r="A42">
        <v>2012</v>
      </c>
      <c r="B42" t="s">
        <v>31</v>
      </c>
      <c r="C42" t="s">
        <v>20</v>
      </c>
      <c r="D42">
        <v>1425.15</v>
      </c>
      <c r="E42">
        <v>2.426E-2</v>
      </c>
      <c r="F42">
        <v>2.76E-2</v>
      </c>
    </row>
    <row r="43" spans="1:6" x14ac:dyDescent="0.25">
      <c r="A43">
        <v>2013</v>
      </c>
      <c r="B43" t="s">
        <v>31</v>
      </c>
      <c r="C43" t="s">
        <v>20</v>
      </c>
      <c r="D43">
        <v>1361.747000000003</v>
      </c>
      <c r="E43">
        <v>2.3302999999999852E-2</v>
      </c>
      <c r="F43">
        <v>2.7517000000000014E-2</v>
      </c>
    </row>
    <row r="44" spans="1:6" x14ac:dyDescent="0.25">
      <c r="A44">
        <v>2007</v>
      </c>
      <c r="B44" t="s">
        <v>32</v>
      </c>
      <c r="C44" t="s">
        <v>20</v>
      </c>
      <c r="D44">
        <v>2100</v>
      </c>
      <c r="E44">
        <v>2.9190000000000001E-2</v>
      </c>
      <c r="F44">
        <v>2.8969999999999999E-2</v>
      </c>
    </row>
    <row r="45" spans="1:6" x14ac:dyDescent="0.25">
      <c r="A45">
        <v>2008</v>
      </c>
      <c r="B45" t="s">
        <v>32</v>
      </c>
      <c r="C45" t="s">
        <v>20</v>
      </c>
      <c r="D45">
        <v>2100</v>
      </c>
      <c r="E45">
        <v>2.8490000000000001E-2</v>
      </c>
      <c r="F45">
        <v>2.8885000000000001E-2</v>
      </c>
    </row>
    <row r="46" spans="1:6" x14ac:dyDescent="0.25">
      <c r="A46">
        <v>2009</v>
      </c>
      <c r="B46" t="s">
        <v>32</v>
      </c>
      <c r="C46" t="s">
        <v>20</v>
      </c>
      <c r="D46">
        <v>2100</v>
      </c>
      <c r="E46">
        <v>2.7789999999999999E-2</v>
      </c>
      <c r="F46">
        <v>2.8799999999999999E-2</v>
      </c>
    </row>
    <row r="47" spans="1:6" x14ac:dyDescent="0.25">
      <c r="A47">
        <v>2010</v>
      </c>
      <c r="B47" t="s">
        <v>32</v>
      </c>
      <c r="C47" t="s">
        <v>20</v>
      </c>
      <c r="D47">
        <v>2100</v>
      </c>
      <c r="E47">
        <v>2.6290000000000001E-2</v>
      </c>
      <c r="F47">
        <v>2.853E-2</v>
      </c>
    </row>
    <row r="48" spans="1:6" x14ac:dyDescent="0.25">
      <c r="A48">
        <v>2011</v>
      </c>
      <c r="B48" t="s">
        <v>32</v>
      </c>
      <c r="C48" t="s">
        <v>20</v>
      </c>
      <c r="D48">
        <v>2100</v>
      </c>
      <c r="E48">
        <v>2.5590000000000002E-2</v>
      </c>
      <c r="F48">
        <v>2.845E-2</v>
      </c>
    </row>
    <row r="49" spans="1:6" x14ac:dyDescent="0.25">
      <c r="A49">
        <v>2012</v>
      </c>
      <c r="B49" t="s">
        <v>32</v>
      </c>
      <c r="C49" t="s">
        <v>20</v>
      </c>
      <c r="D49">
        <v>2100</v>
      </c>
      <c r="E49">
        <v>2.4660000000000001E-2</v>
      </c>
      <c r="F49">
        <v>2.8309999999999998E-2</v>
      </c>
    </row>
    <row r="50" spans="1:6" x14ac:dyDescent="0.25">
      <c r="A50">
        <v>2013</v>
      </c>
      <c r="B50" t="s">
        <v>32</v>
      </c>
      <c r="C50" t="s">
        <v>20</v>
      </c>
      <c r="D50">
        <v>2100</v>
      </c>
      <c r="E50">
        <v>2.3730000000000001E-2</v>
      </c>
      <c r="F50">
        <v>2.8170000000000001E-2</v>
      </c>
    </row>
    <row r="51" spans="1:6" x14ac:dyDescent="0.25">
      <c r="A51">
        <v>2007</v>
      </c>
      <c r="B51" t="s">
        <v>52</v>
      </c>
      <c r="C51" t="s">
        <v>28</v>
      </c>
      <c r="D51">
        <v>5.3019999999999996</v>
      </c>
      <c r="E51">
        <v>4.2000000000000002E-4</v>
      </c>
      <c r="F51">
        <v>3.2000000000000002E-3</v>
      </c>
    </row>
    <row r="52" spans="1:6" x14ac:dyDescent="0.25">
      <c r="A52">
        <v>2008</v>
      </c>
      <c r="B52" t="s">
        <v>52</v>
      </c>
      <c r="C52" t="s">
        <v>28</v>
      </c>
      <c r="D52">
        <v>5.3019999999999996</v>
      </c>
      <c r="E52">
        <v>4.2000000000000002E-4</v>
      </c>
      <c r="F52">
        <v>3.2000000000000002E-3</v>
      </c>
    </row>
    <row r="53" spans="1:6" x14ac:dyDescent="0.25">
      <c r="A53">
        <v>2009</v>
      </c>
      <c r="B53" t="s">
        <v>52</v>
      </c>
      <c r="C53" t="s">
        <v>28</v>
      </c>
      <c r="D53">
        <v>5.3019999999999996</v>
      </c>
      <c r="E53">
        <v>4.2000000000000002E-4</v>
      </c>
      <c r="F53">
        <v>3.2000000000000002E-3</v>
      </c>
    </row>
    <row r="54" spans="1:6" x14ac:dyDescent="0.25">
      <c r="A54">
        <v>2010</v>
      </c>
      <c r="B54" t="s">
        <v>52</v>
      </c>
      <c r="C54" t="s">
        <v>28</v>
      </c>
      <c r="D54">
        <v>5.3019999999999996</v>
      </c>
      <c r="E54">
        <v>4.2000000000000002E-4</v>
      </c>
      <c r="F54">
        <v>3.2000000000000002E-3</v>
      </c>
    </row>
    <row r="55" spans="1:6" x14ac:dyDescent="0.25">
      <c r="A55">
        <v>2011</v>
      </c>
      <c r="B55" t="s">
        <v>52</v>
      </c>
      <c r="C55" t="s">
        <v>28</v>
      </c>
      <c r="D55">
        <v>5.3019999999999996</v>
      </c>
      <c r="E55">
        <v>4.2000000000000002E-4</v>
      </c>
      <c r="F55">
        <v>3.2000000000000002E-3</v>
      </c>
    </row>
    <row r="56" spans="1:6" x14ac:dyDescent="0.25">
      <c r="A56">
        <v>2012</v>
      </c>
      <c r="B56" t="s">
        <v>52</v>
      </c>
      <c r="C56" t="s">
        <v>28</v>
      </c>
      <c r="D56">
        <v>5.3019999999999996</v>
      </c>
      <c r="E56">
        <v>4.2000000000000002E-4</v>
      </c>
      <c r="F56">
        <v>3.2000000000000002E-3</v>
      </c>
    </row>
    <row r="57" spans="1:6" x14ac:dyDescent="0.25">
      <c r="A57">
        <v>2013</v>
      </c>
      <c r="B57" t="s">
        <v>52</v>
      </c>
      <c r="C57" t="s">
        <v>28</v>
      </c>
      <c r="D57">
        <v>5.3019999999999996</v>
      </c>
      <c r="E57">
        <v>4.2000000000000002E-4</v>
      </c>
      <c r="F57">
        <v>3.2000000000000002E-3</v>
      </c>
    </row>
    <row r="58" spans="1:6" x14ac:dyDescent="0.25">
      <c r="A58">
        <v>2007</v>
      </c>
      <c r="B58" t="s">
        <v>33</v>
      </c>
      <c r="C58" t="s">
        <v>20</v>
      </c>
      <c r="D58">
        <v>1940.3</v>
      </c>
      <c r="E58">
        <v>3.1809999999999998E-2</v>
      </c>
      <c r="F58">
        <v>0.19142999999999999</v>
      </c>
    </row>
    <row r="59" spans="1:6" x14ac:dyDescent="0.25">
      <c r="A59">
        <v>2008</v>
      </c>
      <c r="B59" t="s">
        <v>33</v>
      </c>
      <c r="C59" t="s">
        <v>20</v>
      </c>
      <c r="D59">
        <v>1880</v>
      </c>
      <c r="E59">
        <v>2.8320000000000001E-2</v>
      </c>
      <c r="F59">
        <v>0.18429000000000001</v>
      </c>
    </row>
    <row r="60" spans="1:6" x14ac:dyDescent="0.25">
      <c r="A60">
        <v>2009</v>
      </c>
      <c r="B60" t="s">
        <v>33</v>
      </c>
      <c r="C60" t="s">
        <v>20</v>
      </c>
      <c r="D60">
        <v>1952.2</v>
      </c>
      <c r="E60">
        <v>3.2770000000000001E-2</v>
      </c>
      <c r="F60">
        <v>0.2</v>
      </c>
    </row>
    <row r="61" spans="1:6" x14ac:dyDescent="0.25">
      <c r="A61">
        <v>2010</v>
      </c>
      <c r="B61" t="s">
        <v>33</v>
      </c>
      <c r="C61" t="s">
        <v>20</v>
      </c>
      <c r="D61">
        <v>1812.2</v>
      </c>
      <c r="E61">
        <v>2.9319999999999999E-2</v>
      </c>
      <c r="F61">
        <v>0.19048000000000001</v>
      </c>
    </row>
    <row r="62" spans="1:6" x14ac:dyDescent="0.25">
      <c r="A62">
        <v>2011</v>
      </c>
      <c r="B62" t="s">
        <v>33</v>
      </c>
      <c r="C62" t="s">
        <v>20</v>
      </c>
      <c r="D62">
        <v>1700</v>
      </c>
      <c r="E62">
        <v>2.8649999999999998E-2</v>
      </c>
      <c r="F62">
        <v>0.18762000000000001</v>
      </c>
    </row>
    <row r="63" spans="1:6" x14ac:dyDescent="0.25">
      <c r="A63">
        <v>2012</v>
      </c>
      <c r="B63" t="s">
        <v>33</v>
      </c>
      <c r="C63" t="s">
        <v>20</v>
      </c>
      <c r="D63">
        <v>1735</v>
      </c>
      <c r="E63">
        <v>2.903E-2</v>
      </c>
      <c r="F63">
        <v>0.19286</v>
      </c>
    </row>
    <row r="64" spans="1:6" x14ac:dyDescent="0.25">
      <c r="A64">
        <v>2013</v>
      </c>
      <c r="B64" t="s">
        <v>33</v>
      </c>
      <c r="C64" t="s">
        <v>20</v>
      </c>
      <c r="D64">
        <v>1706</v>
      </c>
      <c r="E64">
        <v>2.7480000000000001E-2</v>
      </c>
      <c r="F64">
        <v>0.22142999999999999</v>
      </c>
    </row>
    <row r="65" spans="1:6" x14ac:dyDescent="0.25">
      <c r="A65">
        <v>2007</v>
      </c>
      <c r="B65" t="s">
        <v>34</v>
      </c>
      <c r="C65" t="s">
        <v>28</v>
      </c>
      <c r="D65">
        <v>5.3019999999999996</v>
      </c>
      <c r="E65">
        <v>4.2000000000000002E-4</v>
      </c>
      <c r="F65">
        <v>3.2000000000000002E-3</v>
      </c>
    </row>
    <row r="66" spans="1:6" x14ac:dyDescent="0.25">
      <c r="A66">
        <v>2008</v>
      </c>
      <c r="B66" t="s">
        <v>34</v>
      </c>
      <c r="C66" t="s">
        <v>28</v>
      </c>
      <c r="D66">
        <v>5.3019999999999996</v>
      </c>
      <c r="E66">
        <v>4.2000000000000002E-4</v>
      </c>
      <c r="F66">
        <v>3.2000000000000002E-3</v>
      </c>
    </row>
    <row r="67" spans="1:6" x14ac:dyDescent="0.25">
      <c r="A67">
        <v>2009</v>
      </c>
      <c r="B67" t="s">
        <v>34</v>
      </c>
      <c r="C67" t="s">
        <v>28</v>
      </c>
      <c r="D67">
        <v>5.3019999999999996</v>
      </c>
      <c r="E67">
        <v>4.2000000000000002E-4</v>
      </c>
      <c r="F67">
        <v>3.2000000000000002E-3</v>
      </c>
    </row>
    <row r="68" spans="1:6" x14ac:dyDescent="0.25">
      <c r="A68">
        <v>2010</v>
      </c>
      <c r="B68" t="s">
        <v>34</v>
      </c>
      <c r="C68" t="s">
        <v>28</v>
      </c>
      <c r="D68">
        <v>5.3019999999999996</v>
      </c>
      <c r="E68">
        <v>4.2000000000000002E-4</v>
      </c>
      <c r="F68">
        <v>3.2000000000000002E-3</v>
      </c>
    </row>
    <row r="69" spans="1:6" x14ac:dyDescent="0.25">
      <c r="A69">
        <v>2011</v>
      </c>
      <c r="B69" t="s">
        <v>34</v>
      </c>
      <c r="C69" t="s">
        <v>28</v>
      </c>
      <c r="D69">
        <v>5.3019999999999996</v>
      </c>
      <c r="E69">
        <v>4.2000000000000002E-4</v>
      </c>
      <c r="F69">
        <v>3.2000000000000002E-3</v>
      </c>
    </row>
    <row r="70" spans="1:6" x14ac:dyDescent="0.25">
      <c r="A70">
        <v>2012</v>
      </c>
      <c r="B70" t="s">
        <v>34</v>
      </c>
      <c r="C70" t="s">
        <v>28</v>
      </c>
      <c r="D70">
        <v>5.3019999999999996</v>
      </c>
      <c r="E70">
        <v>4.2000000000000002E-4</v>
      </c>
      <c r="F70">
        <v>3.2000000000000002E-3</v>
      </c>
    </row>
    <row r="71" spans="1:6" x14ac:dyDescent="0.25">
      <c r="A71">
        <v>2013</v>
      </c>
      <c r="B71" t="s">
        <v>34</v>
      </c>
      <c r="C71" t="s">
        <v>28</v>
      </c>
      <c r="D71">
        <v>5.3019999999999996</v>
      </c>
      <c r="E71">
        <v>4.2000000000000002E-4</v>
      </c>
      <c r="F71">
        <v>3.2000000000000002E-3</v>
      </c>
    </row>
    <row r="72" spans="1:6" x14ac:dyDescent="0.25">
      <c r="A72">
        <v>2005</v>
      </c>
      <c r="B72" t="s">
        <v>35</v>
      </c>
      <c r="C72" t="s">
        <v>20</v>
      </c>
      <c r="D72">
        <f>1594.67</f>
        <v>1594.67</v>
      </c>
      <c r="E72">
        <f>0.02849</f>
        <v>2.8490000000000001E-2</v>
      </c>
      <c r="F72">
        <f>0.03872</f>
        <v>3.8719999999999997E-2</v>
      </c>
    </row>
    <row r="73" spans="1:6" x14ac:dyDescent="0.25">
      <c r="A73">
        <v>2006</v>
      </c>
      <c r="B73" t="s">
        <v>35</v>
      </c>
      <c r="C73" t="s">
        <v>20</v>
      </c>
      <c r="D73">
        <v>1658.67</v>
      </c>
      <c r="E73">
        <v>2.8840000000000001E-2</v>
      </c>
      <c r="F73">
        <v>3.3845E-2</v>
      </c>
    </row>
    <row r="74" spans="1:6" x14ac:dyDescent="0.25">
      <c r="A74">
        <v>2007</v>
      </c>
      <c r="B74" t="s">
        <v>35</v>
      </c>
      <c r="C74" t="s">
        <v>20</v>
      </c>
      <c r="D74">
        <v>1722.67</v>
      </c>
      <c r="E74">
        <v>2.9190000000000001E-2</v>
      </c>
      <c r="F74">
        <v>2.8969999999999999E-2</v>
      </c>
    </row>
    <row r="75" spans="1:6" x14ac:dyDescent="0.25">
      <c r="A75">
        <v>2008</v>
      </c>
      <c r="B75" t="s">
        <v>35</v>
      </c>
      <c r="C75" t="s">
        <v>20</v>
      </c>
      <c r="D75">
        <v>1675.635</v>
      </c>
      <c r="E75">
        <v>2.8490000000000001E-2</v>
      </c>
      <c r="F75">
        <v>2.8885000000000001E-2</v>
      </c>
    </row>
    <row r="76" spans="1:6" x14ac:dyDescent="0.25">
      <c r="A76">
        <v>2009</v>
      </c>
      <c r="B76" t="s">
        <v>35</v>
      </c>
      <c r="C76" t="s">
        <v>20</v>
      </c>
      <c r="D76">
        <v>1628.6</v>
      </c>
      <c r="E76">
        <v>2.7789999999999999E-2</v>
      </c>
      <c r="F76">
        <v>2.8799999999999999E-2</v>
      </c>
    </row>
    <row r="77" spans="1:6" x14ac:dyDescent="0.25">
      <c r="A77">
        <v>2010</v>
      </c>
      <c r="B77" t="s">
        <v>35</v>
      </c>
      <c r="C77" t="s">
        <v>20</v>
      </c>
      <c r="D77">
        <v>1536.36</v>
      </c>
      <c r="E77">
        <v>2.6290000000000001E-2</v>
      </c>
      <c r="F77">
        <v>2.853E-2</v>
      </c>
    </row>
    <row r="78" spans="1:6" x14ac:dyDescent="0.25">
      <c r="A78">
        <v>2011</v>
      </c>
      <c r="B78" t="s">
        <v>35</v>
      </c>
      <c r="C78" t="s">
        <v>20</v>
      </c>
      <c r="D78">
        <v>1489.3249999999971</v>
      </c>
      <c r="E78">
        <v>2.5590000000000002E-2</v>
      </c>
      <c r="F78">
        <v>2.845E-2</v>
      </c>
    </row>
    <row r="79" spans="1:6" x14ac:dyDescent="0.25">
      <c r="A79">
        <v>2012</v>
      </c>
      <c r="B79" t="s">
        <v>35</v>
      </c>
      <c r="C79" t="s">
        <v>20</v>
      </c>
      <c r="D79">
        <v>1428.7284999999974</v>
      </c>
      <c r="E79">
        <v>2.4660000000000001E-2</v>
      </c>
      <c r="F79">
        <v>2.8309999999999998E-2</v>
      </c>
    </row>
    <row r="80" spans="1:6" x14ac:dyDescent="0.25">
      <c r="A80">
        <v>2013</v>
      </c>
      <c r="B80" t="s">
        <v>35</v>
      </c>
      <c r="C80" t="s">
        <v>20</v>
      </c>
      <c r="D80">
        <v>1368.1319999999978</v>
      </c>
      <c r="E80">
        <v>2.3730000000000001E-2</v>
      </c>
      <c r="F80">
        <v>2.8170000000000001E-2</v>
      </c>
    </row>
    <row r="81" spans="1:6" x14ac:dyDescent="0.25">
      <c r="A81">
        <v>2007</v>
      </c>
      <c r="B81" t="s">
        <v>36</v>
      </c>
      <c r="C81" t="s">
        <v>28</v>
      </c>
      <c r="D81">
        <v>5.3019999999999996</v>
      </c>
      <c r="E81">
        <v>4.2000000000000002E-4</v>
      </c>
      <c r="F81">
        <v>3.2000000000000002E-3</v>
      </c>
    </row>
    <row r="82" spans="1:6" x14ac:dyDescent="0.25">
      <c r="A82">
        <v>2008</v>
      </c>
      <c r="B82" t="s">
        <v>36</v>
      </c>
      <c r="C82" t="s">
        <v>28</v>
      </c>
      <c r="D82">
        <v>5.3019999999999996</v>
      </c>
      <c r="E82">
        <v>4.2000000000000002E-4</v>
      </c>
      <c r="F82">
        <v>3.2000000000000002E-3</v>
      </c>
    </row>
    <row r="83" spans="1:6" x14ac:dyDescent="0.25">
      <c r="A83">
        <v>2009</v>
      </c>
      <c r="B83" t="s">
        <v>36</v>
      </c>
      <c r="C83" t="s">
        <v>28</v>
      </c>
      <c r="D83">
        <v>5.3019999999999996</v>
      </c>
      <c r="E83">
        <v>4.2000000000000002E-4</v>
      </c>
      <c r="F83">
        <v>3.2000000000000002E-3</v>
      </c>
    </row>
    <row r="84" spans="1:6" x14ac:dyDescent="0.25">
      <c r="A84">
        <v>2010</v>
      </c>
      <c r="B84" t="s">
        <v>36</v>
      </c>
      <c r="C84" t="s">
        <v>28</v>
      </c>
      <c r="D84">
        <v>5.3019999999999996</v>
      </c>
      <c r="E84">
        <v>4.2000000000000002E-4</v>
      </c>
      <c r="F84">
        <v>3.2000000000000002E-3</v>
      </c>
    </row>
    <row r="85" spans="1:6" x14ac:dyDescent="0.25">
      <c r="A85">
        <v>2011</v>
      </c>
      <c r="B85" t="s">
        <v>36</v>
      </c>
      <c r="C85" t="s">
        <v>28</v>
      </c>
      <c r="D85">
        <v>5.3019999999999996</v>
      </c>
      <c r="E85">
        <v>4.2000000000000002E-4</v>
      </c>
      <c r="F85">
        <v>3.2000000000000002E-3</v>
      </c>
    </row>
    <row r="86" spans="1:6" x14ac:dyDescent="0.25">
      <c r="A86">
        <v>2012</v>
      </c>
      <c r="B86" t="s">
        <v>36</v>
      </c>
      <c r="C86" t="s">
        <v>28</v>
      </c>
      <c r="D86">
        <v>5.3019999999999996</v>
      </c>
      <c r="E86">
        <v>4.2000000000000002E-4</v>
      </c>
      <c r="F86">
        <v>3.2000000000000002E-3</v>
      </c>
    </row>
    <row r="87" spans="1:6" x14ac:dyDescent="0.25">
      <c r="A87">
        <v>2013</v>
      </c>
      <c r="B87" t="s">
        <v>36</v>
      </c>
      <c r="C87" t="s">
        <v>28</v>
      </c>
      <c r="D87">
        <v>5.3019999999999996</v>
      </c>
      <c r="E87">
        <v>4.2000000000000002E-4</v>
      </c>
      <c r="F87">
        <v>3.2000000000000002E-3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City_metrics_Solid_Waste_Input</vt:lpstr>
      <vt:lpstr>City_Metrics_wastewater_input</vt:lpstr>
      <vt:lpstr>city_metrics_other_type</vt:lpstr>
      <vt:lpstr>City_Metrics_waste_ProcessingEF</vt:lpstr>
      <vt:lpstr>City_Metrics_energy_utilitiesEF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 Conklin</dc:creator>
  <cp:keywords/>
  <dc:description/>
  <cp:lastModifiedBy>Mauricio Leon</cp:lastModifiedBy>
  <cp:revision/>
  <dcterms:created xsi:type="dcterms:W3CDTF">2016-08-22T14:50:06Z</dcterms:created>
  <dcterms:modified xsi:type="dcterms:W3CDTF">2016-08-29T23:00:21Z</dcterms:modified>
  <cp:category/>
  <cp:contentStatus/>
</cp:coreProperties>
</file>