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Protocols\16S\qiagen test\"/>
    </mc:Choice>
  </mc:AlternateContent>
  <bookViews>
    <workbookView xWindow="0" yWindow="0" windowWidth="14370" windowHeight="7530"/>
  </bookViews>
  <sheets>
    <sheet name="End poi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L20" i="1" s="1"/>
  <c r="M20" i="1" s="1"/>
  <c r="K17" i="1"/>
  <c r="L17" i="1" s="1"/>
  <c r="K14" i="1"/>
  <c r="L14" i="1" s="1"/>
  <c r="M17" i="1" l="1"/>
  <c r="N17" i="1" s="1"/>
  <c r="O17" i="1" s="1"/>
  <c r="M14" i="1"/>
  <c r="N14" i="1" s="1"/>
  <c r="O14" i="1" s="1"/>
  <c r="N20" i="1" l="1"/>
  <c r="O20" i="1" s="1"/>
</calcChain>
</file>

<file path=xl/sharedStrings.xml><?xml version="1.0" encoding="utf-8"?>
<sst xmlns="http://schemas.openxmlformats.org/spreadsheetml/2006/main" count="44" uniqueCount="36">
  <si>
    <t>User: USER</t>
  </si>
  <si>
    <t>Path: C:\Program Files (x86)\BMG\Omega\User\Data\</t>
  </si>
  <si>
    <t>Test ID: 2173</t>
  </si>
  <si>
    <t>Test Name: dsDNA</t>
  </si>
  <si>
    <t>Date: 5/19/2022</t>
  </si>
  <si>
    <t>Time: 1:05:35 PM</t>
  </si>
  <si>
    <t>Absorbance</t>
  </si>
  <si>
    <t>Absorbance values are displayed as OD</t>
  </si>
  <si>
    <t>1. dsDNA concentration: (50  * x ) * Dilution(x)   in ng/µl (calculated) based on dsDNA 260 - Ref.</t>
  </si>
  <si>
    <t>A</t>
  </si>
  <si>
    <t>B</t>
  </si>
  <si>
    <t>C</t>
  </si>
  <si>
    <t>D</t>
  </si>
  <si>
    <t>E</t>
  </si>
  <si>
    <t>F</t>
  </si>
  <si>
    <t>G</t>
  </si>
  <si>
    <t>H</t>
  </si>
  <si>
    <t xml:space="preserve">Formula: </t>
  </si>
  <si>
    <t xml:space="preserve">     (50  * x ) * Dilution(x) </t>
  </si>
  <si>
    <t>Unit: ng/µl</t>
  </si>
  <si>
    <t xml:space="preserve">Calculated for: </t>
  </si>
  <si>
    <t>All</t>
  </si>
  <si>
    <t>2. Ratio 260 / 280</t>
  </si>
  <si>
    <t>Wavelength             Threshold</t>
  </si>
  <si>
    <t>Ratio 260 / 280     100% of  1.8</t>
  </si>
  <si>
    <t>Value &lt;= Threshold:      &lt;Value&gt;</t>
  </si>
  <si>
    <t>Value &gt; Threshold:        &lt;Value&gt;</t>
  </si>
  <si>
    <t>Calculation for concentrations &gt; 40 ng/ul</t>
  </si>
  <si>
    <t>Calculation for concentrations &gt; 30 ng/ul</t>
  </si>
  <si>
    <t>Calculation for concentrations &lt; 30 ng/ul</t>
  </si>
  <si>
    <t>DNA concentration</t>
  </si>
  <si>
    <t>Total DNA</t>
  </si>
  <si>
    <t>ul of DNA needed for 2000ng DNA</t>
  </si>
  <si>
    <t>H2O needed to get to 100 uL</t>
  </si>
  <si>
    <t>Total</t>
  </si>
  <si>
    <t>Final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</si>
</sst>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/>
    <xf numFmtId="0" fontId="1" fillId="0" borderId="8" xfId="0" applyFont="1" applyBorder="1"/>
    <xf numFmtId="0" fontId="0" fillId="0" borderId="8" xfId="0" applyFont="1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3"/>
  <sheetViews>
    <sheetView tabSelected="1" zoomScaleNormal="100" workbookViewId="0">
      <selection activeCell="J17" sqref="J17"/>
    </sheetView>
  </sheetViews>
  <sheetFormatPr defaultRowHeight="15" x14ac:dyDescent="0.25"/>
  <cols>
    <col min="1" max="1" width="4.28515625" customWidth="1"/>
    <col min="5" max="5" width="34.7109375" customWidth="1"/>
    <col min="10" max="10" width="18" style="17" bestFit="1" customWidth="1"/>
    <col min="11" max="11" width="9.85546875" style="17" bestFit="1" customWidth="1"/>
    <col min="12" max="12" width="31.42578125" style="17" bestFit="1" customWidth="1"/>
    <col min="13" max="13" width="26.28515625" style="17" bestFit="1" customWidth="1"/>
    <col min="14" max="14" width="5.5703125" style="17" bestFit="1" customWidth="1"/>
    <col min="15" max="15" width="18.5703125" style="17" bestFit="1" customWidth="1"/>
  </cols>
  <sheetData>
    <row r="3" spans="1:15" x14ac:dyDescent="0.25">
      <c r="A3" s="1" t="s">
        <v>0</v>
      </c>
    </row>
    <row r="4" spans="1:15" x14ac:dyDescent="0.25">
      <c r="A4" s="1" t="s">
        <v>1</v>
      </c>
    </row>
    <row r="5" spans="1:15" x14ac:dyDescent="0.25">
      <c r="A5" s="1" t="s">
        <v>2</v>
      </c>
    </row>
    <row r="6" spans="1:15" x14ac:dyDescent="0.25">
      <c r="A6" s="1" t="s">
        <v>3</v>
      </c>
    </row>
    <row r="7" spans="1:15" x14ac:dyDescent="0.25">
      <c r="A7" s="1" t="s">
        <v>4</v>
      </c>
    </row>
    <row r="8" spans="1:15" x14ac:dyDescent="0.25">
      <c r="A8" s="1" t="s">
        <v>5</v>
      </c>
    </row>
    <row r="9" spans="1:15" x14ac:dyDescent="0.25">
      <c r="A9" s="1" t="s">
        <v>6</v>
      </c>
      <c r="D9" s="1" t="s">
        <v>7</v>
      </c>
    </row>
    <row r="12" spans="1:15" x14ac:dyDescent="0.25">
      <c r="J12" s="16" t="s">
        <v>27</v>
      </c>
    </row>
    <row r="13" spans="1:15" x14ac:dyDescent="0.25">
      <c r="B13" t="s">
        <v>8</v>
      </c>
      <c r="E13" s="9"/>
      <c r="J13" s="17" t="s">
        <v>30</v>
      </c>
      <c r="K13" s="17" t="s">
        <v>31</v>
      </c>
      <c r="L13" s="17" t="s">
        <v>32</v>
      </c>
      <c r="M13" s="17" t="s">
        <v>33</v>
      </c>
      <c r="N13" s="17" t="s">
        <v>34</v>
      </c>
      <c r="O13" s="17" t="s">
        <v>35</v>
      </c>
    </row>
    <row r="14" spans="1:15" x14ac:dyDescent="0.25">
      <c r="B14" s="2">
        <v>10</v>
      </c>
      <c r="C14" s="2">
        <v>11</v>
      </c>
      <c r="E14" s="10" t="s">
        <v>17</v>
      </c>
      <c r="J14" s="18">
        <v>109.27</v>
      </c>
      <c r="K14" s="17">
        <f>J14*30</f>
        <v>3278.1</v>
      </c>
      <c r="L14" s="19">
        <f>(2000/K14)*30</f>
        <v>18.303285439736435</v>
      </c>
      <c r="M14" s="19">
        <f>100-L14</f>
        <v>81.696714560263558</v>
      </c>
      <c r="N14" s="19">
        <f>L14+M14</f>
        <v>100</v>
      </c>
      <c r="O14" s="17">
        <f>L14*J14/N14</f>
        <v>20.000000000000004</v>
      </c>
    </row>
    <row r="15" spans="1:15" x14ac:dyDescent="0.25">
      <c r="A15" s="2" t="s">
        <v>9</v>
      </c>
      <c r="B15" s="3">
        <v>33.5</v>
      </c>
      <c r="C15" s="4">
        <v>19.79</v>
      </c>
      <c r="E15" s="11" t="s">
        <v>18</v>
      </c>
      <c r="J15" s="14"/>
      <c r="L15" s="19"/>
      <c r="M15" s="19"/>
      <c r="N15" s="19"/>
    </row>
    <row r="16" spans="1:15" x14ac:dyDescent="0.25">
      <c r="A16" s="2" t="s">
        <v>10</v>
      </c>
      <c r="B16" s="5">
        <v>76.09</v>
      </c>
      <c r="C16" s="6">
        <v>48.08</v>
      </c>
      <c r="E16" s="11" t="s">
        <v>19</v>
      </c>
      <c r="J16" s="16" t="s">
        <v>28</v>
      </c>
      <c r="K16" s="20"/>
      <c r="L16" s="21"/>
      <c r="M16" s="22"/>
      <c r="N16" s="19"/>
    </row>
    <row r="17" spans="1:15" x14ac:dyDescent="0.25">
      <c r="A17" s="2" t="s">
        <v>11</v>
      </c>
      <c r="B17" s="5">
        <v>37.11</v>
      </c>
      <c r="C17" s="6">
        <v>6.89</v>
      </c>
      <c r="E17" s="12"/>
      <c r="J17" s="15">
        <v>40</v>
      </c>
      <c r="K17" s="17">
        <f>J17*30</f>
        <v>1200</v>
      </c>
      <c r="L17" s="19">
        <f>(2000/K17)*30*0.5</f>
        <v>25</v>
      </c>
      <c r="M17" s="19">
        <f>(100*0.5)-L17</f>
        <v>25</v>
      </c>
      <c r="N17" s="19">
        <f>L17+M17</f>
        <v>50</v>
      </c>
      <c r="O17" s="17">
        <f>L17*J17/N17</f>
        <v>20</v>
      </c>
    </row>
    <row r="18" spans="1:15" x14ac:dyDescent="0.25">
      <c r="A18" s="2" t="s">
        <v>12</v>
      </c>
      <c r="B18" s="5">
        <v>53.66</v>
      </c>
      <c r="C18" s="6">
        <v>81.63</v>
      </c>
      <c r="E18" s="10" t="s">
        <v>20</v>
      </c>
    </row>
    <row r="19" spans="1:15" x14ac:dyDescent="0.25">
      <c r="A19" s="2" t="s">
        <v>13</v>
      </c>
      <c r="B19" s="5">
        <v>41.81</v>
      </c>
      <c r="C19" s="6"/>
      <c r="E19" s="11"/>
      <c r="J19" s="16" t="s">
        <v>29</v>
      </c>
    </row>
    <row r="20" spans="1:15" x14ac:dyDescent="0.25">
      <c r="A20" s="2" t="s">
        <v>14</v>
      </c>
      <c r="B20" s="5">
        <v>59.88</v>
      </c>
      <c r="C20" s="6"/>
      <c r="E20" s="11" t="s">
        <v>21</v>
      </c>
      <c r="J20" s="14">
        <v>30</v>
      </c>
      <c r="K20" s="17">
        <f>J20*30</f>
        <v>900</v>
      </c>
      <c r="L20" s="19">
        <f>(2000/K20)*30*0.3333</f>
        <v>22.22</v>
      </c>
      <c r="M20" s="19">
        <f>(100*0.3333)-L20</f>
        <v>11.11</v>
      </c>
      <c r="N20" s="19">
        <f>L20+M20</f>
        <v>33.33</v>
      </c>
      <c r="O20" s="17">
        <f>L20*J20/N20</f>
        <v>20</v>
      </c>
    </row>
    <row r="21" spans="1:15" x14ac:dyDescent="0.25">
      <c r="A21" s="2" t="s">
        <v>15</v>
      </c>
      <c r="B21" s="5">
        <v>109.27</v>
      </c>
      <c r="C21" s="6"/>
      <c r="E21" s="13"/>
    </row>
    <row r="22" spans="1:15" x14ac:dyDescent="0.25">
      <c r="A22" s="2" t="s">
        <v>16</v>
      </c>
      <c r="B22" s="7">
        <v>51.61</v>
      </c>
      <c r="C22" s="8"/>
    </row>
    <row r="24" spans="1:15" x14ac:dyDescent="0.25">
      <c r="B24" t="s">
        <v>22</v>
      </c>
      <c r="E24" s="9"/>
    </row>
    <row r="25" spans="1:15" x14ac:dyDescent="0.25">
      <c r="B25" s="2">
        <v>10</v>
      </c>
      <c r="C25" s="2">
        <v>11</v>
      </c>
      <c r="E25" s="10" t="s">
        <v>23</v>
      </c>
    </row>
    <row r="26" spans="1:15" x14ac:dyDescent="0.25">
      <c r="A26" s="2" t="s">
        <v>9</v>
      </c>
      <c r="B26" s="3">
        <v>3.01</v>
      </c>
      <c r="C26" s="4">
        <v>3.06</v>
      </c>
      <c r="E26" s="11" t="s">
        <v>24</v>
      </c>
    </row>
    <row r="27" spans="1:15" x14ac:dyDescent="0.25">
      <c r="A27" s="2" t="s">
        <v>10</v>
      </c>
      <c r="B27" s="5">
        <v>2.16</v>
      </c>
      <c r="C27" s="6">
        <v>2.0699999999999998</v>
      </c>
      <c r="E27" s="12"/>
    </row>
    <row r="28" spans="1:15" x14ac:dyDescent="0.25">
      <c r="A28" s="2" t="s">
        <v>11</v>
      </c>
      <c r="B28" s="5">
        <v>2.4700000000000002</v>
      </c>
      <c r="C28" s="6">
        <v>-3.55</v>
      </c>
      <c r="E28" s="11" t="s">
        <v>25</v>
      </c>
    </row>
    <row r="29" spans="1:15" x14ac:dyDescent="0.25">
      <c r="A29" s="2" t="s">
        <v>12</v>
      </c>
      <c r="B29" s="5">
        <v>2.21</v>
      </c>
      <c r="C29" s="6">
        <v>1.81</v>
      </c>
      <c r="E29" s="11" t="s">
        <v>26</v>
      </c>
    </row>
    <row r="30" spans="1:15" x14ac:dyDescent="0.25">
      <c r="A30" s="2" t="s">
        <v>13</v>
      </c>
      <c r="B30" s="5">
        <v>2.38</v>
      </c>
      <c r="C30" s="6"/>
      <c r="E30" s="13"/>
    </row>
    <row r="31" spans="1:15" x14ac:dyDescent="0.25">
      <c r="A31" s="2" t="s">
        <v>14</v>
      </c>
      <c r="B31" s="5">
        <v>2.21</v>
      </c>
      <c r="C31" s="6"/>
    </row>
    <row r="32" spans="1:15" x14ac:dyDescent="0.25">
      <c r="A32" s="2" t="s">
        <v>15</v>
      </c>
      <c r="B32" s="5">
        <v>1.98</v>
      </c>
      <c r="C32" s="6"/>
    </row>
    <row r="33" spans="1:3" x14ac:dyDescent="0.25">
      <c r="A33" s="2" t="s">
        <v>16</v>
      </c>
      <c r="B33" s="7">
        <v>2.19</v>
      </c>
      <c r="C33" s="8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Company>UAMS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Tabor-Simecka, Leslie A</dc:creator>
  <cp:lastModifiedBy>Piccolo, Brian D</cp:lastModifiedBy>
  <dcterms:created xsi:type="dcterms:W3CDTF">2022-05-19T18:18:11Z</dcterms:created>
  <dcterms:modified xsi:type="dcterms:W3CDTF">2022-05-26T17:11:27Z</dcterms:modified>
</cp:coreProperties>
</file>