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4.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zubquzaini/Documents/data_analysis/data-analysis-lemonade-sales/processes/data-analysis/"/>
    </mc:Choice>
  </mc:AlternateContent>
  <xr:revisionPtr revIDLastSave="0" documentId="13_ncr:1_{A52C6A38-E6C0-5143-B968-57DD9865FA25}" xr6:coauthVersionLast="47" xr6:coauthVersionMax="47" xr10:uidLastSave="{00000000-0000-0000-0000-000000000000}"/>
  <bookViews>
    <workbookView xWindow="0" yWindow="0" windowWidth="28800" windowHeight="18000" firstSheet="3" activeTab="8" xr2:uid="{00000000-000D-0000-FFFF-FFFF00000000}"/>
  </bookViews>
  <sheets>
    <sheet name="Lemonade Original" sheetId="1" r:id="rId1"/>
    <sheet name="Lemonade Clean" sheetId="7" r:id="rId2"/>
    <sheet name="Lemonade Data Exploration" sheetId="9" r:id="rId3"/>
    <sheet name="Lemonade Descriptive Statistics" sheetId="11" r:id="rId4"/>
    <sheet name="Lemonade Associative Analysis" sheetId="12" r:id="rId5"/>
    <sheet name="Lemonade Comparative Analysis" sheetId="13" r:id="rId6"/>
    <sheet name="Lemonade Comparative Analysis 2" sheetId="14" r:id="rId7"/>
    <sheet name="Lemonade ANOVA" sheetId="15" r:id="rId8"/>
    <sheet name="Lemonade Regression" sheetId="17" r:id="rId9"/>
  </sheets>
  <definedNames>
    <definedName name="Slicer_Day">#N/A</definedName>
    <definedName name="Slicer_Day1">#N/A</definedName>
    <definedName name="Slicer_Day2">#N/A</definedName>
    <definedName name="Slicer_Day3">#N/A</definedName>
    <definedName name="Slicer_Location">#N/A</definedName>
  </definedNames>
  <calcPr calcId="191029"/>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2" i="15" l="1"/>
  <c r="J32" i="15" s="1"/>
  <c r="B32" i="15"/>
  <c r="I31" i="15"/>
  <c r="J31" i="15" s="1"/>
  <c r="B31" i="15"/>
  <c r="I30" i="15"/>
  <c r="J30" i="15" s="1"/>
  <c r="B30" i="15"/>
  <c r="I29" i="15"/>
  <c r="J29" i="15" s="1"/>
  <c r="B29" i="15"/>
  <c r="I28" i="15"/>
  <c r="J28" i="15" s="1"/>
  <c r="B28" i="15"/>
  <c r="I27" i="15"/>
  <c r="J27" i="15" s="1"/>
  <c r="B27" i="15"/>
  <c r="I26" i="15"/>
  <c r="J26" i="15" s="1"/>
  <c r="B26" i="15"/>
  <c r="I25" i="15"/>
  <c r="J25" i="15" s="1"/>
  <c r="B25" i="15"/>
  <c r="I24" i="15"/>
  <c r="J24" i="15" s="1"/>
  <c r="B24" i="15"/>
  <c r="I23" i="15"/>
  <c r="J23" i="15" s="1"/>
  <c r="B23" i="15"/>
  <c r="I22" i="15"/>
  <c r="J22" i="15" s="1"/>
  <c r="B22" i="15"/>
  <c r="I21" i="15"/>
  <c r="J21" i="15" s="1"/>
  <c r="B21" i="15"/>
  <c r="I20" i="15"/>
  <c r="J20" i="15" s="1"/>
  <c r="B20" i="15"/>
  <c r="I19" i="15"/>
  <c r="J19" i="15" s="1"/>
  <c r="B19" i="15"/>
  <c r="I18" i="15"/>
  <c r="J18" i="15" s="1"/>
  <c r="B18" i="15"/>
  <c r="I17" i="15"/>
  <c r="J17" i="15" s="1"/>
  <c r="B17" i="15"/>
  <c r="I16" i="15"/>
  <c r="J16" i="15" s="1"/>
  <c r="B16" i="15"/>
  <c r="I15" i="15"/>
  <c r="J15" i="15" s="1"/>
  <c r="B15" i="15"/>
  <c r="I14" i="15"/>
  <c r="J14" i="15" s="1"/>
  <c r="B14" i="15"/>
  <c r="I13" i="15"/>
  <c r="J13" i="15" s="1"/>
  <c r="B13" i="15"/>
  <c r="I12" i="15"/>
  <c r="J12" i="15" s="1"/>
  <c r="B12" i="15"/>
  <c r="I11" i="15"/>
  <c r="J11" i="15" s="1"/>
  <c r="B11" i="15"/>
  <c r="I10" i="15"/>
  <c r="J10" i="15" s="1"/>
  <c r="B10" i="15"/>
  <c r="I9" i="15"/>
  <c r="J9" i="15" s="1"/>
  <c r="B9" i="15"/>
  <c r="I8" i="15"/>
  <c r="J8" i="15" s="1"/>
  <c r="B8" i="15"/>
  <c r="I7" i="15"/>
  <c r="J7" i="15" s="1"/>
  <c r="B7" i="15"/>
  <c r="I6" i="15"/>
  <c r="J6" i="15" s="1"/>
  <c r="B6" i="15"/>
  <c r="I5" i="15"/>
  <c r="J5" i="15" s="1"/>
  <c r="B5" i="15"/>
  <c r="I4" i="15"/>
  <c r="J4" i="15" s="1"/>
  <c r="B4" i="15"/>
  <c r="I3" i="15"/>
  <c r="J3" i="15" s="1"/>
  <c r="B3" i="15"/>
  <c r="I2" i="15"/>
  <c r="J2" i="15" s="1"/>
  <c r="B2" i="15"/>
  <c r="B2" i="14"/>
  <c r="I2" i="14"/>
  <c r="J2" i="14" s="1"/>
  <c r="I32" i="14"/>
  <c r="J32" i="14" s="1"/>
  <c r="B32" i="14"/>
  <c r="I31" i="14"/>
  <c r="J31" i="14" s="1"/>
  <c r="B31" i="14"/>
  <c r="J30" i="14"/>
  <c r="I30" i="14"/>
  <c r="B30" i="14"/>
  <c r="I29" i="14"/>
  <c r="J29" i="14" s="1"/>
  <c r="B29" i="14"/>
  <c r="I28" i="14"/>
  <c r="J28" i="14" s="1"/>
  <c r="B28" i="14"/>
  <c r="I27" i="14"/>
  <c r="J27" i="14" s="1"/>
  <c r="B27" i="14"/>
  <c r="J26" i="14"/>
  <c r="I26" i="14"/>
  <c r="B26" i="14"/>
  <c r="I25" i="14"/>
  <c r="J25" i="14" s="1"/>
  <c r="B25" i="14"/>
  <c r="I24" i="14"/>
  <c r="J24" i="14" s="1"/>
  <c r="B24" i="14"/>
  <c r="I23" i="14"/>
  <c r="J23" i="14" s="1"/>
  <c r="B23" i="14"/>
  <c r="J22" i="14"/>
  <c r="I22" i="14"/>
  <c r="B22" i="14"/>
  <c r="I21" i="14"/>
  <c r="J21" i="14" s="1"/>
  <c r="B21" i="14"/>
  <c r="I20" i="14"/>
  <c r="J20" i="14" s="1"/>
  <c r="B20" i="14"/>
  <c r="I19" i="14"/>
  <c r="J19" i="14" s="1"/>
  <c r="B19" i="14"/>
  <c r="J18" i="14"/>
  <c r="I18" i="14"/>
  <c r="B18" i="14"/>
  <c r="I17" i="14"/>
  <c r="J17" i="14" s="1"/>
  <c r="B17" i="14"/>
  <c r="I16" i="14"/>
  <c r="J16" i="14" s="1"/>
  <c r="B16" i="14"/>
  <c r="I15" i="14"/>
  <c r="J15" i="14" s="1"/>
  <c r="B15" i="14"/>
  <c r="J14" i="14"/>
  <c r="I14" i="14"/>
  <c r="B14" i="14"/>
  <c r="I13" i="14"/>
  <c r="J13" i="14" s="1"/>
  <c r="B13" i="14"/>
  <c r="I12" i="14"/>
  <c r="J12" i="14" s="1"/>
  <c r="B12" i="14"/>
  <c r="J11" i="14"/>
  <c r="I11" i="14"/>
  <c r="B11" i="14"/>
  <c r="J10" i="14"/>
  <c r="I10" i="14"/>
  <c r="B10" i="14"/>
  <c r="I9" i="14"/>
  <c r="J9" i="14" s="1"/>
  <c r="B9" i="14"/>
  <c r="I8" i="14"/>
  <c r="J8" i="14" s="1"/>
  <c r="B8" i="14"/>
  <c r="J7" i="14"/>
  <c r="I7" i="14"/>
  <c r="B7" i="14"/>
  <c r="J6" i="14"/>
  <c r="I6" i="14"/>
  <c r="B6" i="14"/>
  <c r="I5" i="14"/>
  <c r="J5" i="14" s="1"/>
  <c r="B5" i="14"/>
  <c r="I4" i="14"/>
  <c r="J4" i="14" s="1"/>
  <c r="B4" i="14"/>
  <c r="J3" i="14"/>
  <c r="I3" i="14"/>
  <c r="B3" i="14"/>
  <c r="M7" i="13"/>
  <c r="I32" i="13"/>
  <c r="J32" i="13" s="1"/>
  <c r="B32" i="13"/>
  <c r="I31" i="13"/>
  <c r="J31" i="13" s="1"/>
  <c r="B31" i="13"/>
  <c r="I30" i="13"/>
  <c r="J30" i="13" s="1"/>
  <c r="B30" i="13"/>
  <c r="I29" i="13"/>
  <c r="J29" i="13" s="1"/>
  <c r="B29" i="13"/>
  <c r="J28" i="13"/>
  <c r="I28" i="13"/>
  <c r="B28" i="13"/>
  <c r="I27" i="13"/>
  <c r="J27" i="13" s="1"/>
  <c r="B27" i="13"/>
  <c r="I26" i="13"/>
  <c r="J26" i="13" s="1"/>
  <c r="B26" i="13"/>
  <c r="I25" i="13"/>
  <c r="J25" i="13" s="1"/>
  <c r="B25" i="13"/>
  <c r="J24" i="13"/>
  <c r="I24" i="13"/>
  <c r="B24" i="13"/>
  <c r="I23" i="13"/>
  <c r="J23" i="13" s="1"/>
  <c r="B23" i="13"/>
  <c r="I22" i="13"/>
  <c r="J22" i="13" s="1"/>
  <c r="B22" i="13"/>
  <c r="I21" i="13"/>
  <c r="J21" i="13" s="1"/>
  <c r="B21" i="13"/>
  <c r="J20" i="13"/>
  <c r="I20" i="13"/>
  <c r="B20" i="13"/>
  <c r="J19" i="13"/>
  <c r="I19" i="13"/>
  <c r="B19" i="13"/>
  <c r="I18" i="13"/>
  <c r="J18" i="13" s="1"/>
  <c r="B18" i="13"/>
  <c r="I17" i="13"/>
  <c r="J17" i="13" s="1"/>
  <c r="B17" i="13"/>
  <c r="J16" i="13"/>
  <c r="I16" i="13"/>
  <c r="B16" i="13"/>
  <c r="J15" i="13"/>
  <c r="I15" i="13"/>
  <c r="B15" i="13"/>
  <c r="I14" i="13"/>
  <c r="J14" i="13" s="1"/>
  <c r="B14" i="13"/>
  <c r="I13" i="13"/>
  <c r="J13" i="13" s="1"/>
  <c r="B13" i="13"/>
  <c r="J12" i="13"/>
  <c r="I12" i="13"/>
  <c r="B12" i="13"/>
  <c r="J11" i="13"/>
  <c r="I11" i="13"/>
  <c r="B11" i="13"/>
  <c r="I10" i="13"/>
  <c r="J10" i="13" s="1"/>
  <c r="B10" i="13"/>
  <c r="I9" i="13"/>
  <c r="J9" i="13" s="1"/>
  <c r="B9" i="13"/>
  <c r="J8" i="13"/>
  <c r="I8" i="13"/>
  <c r="B8" i="13"/>
  <c r="I7" i="13"/>
  <c r="J7" i="13" s="1"/>
  <c r="B7" i="13"/>
  <c r="I6" i="13"/>
  <c r="J6" i="13" s="1"/>
  <c r="B6" i="13"/>
  <c r="I5" i="13"/>
  <c r="J5" i="13" s="1"/>
  <c r="B5" i="13"/>
  <c r="J4" i="13"/>
  <c r="I4" i="13"/>
  <c r="B4" i="13"/>
  <c r="I3" i="13"/>
  <c r="J3" i="13" s="1"/>
  <c r="B3" i="13"/>
  <c r="I2" i="13"/>
  <c r="J2" i="13" s="1"/>
  <c r="B2" i="13"/>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I2" i="9"/>
  <c r="J2" i="9" s="1"/>
  <c r="I3" i="9"/>
  <c r="J3" i="9" s="1"/>
  <c r="I4" i="9"/>
  <c r="J4" i="9" s="1"/>
  <c r="I5" i="9"/>
  <c r="J5" i="9" s="1"/>
  <c r="I6" i="9"/>
  <c r="J6" i="9" s="1"/>
  <c r="I7" i="9"/>
  <c r="J7" i="9" s="1"/>
  <c r="I8" i="9"/>
  <c r="J8" i="9" s="1"/>
  <c r="I9" i="9"/>
  <c r="J9" i="9" s="1"/>
  <c r="I10" i="9"/>
  <c r="J10" i="9" s="1"/>
  <c r="I11" i="9"/>
  <c r="J11" i="9" s="1"/>
  <c r="I12" i="9"/>
  <c r="J12" i="9" s="1"/>
  <c r="I13" i="9"/>
  <c r="J13" i="9" s="1"/>
  <c r="I14" i="9"/>
  <c r="J14" i="9" s="1"/>
  <c r="I15" i="9"/>
  <c r="J15" i="9" s="1"/>
  <c r="I16" i="9"/>
  <c r="J16" i="9" s="1"/>
  <c r="I17" i="9"/>
  <c r="J17" i="9" s="1"/>
  <c r="I18" i="9"/>
  <c r="J18" i="9" s="1"/>
  <c r="I19" i="9"/>
  <c r="J19" i="9" s="1"/>
  <c r="I20" i="9"/>
  <c r="J20" i="9" s="1"/>
  <c r="I21" i="9"/>
  <c r="J21" i="9" s="1"/>
  <c r="I22" i="9"/>
  <c r="J22" i="9" s="1"/>
  <c r="I23" i="9"/>
  <c r="J23" i="9" s="1"/>
  <c r="I24" i="9"/>
  <c r="J24" i="9" s="1"/>
  <c r="I25" i="9"/>
  <c r="J25" i="9" s="1"/>
  <c r="I26" i="9"/>
  <c r="J26" i="9" s="1"/>
  <c r="I27" i="9"/>
  <c r="J27" i="9" s="1"/>
  <c r="I28" i="9"/>
  <c r="J28" i="9" s="1"/>
  <c r="I29" i="9"/>
  <c r="J29" i="9" s="1"/>
  <c r="I30" i="9"/>
  <c r="J30" i="9" s="1"/>
  <c r="I31" i="9"/>
  <c r="J31" i="9" s="1"/>
  <c r="I32" i="9"/>
  <c r="J32" i="9" s="1"/>
</calcChain>
</file>

<file path=xl/sharedStrings.xml><?xml version="1.0" encoding="utf-8"?>
<sst xmlns="http://schemas.openxmlformats.org/spreadsheetml/2006/main" count="436" uniqueCount="82">
  <si>
    <t>Date</t>
  </si>
  <si>
    <t>Location</t>
  </si>
  <si>
    <t>Lemon</t>
  </si>
  <si>
    <t>Orange</t>
  </si>
  <si>
    <t>Temperature</t>
  </si>
  <si>
    <t>Leaflets</t>
  </si>
  <si>
    <t>Price</t>
  </si>
  <si>
    <t>Park</t>
  </si>
  <si>
    <t>Beach</t>
  </si>
  <si>
    <t>Sales</t>
  </si>
  <si>
    <t>Revenue</t>
  </si>
  <si>
    <t>Day</t>
  </si>
  <si>
    <t>Mean</t>
  </si>
  <si>
    <t>Standard Error</t>
  </si>
  <si>
    <t>Median</t>
  </si>
  <si>
    <t>Mode</t>
  </si>
  <si>
    <t>Standard Deviation</t>
  </si>
  <si>
    <t>Sample Variance</t>
  </si>
  <si>
    <t>Kurtosis</t>
  </si>
  <si>
    <t>Skewness</t>
  </si>
  <si>
    <t>Range</t>
  </si>
  <si>
    <t>Minimum</t>
  </si>
  <si>
    <t>Maximum</t>
  </si>
  <si>
    <t>Sum</t>
  </si>
  <si>
    <t>Count</t>
  </si>
  <si>
    <t>Spurious correlations</t>
  </si>
  <si>
    <t>Assume Rozie sold average 200 lemonade last year, we wanted to know if the sales increases</t>
  </si>
  <si>
    <t>u = 200</t>
  </si>
  <si>
    <t>Alternative hypotheses</t>
  </si>
  <si>
    <t>u &gt; 200</t>
  </si>
  <si>
    <t>Threshold</t>
  </si>
  <si>
    <t>P-value</t>
  </si>
  <si>
    <t>Null hypotheses</t>
  </si>
  <si>
    <t>Failed to reject null hypotheses. There is no significant evidence Rozie is selling more this year</t>
  </si>
  <si>
    <t>Z-Test</t>
  </si>
  <si>
    <t>t-Test: Two-Sample Assuming Equal Variances</t>
  </si>
  <si>
    <t>Variance</t>
  </si>
  <si>
    <t>Observations</t>
  </si>
  <si>
    <t>Pooled Variance</t>
  </si>
  <si>
    <t>Hypothesized Mean Difference</t>
  </si>
  <si>
    <t>df</t>
  </si>
  <si>
    <t>t Stat</t>
  </si>
  <si>
    <t>P(T&lt;=t) one-tail</t>
  </si>
  <si>
    <t>t Critical one-tail</t>
  </si>
  <si>
    <t>P(T&lt;=t) two-tail</t>
  </si>
  <si>
    <t>t Critical two-tail</t>
  </si>
  <si>
    <t>Lemon_beach</t>
  </si>
  <si>
    <t>Orange_beach</t>
  </si>
  <si>
    <t>Lemon_park</t>
  </si>
  <si>
    <t>Orange_park</t>
  </si>
  <si>
    <t>Anova: Single Factor</t>
  </si>
  <si>
    <t>SUMMARY</t>
  </si>
  <si>
    <t>Groups</t>
  </si>
  <si>
    <t>Average</t>
  </si>
  <si>
    <t>ANOVA</t>
  </si>
  <si>
    <t>Source of Variation</t>
  </si>
  <si>
    <t>SS</t>
  </si>
  <si>
    <t>MS</t>
  </si>
  <si>
    <t>F</t>
  </si>
  <si>
    <t>F crit</t>
  </si>
  <si>
    <t>Between Groups</t>
  </si>
  <si>
    <t>Within Groups</t>
  </si>
  <si>
    <t>Total</t>
  </si>
  <si>
    <t>SUMMARY OUTPUT</t>
  </si>
  <si>
    <t>Regression Statistics</t>
  </si>
  <si>
    <t>Multiple R</t>
  </si>
  <si>
    <t>R Square</t>
  </si>
  <si>
    <t>Adjusted R Square</t>
  </si>
  <si>
    <t>Regression</t>
  </si>
  <si>
    <t>Residual</t>
  </si>
  <si>
    <t>Intercept</t>
  </si>
  <si>
    <t>Significance F</t>
  </si>
  <si>
    <t>Coefficients</t>
  </si>
  <si>
    <t>Lower 95%</t>
  </si>
  <si>
    <t>Upper 95%</t>
  </si>
  <si>
    <t>Lower 95.0%</t>
  </si>
  <si>
    <t>Upper 95.0%</t>
  </si>
  <si>
    <t>RESIDUAL OUTPUT</t>
  </si>
  <si>
    <t>Observation</t>
  </si>
  <si>
    <t>Predicted Sales</t>
  </si>
  <si>
    <t>Residuals</t>
  </si>
  <si>
    <t>Standard Residuals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</si>
</sst>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diagonal/>
    </border>
    <border>
      <left/>
      <right/>
      <top style="thin">
        <color theme="1"/>
      </top>
      <bottom style="thin">
        <color theme="1"/>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right/>
      <top style="thin">
        <color rgb="FF000000"/>
      </top>
      <bottom/>
      <diagonal/>
    </border>
    <border>
      <left/>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0" fontId="0" fillId="0" borderId="10" xfId="0" applyFont="1" applyBorder="1"/>
    <xf numFmtId="0" fontId="0" fillId="0" borderId="11" xfId="0" applyFont="1" applyBorder="1"/>
    <xf numFmtId="0" fontId="0" fillId="0" borderId="0" xfId="0" applyFill="1" applyBorder="1" applyAlignment="1"/>
    <xf numFmtId="0" fontId="0" fillId="0" borderId="12" xfId="0" applyFill="1" applyBorder="1" applyAlignment="1"/>
    <xf numFmtId="0" fontId="18" fillId="0" borderId="13" xfId="0" applyFont="1" applyFill="1" applyBorder="1" applyAlignment="1">
      <alignment horizontal="center"/>
    </xf>
    <xf numFmtId="0" fontId="0" fillId="33" borderId="0" xfId="0" applyFill="1"/>
    <xf numFmtId="0" fontId="0" fillId="33" borderId="0" xfId="0" applyFill="1" applyBorder="1" applyAlignment="1"/>
    <xf numFmtId="0" fontId="0" fillId="0" borderId="0" xfId="0" applyAlignment="1">
      <alignment horizontal="center"/>
    </xf>
    <xf numFmtId="0" fontId="0" fillId="0" borderId="14" xfId="0" applyBorder="1"/>
    <xf numFmtId="0" fontId="0" fillId="0" borderId="14" xfId="0" applyBorder="1" applyAlignment="1">
      <alignment horizontal="center"/>
    </xf>
    <xf numFmtId="0" fontId="19" fillId="0" borderId="15" xfId="0" applyFont="1" applyBorder="1"/>
    <xf numFmtId="0" fontId="19" fillId="0" borderId="16" xfId="0" applyFont="1" applyBorder="1"/>
    <xf numFmtId="0" fontId="18" fillId="0" borderId="13" xfId="0" applyFont="1" applyFill="1" applyBorder="1" applyAlignment="1">
      <alignment horizontal="centerContinuous"/>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Temperature  Residual Plot</a:t>
            </a:r>
          </a:p>
        </c:rich>
      </c:tx>
      <c:overlay val="0"/>
    </c:title>
    <c:autoTitleDeleted val="0"/>
    <c:plotArea>
      <c:layout/>
      <c:scatterChart>
        <c:scatterStyle val="lineMarker"/>
        <c:varyColors val="0"/>
        <c:ser>
          <c:idx val="0"/>
          <c:order val="0"/>
          <c:spPr>
            <a:ln w="19050">
              <a:noFill/>
            </a:ln>
          </c:spPr>
          <c:xVal>
            <c:numRef>
              <c:f>'Lemonade Data Exploration'!$F$2:$F$32</c:f>
              <c:numCache>
                <c:formatCode>General</c:formatCode>
                <c:ptCount val="31"/>
                <c:pt idx="0">
                  <c:v>70</c:v>
                </c:pt>
                <c:pt idx="1">
                  <c:v>72</c:v>
                </c:pt>
                <c:pt idx="2">
                  <c:v>71</c:v>
                </c:pt>
                <c:pt idx="3">
                  <c:v>76</c:v>
                </c:pt>
                <c:pt idx="4">
                  <c:v>78</c:v>
                </c:pt>
                <c:pt idx="5">
                  <c:v>82</c:v>
                </c:pt>
                <c:pt idx="6">
                  <c:v>81</c:v>
                </c:pt>
                <c:pt idx="7">
                  <c:v>82</c:v>
                </c:pt>
                <c:pt idx="8">
                  <c:v>80</c:v>
                </c:pt>
                <c:pt idx="9">
                  <c:v>82</c:v>
                </c:pt>
                <c:pt idx="10">
                  <c:v>83</c:v>
                </c:pt>
                <c:pt idx="11">
                  <c:v>84</c:v>
                </c:pt>
                <c:pt idx="12">
                  <c:v>77</c:v>
                </c:pt>
                <c:pt idx="13">
                  <c:v>78</c:v>
                </c:pt>
                <c:pt idx="14">
                  <c:v>75</c:v>
                </c:pt>
                <c:pt idx="15">
                  <c:v>74</c:v>
                </c:pt>
                <c:pt idx="16">
                  <c:v>77</c:v>
                </c:pt>
                <c:pt idx="17">
                  <c:v>81</c:v>
                </c:pt>
                <c:pt idx="18">
                  <c:v>78</c:v>
                </c:pt>
                <c:pt idx="19">
                  <c:v>70</c:v>
                </c:pt>
                <c:pt idx="20">
                  <c:v>77</c:v>
                </c:pt>
                <c:pt idx="21">
                  <c:v>80</c:v>
                </c:pt>
                <c:pt idx="22">
                  <c:v>81</c:v>
                </c:pt>
                <c:pt idx="23">
                  <c:v>82</c:v>
                </c:pt>
                <c:pt idx="24">
                  <c:v>84</c:v>
                </c:pt>
                <c:pt idx="25">
                  <c:v>83</c:v>
                </c:pt>
                <c:pt idx="26">
                  <c:v>80</c:v>
                </c:pt>
                <c:pt idx="27">
                  <c:v>82</c:v>
                </c:pt>
                <c:pt idx="28">
                  <c:v>81</c:v>
                </c:pt>
                <c:pt idx="29">
                  <c:v>82</c:v>
                </c:pt>
                <c:pt idx="30">
                  <c:v>82</c:v>
                </c:pt>
              </c:numCache>
            </c:numRef>
          </c:xVal>
          <c:yVal>
            <c:numRef>
              <c:f>'Lemonade Regression'!$C$27:$C$57</c:f>
              <c:numCache>
                <c:formatCode>General</c:formatCode>
                <c:ptCount val="31"/>
                <c:pt idx="0">
                  <c:v>13.299125863116416</c:v>
                </c:pt>
                <c:pt idx="1">
                  <c:v>8.9674585212739544</c:v>
                </c:pt>
                <c:pt idx="2">
                  <c:v>6.7183227589134731</c:v>
                </c:pt>
                <c:pt idx="3">
                  <c:v>50.924141304285229</c:v>
                </c:pt>
                <c:pt idx="4">
                  <c:v>18.460054745912657</c:v>
                </c:pt>
                <c:pt idx="5">
                  <c:v>-10.690878187938324</c:v>
                </c:pt>
                <c:pt idx="6">
                  <c:v>-22.53744626685102</c:v>
                </c:pt>
                <c:pt idx="7">
                  <c:v>-17.908327971186793</c:v>
                </c:pt>
                <c:pt idx="8">
                  <c:v>-17.569132245963033</c:v>
                </c:pt>
                <c:pt idx="9">
                  <c:v>-23.513288671120392</c:v>
                </c:pt>
                <c:pt idx="10">
                  <c:v>10.13088639130649</c:v>
                </c:pt>
                <c:pt idx="11">
                  <c:v>19.674974120252415</c:v>
                </c:pt>
                <c:pt idx="12">
                  <c:v>-2.6641901832989845</c:v>
                </c:pt>
                <c:pt idx="13">
                  <c:v>-9.2449932875018703</c:v>
                </c:pt>
                <c:pt idx="14">
                  <c:v>-5.8086925177013313</c:v>
                </c:pt>
                <c:pt idx="15">
                  <c:v>2.4621018531534844</c:v>
                </c:pt>
                <c:pt idx="16">
                  <c:v>-14.745320559477364</c:v>
                </c:pt>
                <c:pt idx="17">
                  <c:v>14.281336023489644</c:v>
                </c:pt>
                <c:pt idx="18">
                  <c:v>23.581317386220121</c:v>
                </c:pt>
                <c:pt idx="19">
                  <c:v>-39.479524163095192</c:v>
                </c:pt>
                <c:pt idx="20">
                  <c:v>-3.5353991596101935</c:v>
                </c:pt>
                <c:pt idx="21">
                  <c:v>7.8621391276925294</c:v>
                </c:pt>
                <c:pt idx="22">
                  <c:v>2.8938251068045133</c:v>
                </c:pt>
                <c:pt idx="23">
                  <c:v>1.2279914358832684</c:v>
                </c:pt>
                <c:pt idx="24">
                  <c:v>27.291363394107236</c:v>
                </c:pt>
                <c:pt idx="25">
                  <c:v>2.0439608775467946</c:v>
                </c:pt>
                <c:pt idx="26">
                  <c:v>-9.5311669265738601</c:v>
                </c:pt>
                <c:pt idx="27">
                  <c:v>-10.560353918449522</c:v>
                </c:pt>
                <c:pt idx="28">
                  <c:v>-10.507009330843175</c:v>
                </c:pt>
                <c:pt idx="29">
                  <c:v>-7.2578735684827507</c:v>
                </c:pt>
                <c:pt idx="30">
                  <c:v>-4.2654019518640496</c:v>
                </c:pt>
              </c:numCache>
            </c:numRef>
          </c:yVal>
          <c:smooth val="0"/>
          <c:extLst>
            <c:ext xmlns:c16="http://schemas.microsoft.com/office/drawing/2014/chart" uri="{C3380CC4-5D6E-409C-BE32-E72D297353CC}">
              <c16:uniqueId val="{00000004-B59C-924A-9333-2CC2DCF6C0C8}"/>
            </c:ext>
          </c:extLst>
        </c:ser>
        <c:dLbls>
          <c:showLegendKey val="0"/>
          <c:showVal val="0"/>
          <c:showCatName val="0"/>
          <c:showSerName val="0"/>
          <c:showPercent val="0"/>
          <c:showBubbleSize val="0"/>
        </c:dLbls>
        <c:axId val="1070952832"/>
        <c:axId val="1070954480"/>
      </c:scatterChart>
      <c:valAx>
        <c:axId val="1070952832"/>
        <c:scaling>
          <c:orientation val="minMax"/>
        </c:scaling>
        <c:delete val="0"/>
        <c:axPos val="b"/>
        <c:title>
          <c:tx>
            <c:rich>
              <a:bodyPr/>
              <a:lstStyle/>
              <a:p>
                <a:pPr>
                  <a:defRPr/>
                </a:pPr>
                <a:r>
                  <a:rPr lang="en-GB"/>
                  <a:t>Temperature</a:t>
                </a:r>
              </a:p>
            </c:rich>
          </c:tx>
          <c:overlay val="0"/>
        </c:title>
        <c:numFmt formatCode="General" sourceLinked="1"/>
        <c:majorTickMark val="out"/>
        <c:minorTickMark val="none"/>
        <c:tickLblPos val="nextTo"/>
        <c:crossAx val="1070954480"/>
        <c:crosses val="autoZero"/>
        <c:crossBetween val="midCat"/>
      </c:valAx>
      <c:valAx>
        <c:axId val="107095448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107095283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Leaflets  Residual Plot</a:t>
            </a:r>
          </a:p>
        </c:rich>
      </c:tx>
      <c:overlay val="0"/>
    </c:title>
    <c:autoTitleDeleted val="0"/>
    <c:plotArea>
      <c:layout/>
      <c:scatterChart>
        <c:scatterStyle val="lineMarker"/>
        <c:varyColors val="0"/>
        <c:ser>
          <c:idx val="0"/>
          <c:order val="0"/>
          <c:spPr>
            <a:ln w="19050">
              <a:noFill/>
            </a:ln>
          </c:spPr>
          <c:xVal>
            <c:strRef>
              <c:f>'Lemonade Regression'!$G$2:$G$32</c:f>
              <c:strCache>
                <c:ptCount val="19"/>
                <c:pt idx="14">
                  <c:v>Upper 95%</c:v>
                </c:pt>
                <c:pt idx="15">
                  <c:v>-38.62934852</c:v>
                </c:pt>
                <c:pt idx="16">
                  <c:v>4.452383926</c:v>
                </c:pt>
                <c:pt idx="17">
                  <c:v>2.291685492</c:v>
                </c:pt>
                <c:pt idx="18">
                  <c:v>-69.50237891</c:v>
                </c:pt>
              </c:strCache>
            </c:strRef>
          </c:xVal>
          <c:yVal>
            <c:numRef>
              <c:f>'Lemonade Regression'!$C$27:$C$57</c:f>
              <c:numCache>
                <c:formatCode>General</c:formatCode>
                <c:ptCount val="31"/>
                <c:pt idx="0">
                  <c:v>13.299125863116416</c:v>
                </c:pt>
                <c:pt idx="1">
                  <c:v>8.9674585212739544</c:v>
                </c:pt>
                <c:pt idx="2">
                  <c:v>6.7183227589134731</c:v>
                </c:pt>
                <c:pt idx="3">
                  <c:v>50.924141304285229</c:v>
                </c:pt>
                <c:pt idx="4">
                  <c:v>18.460054745912657</c:v>
                </c:pt>
                <c:pt idx="5">
                  <c:v>-10.690878187938324</c:v>
                </c:pt>
                <c:pt idx="6">
                  <c:v>-22.53744626685102</c:v>
                </c:pt>
                <c:pt idx="7">
                  <c:v>-17.908327971186793</c:v>
                </c:pt>
                <c:pt idx="8">
                  <c:v>-17.569132245963033</c:v>
                </c:pt>
                <c:pt idx="9">
                  <c:v>-23.513288671120392</c:v>
                </c:pt>
                <c:pt idx="10">
                  <c:v>10.13088639130649</c:v>
                </c:pt>
                <c:pt idx="11">
                  <c:v>19.674974120252415</c:v>
                </c:pt>
                <c:pt idx="12">
                  <c:v>-2.6641901832989845</c:v>
                </c:pt>
                <c:pt idx="13">
                  <c:v>-9.2449932875018703</c:v>
                </c:pt>
                <c:pt idx="14">
                  <c:v>-5.8086925177013313</c:v>
                </c:pt>
                <c:pt idx="15">
                  <c:v>2.4621018531534844</c:v>
                </c:pt>
                <c:pt idx="16">
                  <c:v>-14.745320559477364</c:v>
                </c:pt>
                <c:pt idx="17">
                  <c:v>14.281336023489644</c:v>
                </c:pt>
                <c:pt idx="18">
                  <c:v>23.581317386220121</c:v>
                </c:pt>
                <c:pt idx="19">
                  <c:v>-39.479524163095192</c:v>
                </c:pt>
                <c:pt idx="20">
                  <c:v>-3.5353991596101935</c:v>
                </c:pt>
                <c:pt idx="21">
                  <c:v>7.8621391276925294</c:v>
                </c:pt>
                <c:pt idx="22">
                  <c:v>2.8938251068045133</c:v>
                </c:pt>
                <c:pt idx="23">
                  <c:v>1.2279914358832684</c:v>
                </c:pt>
                <c:pt idx="24">
                  <c:v>27.291363394107236</c:v>
                </c:pt>
                <c:pt idx="25">
                  <c:v>2.0439608775467946</c:v>
                </c:pt>
                <c:pt idx="26">
                  <c:v>-9.5311669265738601</c:v>
                </c:pt>
                <c:pt idx="27">
                  <c:v>-10.560353918449522</c:v>
                </c:pt>
                <c:pt idx="28">
                  <c:v>-10.507009330843175</c:v>
                </c:pt>
                <c:pt idx="29">
                  <c:v>-7.2578735684827507</c:v>
                </c:pt>
                <c:pt idx="30">
                  <c:v>-4.2654019518640496</c:v>
                </c:pt>
              </c:numCache>
            </c:numRef>
          </c:yVal>
          <c:smooth val="0"/>
          <c:extLst>
            <c:ext xmlns:c16="http://schemas.microsoft.com/office/drawing/2014/chart" uri="{C3380CC4-5D6E-409C-BE32-E72D297353CC}">
              <c16:uniqueId val="{00000001-0024-AB4E-B566-3EAF0ADDA201}"/>
            </c:ext>
          </c:extLst>
        </c:ser>
        <c:dLbls>
          <c:showLegendKey val="0"/>
          <c:showVal val="0"/>
          <c:showCatName val="0"/>
          <c:showSerName val="0"/>
          <c:showPercent val="0"/>
          <c:showBubbleSize val="0"/>
        </c:dLbls>
        <c:axId val="1070989936"/>
        <c:axId val="1070991584"/>
      </c:scatterChart>
      <c:valAx>
        <c:axId val="1070989936"/>
        <c:scaling>
          <c:orientation val="minMax"/>
        </c:scaling>
        <c:delete val="0"/>
        <c:axPos val="b"/>
        <c:title>
          <c:tx>
            <c:rich>
              <a:bodyPr/>
              <a:lstStyle/>
              <a:p>
                <a:pPr>
                  <a:defRPr/>
                </a:pPr>
                <a:r>
                  <a:rPr lang="en-GB"/>
                  <a:t>Leaflets</a:t>
                </a:r>
              </a:p>
            </c:rich>
          </c:tx>
          <c:overlay val="0"/>
        </c:title>
        <c:majorTickMark val="out"/>
        <c:minorTickMark val="none"/>
        <c:tickLblPos val="nextTo"/>
        <c:crossAx val="1070991584"/>
        <c:crosses val="autoZero"/>
        <c:crossBetween val="midCat"/>
      </c:valAx>
      <c:valAx>
        <c:axId val="107099158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10709899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Price  Residual Plot</a:t>
            </a:r>
          </a:p>
        </c:rich>
      </c:tx>
      <c:overlay val="0"/>
    </c:title>
    <c:autoTitleDeleted val="0"/>
    <c:plotArea>
      <c:layout/>
      <c:scatterChart>
        <c:scatterStyle val="lineMarker"/>
        <c:varyColors val="0"/>
        <c:ser>
          <c:idx val="0"/>
          <c:order val="0"/>
          <c:spPr>
            <a:ln w="19050">
              <a:noFill/>
            </a:ln>
          </c:spPr>
          <c:xVal>
            <c:strRef>
              <c:f>'Lemonade Regression'!$H$2:$H$32</c:f>
              <c:strCache>
                <c:ptCount val="19"/>
                <c:pt idx="14">
                  <c:v>Lower 95.0%</c:v>
                </c:pt>
                <c:pt idx="15">
                  <c:v>-313.5826028</c:v>
                </c:pt>
                <c:pt idx="16">
                  <c:v>0.879283416</c:v>
                </c:pt>
                <c:pt idx="17">
                  <c:v>1.553310141</c:v>
                </c:pt>
                <c:pt idx="18">
                  <c:v>-193.1081065</c:v>
                </c:pt>
              </c:strCache>
            </c:strRef>
          </c:xVal>
          <c:yVal>
            <c:numRef>
              <c:f>'Lemonade Regression'!$C$27:$C$57</c:f>
              <c:numCache>
                <c:formatCode>General</c:formatCode>
                <c:ptCount val="31"/>
                <c:pt idx="0">
                  <c:v>13.299125863116416</c:v>
                </c:pt>
                <c:pt idx="1">
                  <c:v>8.9674585212739544</c:v>
                </c:pt>
                <c:pt idx="2">
                  <c:v>6.7183227589134731</c:v>
                </c:pt>
                <c:pt idx="3">
                  <c:v>50.924141304285229</c:v>
                </c:pt>
                <c:pt idx="4">
                  <c:v>18.460054745912657</c:v>
                </c:pt>
                <c:pt idx="5">
                  <c:v>-10.690878187938324</c:v>
                </c:pt>
                <c:pt idx="6">
                  <c:v>-22.53744626685102</c:v>
                </c:pt>
                <c:pt idx="7">
                  <c:v>-17.908327971186793</c:v>
                </c:pt>
                <c:pt idx="8">
                  <c:v>-17.569132245963033</c:v>
                </c:pt>
                <c:pt idx="9">
                  <c:v>-23.513288671120392</c:v>
                </c:pt>
                <c:pt idx="10">
                  <c:v>10.13088639130649</c:v>
                </c:pt>
                <c:pt idx="11">
                  <c:v>19.674974120252415</c:v>
                </c:pt>
                <c:pt idx="12">
                  <c:v>-2.6641901832989845</c:v>
                </c:pt>
                <c:pt idx="13">
                  <c:v>-9.2449932875018703</c:v>
                </c:pt>
                <c:pt idx="14">
                  <c:v>-5.8086925177013313</c:v>
                </c:pt>
                <c:pt idx="15">
                  <c:v>2.4621018531534844</c:v>
                </c:pt>
                <c:pt idx="16">
                  <c:v>-14.745320559477364</c:v>
                </c:pt>
                <c:pt idx="17">
                  <c:v>14.281336023489644</c:v>
                </c:pt>
                <c:pt idx="18">
                  <c:v>23.581317386220121</c:v>
                </c:pt>
                <c:pt idx="19">
                  <c:v>-39.479524163095192</c:v>
                </c:pt>
                <c:pt idx="20">
                  <c:v>-3.5353991596101935</c:v>
                </c:pt>
                <c:pt idx="21">
                  <c:v>7.8621391276925294</c:v>
                </c:pt>
                <c:pt idx="22">
                  <c:v>2.8938251068045133</c:v>
                </c:pt>
                <c:pt idx="23">
                  <c:v>1.2279914358832684</c:v>
                </c:pt>
                <c:pt idx="24">
                  <c:v>27.291363394107236</c:v>
                </c:pt>
                <c:pt idx="25">
                  <c:v>2.0439608775467946</c:v>
                </c:pt>
                <c:pt idx="26">
                  <c:v>-9.5311669265738601</c:v>
                </c:pt>
                <c:pt idx="27">
                  <c:v>-10.560353918449522</c:v>
                </c:pt>
                <c:pt idx="28">
                  <c:v>-10.507009330843175</c:v>
                </c:pt>
                <c:pt idx="29">
                  <c:v>-7.2578735684827507</c:v>
                </c:pt>
                <c:pt idx="30">
                  <c:v>-4.2654019518640496</c:v>
                </c:pt>
              </c:numCache>
            </c:numRef>
          </c:yVal>
          <c:smooth val="0"/>
          <c:extLst>
            <c:ext xmlns:c16="http://schemas.microsoft.com/office/drawing/2014/chart" uri="{C3380CC4-5D6E-409C-BE32-E72D297353CC}">
              <c16:uniqueId val="{00000001-804E-1D41-9527-CF541F588820}"/>
            </c:ext>
          </c:extLst>
        </c:ser>
        <c:dLbls>
          <c:showLegendKey val="0"/>
          <c:showVal val="0"/>
          <c:showCatName val="0"/>
          <c:showSerName val="0"/>
          <c:showPercent val="0"/>
          <c:showBubbleSize val="0"/>
        </c:dLbls>
        <c:axId val="1068354192"/>
        <c:axId val="1068355872"/>
      </c:scatterChart>
      <c:valAx>
        <c:axId val="1068354192"/>
        <c:scaling>
          <c:orientation val="minMax"/>
        </c:scaling>
        <c:delete val="0"/>
        <c:axPos val="b"/>
        <c:title>
          <c:tx>
            <c:rich>
              <a:bodyPr/>
              <a:lstStyle/>
              <a:p>
                <a:pPr>
                  <a:defRPr/>
                </a:pPr>
                <a:r>
                  <a:rPr lang="en-GB"/>
                  <a:t>Price</a:t>
                </a:r>
              </a:p>
            </c:rich>
          </c:tx>
          <c:overlay val="0"/>
        </c:title>
        <c:majorTickMark val="out"/>
        <c:minorTickMark val="none"/>
        <c:tickLblPos val="nextTo"/>
        <c:crossAx val="1068355872"/>
        <c:crosses val="autoZero"/>
        <c:crossBetween val="midCat"/>
      </c:valAx>
      <c:valAx>
        <c:axId val="106835587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10683541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Temperature Line Fit  Plot</a:t>
            </a:r>
          </a:p>
        </c:rich>
      </c:tx>
      <c:overlay val="0"/>
    </c:title>
    <c:autoTitleDeleted val="0"/>
    <c:plotArea>
      <c:layout/>
      <c:scatterChart>
        <c:scatterStyle val="lineMarker"/>
        <c:varyColors val="0"/>
        <c:ser>
          <c:idx val="0"/>
          <c:order val="0"/>
          <c:tx>
            <c:v>Sales</c:v>
          </c:tx>
          <c:spPr>
            <a:ln w="19050">
              <a:noFill/>
            </a:ln>
          </c:spPr>
          <c:xVal>
            <c:numRef>
              <c:f>'Lemonade Data Exploration'!$F$2:$F$32</c:f>
              <c:numCache>
                <c:formatCode>General</c:formatCode>
                <c:ptCount val="31"/>
                <c:pt idx="0">
                  <c:v>70</c:v>
                </c:pt>
                <c:pt idx="1">
                  <c:v>72</c:v>
                </c:pt>
                <c:pt idx="2">
                  <c:v>71</c:v>
                </c:pt>
                <c:pt idx="3">
                  <c:v>76</c:v>
                </c:pt>
                <c:pt idx="4">
                  <c:v>78</c:v>
                </c:pt>
                <c:pt idx="5">
                  <c:v>82</c:v>
                </c:pt>
                <c:pt idx="6">
                  <c:v>81</c:v>
                </c:pt>
                <c:pt idx="7">
                  <c:v>82</c:v>
                </c:pt>
                <c:pt idx="8">
                  <c:v>80</c:v>
                </c:pt>
                <c:pt idx="9">
                  <c:v>82</c:v>
                </c:pt>
                <c:pt idx="10">
                  <c:v>83</c:v>
                </c:pt>
                <c:pt idx="11">
                  <c:v>84</c:v>
                </c:pt>
                <c:pt idx="12">
                  <c:v>77</c:v>
                </c:pt>
                <c:pt idx="13">
                  <c:v>78</c:v>
                </c:pt>
                <c:pt idx="14">
                  <c:v>75</c:v>
                </c:pt>
                <c:pt idx="15">
                  <c:v>74</c:v>
                </c:pt>
                <c:pt idx="16">
                  <c:v>77</c:v>
                </c:pt>
                <c:pt idx="17">
                  <c:v>81</c:v>
                </c:pt>
                <c:pt idx="18">
                  <c:v>78</c:v>
                </c:pt>
                <c:pt idx="19">
                  <c:v>70</c:v>
                </c:pt>
                <c:pt idx="20">
                  <c:v>77</c:v>
                </c:pt>
                <c:pt idx="21">
                  <c:v>80</c:v>
                </c:pt>
                <c:pt idx="22">
                  <c:v>81</c:v>
                </c:pt>
                <c:pt idx="23">
                  <c:v>82</c:v>
                </c:pt>
                <c:pt idx="24">
                  <c:v>84</c:v>
                </c:pt>
                <c:pt idx="25">
                  <c:v>83</c:v>
                </c:pt>
                <c:pt idx="26">
                  <c:v>80</c:v>
                </c:pt>
                <c:pt idx="27">
                  <c:v>82</c:v>
                </c:pt>
                <c:pt idx="28">
                  <c:v>81</c:v>
                </c:pt>
                <c:pt idx="29">
                  <c:v>82</c:v>
                </c:pt>
                <c:pt idx="30">
                  <c:v>82</c:v>
                </c:pt>
              </c:numCache>
            </c:numRef>
          </c:xVal>
          <c:yVal>
            <c:numRef>
              <c:f>'Lemonade Data Exploration'!$I$2:$I$32</c:f>
              <c:numCache>
                <c:formatCode>General</c:formatCode>
                <c:ptCount val="31"/>
                <c:pt idx="0">
                  <c:v>164</c:v>
                </c:pt>
                <c:pt idx="1">
                  <c:v>165</c:v>
                </c:pt>
                <c:pt idx="2">
                  <c:v>187</c:v>
                </c:pt>
                <c:pt idx="3">
                  <c:v>233</c:v>
                </c:pt>
                <c:pt idx="4">
                  <c:v>277</c:v>
                </c:pt>
                <c:pt idx="5">
                  <c:v>172</c:v>
                </c:pt>
                <c:pt idx="6">
                  <c:v>244</c:v>
                </c:pt>
                <c:pt idx="7">
                  <c:v>209</c:v>
                </c:pt>
                <c:pt idx="8">
                  <c:v>229</c:v>
                </c:pt>
                <c:pt idx="9">
                  <c:v>238</c:v>
                </c:pt>
                <c:pt idx="10">
                  <c:v>282</c:v>
                </c:pt>
                <c:pt idx="11">
                  <c:v>225</c:v>
                </c:pt>
                <c:pt idx="12">
                  <c:v>184</c:v>
                </c:pt>
                <c:pt idx="13">
                  <c:v>207</c:v>
                </c:pt>
                <c:pt idx="14">
                  <c:v>160</c:v>
                </c:pt>
                <c:pt idx="15">
                  <c:v>131</c:v>
                </c:pt>
                <c:pt idx="16">
                  <c:v>191</c:v>
                </c:pt>
                <c:pt idx="17">
                  <c:v>223</c:v>
                </c:pt>
                <c:pt idx="18">
                  <c:v>207</c:v>
                </c:pt>
                <c:pt idx="19">
                  <c:v>113</c:v>
                </c:pt>
                <c:pt idx="20">
                  <c:v>133</c:v>
                </c:pt>
                <c:pt idx="21">
                  <c:v>187</c:v>
                </c:pt>
                <c:pt idx="22">
                  <c:v>202</c:v>
                </c:pt>
                <c:pt idx="23">
                  <c:v>203</c:v>
                </c:pt>
                <c:pt idx="24">
                  <c:v>269</c:v>
                </c:pt>
                <c:pt idx="25">
                  <c:v>305</c:v>
                </c:pt>
                <c:pt idx="26">
                  <c:v>172</c:v>
                </c:pt>
                <c:pt idx="27">
                  <c:v>159</c:v>
                </c:pt>
                <c:pt idx="28">
                  <c:v>166</c:v>
                </c:pt>
                <c:pt idx="29">
                  <c:v>145</c:v>
                </c:pt>
                <c:pt idx="30">
                  <c:v>123</c:v>
                </c:pt>
              </c:numCache>
            </c:numRef>
          </c:yVal>
          <c:smooth val="0"/>
          <c:extLst>
            <c:ext xmlns:c16="http://schemas.microsoft.com/office/drawing/2014/chart" uri="{C3380CC4-5D6E-409C-BE32-E72D297353CC}">
              <c16:uniqueId val="{00000001-1B2B-E047-A893-61C5ACAD4DEB}"/>
            </c:ext>
          </c:extLst>
        </c:ser>
        <c:ser>
          <c:idx val="1"/>
          <c:order val="1"/>
          <c:tx>
            <c:v>Predicted Sales</c:v>
          </c:tx>
          <c:spPr>
            <a:ln w="19050">
              <a:noFill/>
            </a:ln>
          </c:spPr>
          <c:xVal>
            <c:numRef>
              <c:f>'Lemonade Data Exploration'!$F$2:$F$32</c:f>
              <c:numCache>
                <c:formatCode>General</c:formatCode>
                <c:ptCount val="31"/>
                <c:pt idx="0">
                  <c:v>70</c:v>
                </c:pt>
                <c:pt idx="1">
                  <c:v>72</c:v>
                </c:pt>
                <c:pt idx="2">
                  <c:v>71</c:v>
                </c:pt>
                <c:pt idx="3">
                  <c:v>76</c:v>
                </c:pt>
                <c:pt idx="4">
                  <c:v>78</c:v>
                </c:pt>
                <c:pt idx="5">
                  <c:v>82</c:v>
                </c:pt>
                <c:pt idx="6">
                  <c:v>81</c:v>
                </c:pt>
                <c:pt idx="7">
                  <c:v>82</c:v>
                </c:pt>
                <c:pt idx="8">
                  <c:v>80</c:v>
                </c:pt>
                <c:pt idx="9">
                  <c:v>82</c:v>
                </c:pt>
                <c:pt idx="10">
                  <c:v>83</c:v>
                </c:pt>
                <c:pt idx="11">
                  <c:v>84</c:v>
                </c:pt>
                <c:pt idx="12">
                  <c:v>77</c:v>
                </c:pt>
                <c:pt idx="13">
                  <c:v>78</c:v>
                </c:pt>
                <c:pt idx="14">
                  <c:v>75</c:v>
                </c:pt>
                <c:pt idx="15">
                  <c:v>74</c:v>
                </c:pt>
                <c:pt idx="16">
                  <c:v>77</c:v>
                </c:pt>
                <c:pt idx="17">
                  <c:v>81</c:v>
                </c:pt>
                <c:pt idx="18">
                  <c:v>78</c:v>
                </c:pt>
                <c:pt idx="19">
                  <c:v>70</c:v>
                </c:pt>
                <c:pt idx="20">
                  <c:v>77</c:v>
                </c:pt>
                <c:pt idx="21">
                  <c:v>80</c:v>
                </c:pt>
                <c:pt idx="22">
                  <c:v>81</c:v>
                </c:pt>
                <c:pt idx="23">
                  <c:v>82</c:v>
                </c:pt>
                <c:pt idx="24">
                  <c:v>84</c:v>
                </c:pt>
                <c:pt idx="25">
                  <c:v>83</c:v>
                </c:pt>
                <c:pt idx="26">
                  <c:v>80</c:v>
                </c:pt>
                <c:pt idx="27">
                  <c:v>82</c:v>
                </c:pt>
                <c:pt idx="28">
                  <c:v>81</c:v>
                </c:pt>
                <c:pt idx="29">
                  <c:v>82</c:v>
                </c:pt>
                <c:pt idx="30">
                  <c:v>82</c:v>
                </c:pt>
              </c:numCache>
            </c:numRef>
          </c:xVal>
          <c:yVal>
            <c:numRef>
              <c:f>'Lemonade Regression'!$B$27:$B$57</c:f>
              <c:numCache>
                <c:formatCode>General</c:formatCode>
                <c:ptCount val="31"/>
                <c:pt idx="0">
                  <c:v>150.70087413688358</c:v>
                </c:pt>
                <c:pt idx="1">
                  <c:v>156.03254147872605</c:v>
                </c:pt>
                <c:pt idx="2">
                  <c:v>180.28167724108653</c:v>
                </c:pt>
                <c:pt idx="3">
                  <c:v>182.07585869571477</c:v>
                </c:pt>
                <c:pt idx="4">
                  <c:v>258.53994525408734</c:v>
                </c:pt>
                <c:pt idx="5">
                  <c:v>182.69087818793832</c:v>
                </c:pt>
                <c:pt idx="6">
                  <c:v>266.53744626685102</c:v>
                </c:pt>
                <c:pt idx="7">
                  <c:v>226.90832797118679</c:v>
                </c:pt>
                <c:pt idx="8">
                  <c:v>246.56913224596303</c:v>
                </c:pt>
                <c:pt idx="9">
                  <c:v>261.51328867112039</c:v>
                </c:pt>
                <c:pt idx="10">
                  <c:v>271.86911360869351</c:v>
                </c:pt>
                <c:pt idx="11">
                  <c:v>205.32502587974759</c:v>
                </c:pt>
                <c:pt idx="12">
                  <c:v>186.66419018329898</c:v>
                </c:pt>
                <c:pt idx="13">
                  <c:v>216.24499328750187</c:v>
                </c:pt>
                <c:pt idx="14">
                  <c:v>165.80869251770133</c:v>
                </c:pt>
                <c:pt idx="15">
                  <c:v>128.53789814684652</c:v>
                </c:pt>
                <c:pt idx="16">
                  <c:v>205.74532055947736</c:v>
                </c:pt>
                <c:pt idx="17">
                  <c:v>208.71866397651036</c:v>
                </c:pt>
                <c:pt idx="18">
                  <c:v>183.41868261377988</c:v>
                </c:pt>
                <c:pt idx="19">
                  <c:v>152.47952416309519</c:v>
                </c:pt>
                <c:pt idx="20">
                  <c:v>136.53539915961019</c:v>
                </c:pt>
                <c:pt idx="21">
                  <c:v>179.13786087230747</c:v>
                </c:pt>
                <c:pt idx="22">
                  <c:v>199.10617489319549</c:v>
                </c:pt>
                <c:pt idx="23">
                  <c:v>201.77200856411673</c:v>
                </c:pt>
                <c:pt idx="24">
                  <c:v>241.70863660589276</c:v>
                </c:pt>
                <c:pt idx="25">
                  <c:v>302.95603912245321</c:v>
                </c:pt>
                <c:pt idx="26">
                  <c:v>181.53116692657386</c:v>
                </c:pt>
                <c:pt idx="27">
                  <c:v>169.56035391844952</c:v>
                </c:pt>
                <c:pt idx="28">
                  <c:v>176.50700933084318</c:v>
                </c:pt>
                <c:pt idx="29">
                  <c:v>152.25787356848275</c:v>
                </c:pt>
                <c:pt idx="30">
                  <c:v>127.26540195186405</c:v>
                </c:pt>
              </c:numCache>
            </c:numRef>
          </c:yVal>
          <c:smooth val="0"/>
          <c:extLst>
            <c:ext xmlns:c16="http://schemas.microsoft.com/office/drawing/2014/chart" uri="{C3380CC4-5D6E-409C-BE32-E72D297353CC}">
              <c16:uniqueId val="{00000002-1B2B-E047-A893-61C5ACAD4DEB}"/>
            </c:ext>
          </c:extLst>
        </c:ser>
        <c:dLbls>
          <c:showLegendKey val="0"/>
          <c:showVal val="0"/>
          <c:showCatName val="0"/>
          <c:showSerName val="0"/>
          <c:showPercent val="0"/>
          <c:showBubbleSize val="0"/>
        </c:dLbls>
        <c:axId val="1071065344"/>
        <c:axId val="1071067024"/>
      </c:scatterChart>
      <c:valAx>
        <c:axId val="1071065344"/>
        <c:scaling>
          <c:orientation val="minMax"/>
        </c:scaling>
        <c:delete val="0"/>
        <c:axPos val="b"/>
        <c:title>
          <c:tx>
            <c:rich>
              <a:bodyPr/>
              <a:lstStyle/>
              <a:p>
                <a:pPr>
                  <a:defRPr/>
                </a:pPr>
                <a:r>
                  <a:rPr lang="en-GB"/>
                  <a:t>Temperature</a:t>
                </a:r>
              </a:p>
            </c:rich>
          </c:tx>
          <c:overlay val="0"/>
        </c:title>
        <c:numFmt formatCode="General" sourceLinked="1"/>
        <c:majorTickMark val="out"/>
        <c:minorTickMark val="none"/>
        <c:tickLblPos val="nextTo"/>
        <c:crossAx val="1071067024"/>
        <c:crosses val="autoZero"/>
        <c:crossBetween val="midCat"/>
      </c:valAx>
      <c:valAx>
        <c:axId val="1071067024"/>
        <c:scaling>
          <c:orientation val="minMax"/>
        </c:scaling>
        <c:delete val="0"/>
        <c:axPos val="l"/>
        <c:title>
          <c:tx>
            <c:rich>
              <a:bodyPr/>
              <a:lstStyle/>
              <a:p>
                <a:pPr>
                  <a:defRPr/>
                </a:pPr>
                <a:r>
                  <a:rPr lang="en-GB"/>
                  <a:t>Sales</a:t>
                </a:r>
              </a:p>
            </c:rich>
          </c:tx>
          <c:overlay val="0"/>
        </c:title>
        <c:numFmt formatCode="General" sourceLinked="1"/>
        <c:majorTickMark val="out"/>
        <c:minorTickMark val="none"/>
        <c:tickLblPos val="nextTo"/>
        <c:crossAx val="107106534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Leaflets Line Fit  Plot</a:t>
            </a:r>
          </a:p>
        </c:rich>
      </c:tx>
      <c:overlay val="0"/>
    </c:title>
    <c:autoTitleDeleted val="0"/>
    <c:plotArea>
      <c:layout/>
      <c:scatterChart>
        <c:scatterStyle val="lineMarker"/>
        <c:varyColors val="0"/>
        <c:ser>
          <c:idx val="0"/>
          <c:order val="0"/>
          <c:tx>
            <c:v>Sales</c:v>
          </c:tx>
          <c:spPr>
            <a:ln w="19050">
              <a:noFill/>
            </a:ln>
          </c:spPr>
          <c:xVal>
            <c:strRef>
              <c:f>'Lemonade Regression'!$G$2:$G$32</c:f>
              <c:strCache>
                <c:ptCount val="19"/>
                <c:pt idx="14">
                  <c:v>Upper 95%</c:v>
                </c:pt>
                <c:pt idx="15">
                  <c:v>-38.62934852</c:v>
                </c:pt>
                <c:pt idx="16">
                  <c:v>4.452383926</c:v>
                </c:pt>
                <c:pt idx="17">
                  <c:v>2.291685492</c:v>
                </c:pt>
                <c:pt idx="18">
                  <c:v>-69.50237891</c:v>
                </c:pt>
              </c:strCache>
            </c:strRef>
          </c:xVal>
          <c:yVal>
            <c:numRef>
              <c:f>'Lemonade Data Exploration'!$I$2:$I$32</c:f>
              <c:numCache>
                <c:formatCode>General</c:formatCode>
                <c:ptCount val="31"/>
                <c:pt idx="0">
                  <c:v>164</c:v>
                </c:pt>
                <c:pt idx="1">
                  <c:v>165</c:v>
                </c:pt>
                <c:pt idx="2">
                  <c:v>187</c:v>
                </c:pt>
                <c:pt idx="3">
                  <c:v>233</c:v>
                </c:pt>
                <c:pt idx="4">
                  <c:v>277</c:v>
                </c:pt>
                <c:pt idx="5">
                  <c:v>172</c:v>
                </c:pt>
                <c:pt idx="6">
                  <c:v>244</c:v>
                </c:pt>
                <c:pt idx="7">
                  <c:v>209</c:v>
                </c:pt>
                <c:pt idx="8">
                  <c:v>229</c:v>
                </c:pt>
                <c:pt idx="9">
                  <c:v>238</c:v>
                </c:pt>
                <c:pt idx="10">
                  <c:v>282</c:v>
                </c:pt>
                <c:pt idx="11">
                  <c:v>225</c:v>
                </c:pt>
                <c:pt idx="12">
                  <c:v>184</c:v>
                </c:pt>
                <c:pt idx="13">
                  <c:v>207</c:v>
                </c:pt>
                <c:pt idx="14">
                  <c:v>160</c:v>
                </c:pt>
                <c:pt idx="15">
                  <c:v>131</c:v>
                </c:pt>
                <c:pt idx="16">
                  <c:v>191</c:v>
                </c:pt>
                <c:pt idx="17">
                  <c:v>223</c:v>
                </c:pt>
                <c:pt idx="18">
                  <c:v>207</c:v>
                </c:pt>
                <c:pt idx="19">
                  <c:v>113</c:v>
                </c:pt>
                <c:pt idx="20">
                  <c:v>133</c:v>
                </c:pt>
                <c:pt idx="21">
                  <c:v>187</c:v>
                </c:pt>
                <c:pt idx="22">
                  <c:v>202</c:v>
                </c:pt>
                <c:pt idx="23">
                  <c:v>203</c:v>
                </c:pt>
                <c:pt idx="24">
                  <c:v>269</c:v>
                </c:pt>
                <c:pt idx="25">
                  <c:v>305</c:v>
                </c:pt>
                <c:pt idx="26">
                  <c:v>172</c:v>
                </c:pt>
                <c:pt idx="27">
                  <c:v>159</c:v>
                </c:pt>
                <c:pt idx="28">
                  <c:v>166</c:v>
                </c:pt>
                <c:pt idx="29">
                  <c:v>145</c:v>
                </c:pt>
                <c:pt idx="30">
                  <c:v>123</c:v>
                </c:pt>
              </c:numCache>
            </c:numRef>
          </c:yVal>
          <c:smooth val="0"/>
          <c:extLst>
            <c:ext xmlns:c16="http://schemas.microsoft.com/office/drawing/2014/chart" uri="{C3380CC4-5D6E-409C-BE32-E72D297353CC}">
              <c16:uniqueId val="{00000001-66C8-9241-882C-0BC14BC9EF58}"/>
            </c:ext>
          </c:extLst>
        </c:ser>
        <c:ser>
          <c:idx val="1"/>
          <c:order val="1"/>
          <c:tx>
            <c:v>Predicted Sales</c:v>
          </c:tx>
          <c:spPr>
            <a:ln w="19050">
              <a:noFill/>
            </a:ln>
          </c:spPr>
          <c:xVal>
            <c:strRef>
              <c:f>'Lemonade Regression'!$G$2:$G$32</c:f>
              <c:strCache>
                <c:ptCount val="19"/>
                <c:pt idx="14">
                  <c:v>Upper 95%</c:v>
                </c:pt>
                <c:pt idx="15">
                  <c:v>-38.62934852</c:v>
                </c:pt>
                <c:pt idx="16">
                  <c:v>4.452383926</c:v>
                </c:pt>
                <c:pt idx="17">
                  <c:v>2.291685492</c:v>
                </c:pt>
                <c:pt idx="18">
                  <c:v>-69.50237891</c:v>
                </c:pt>
              </c:strCache>
            </c:strRef>
          </c:xVal>
          <c:yVal>
            <c:numRef>
              <c:f>'Lemonade Regression'!$B$27:$B$57</c:f>
              <c:numCache>
                <c:formatCode>General</c:formatCode>
                <c:ptCount val="31"/>
                <c:pt idx="0">
                  <c:v>150.70087413688358</c:v>
                </c:pt>
                <c:pt idx="1">
                  <c:v>156.03254147872605</c:v>
                </c:pt>
                <c:pt idx="2">
                  <c:v>180.28167724108653</c:v>
                </c:pt>
                <c:pt idx="3">
                  <c:v>182.07585869571477</c:v>
                </c:pt>
                <c:pt idx="4">
                  <c:v>258.53994525408734</c:v>
                </c:pt>
                <c:pt idx="5">
                  <c:v>182.69087818793832</c:v>
                </c:pt>
                <c:pt idx="6">
                  <c:v>266.53744626685102</c:v>
                </c:pt>
                <c:pt idx="7">
                  <c:v>226.90832797118679</c:v>
                </c:pt>
                <c:pt idx="8">
                  <c:v>246.56913224596303</c:v>
                </c:pt>
                <c:pt idx="9">
                  <c:v>261.51328867112039</c:v>
                </c:pt>
                <c:pt idx="10">
                  <c:v>271.86911360869351</c:v>
                </c:pt>
                <c:pt idx="11">
                  <c:v>205.32502587974759</c:v>
                </c:pt>
                <c:pt idx="12">
                  <c:v>186.66419018329898</c:v>
                </c:pt>
                <c:pt idx="13">
                  <c:v>216.24499328750187</c:v>
                </c:pt>
                <c:pt idx="14">
                  <c:v>165.80869251770133</c:v>
                </c:pt>
                <c:pt idx="15">
                  <c:v>128.53789814684652</c:v>
                </c:pt>
                <c:pt idx="16">
                  <c:v>205.74532055947736</c:v>
                </c:pt>
                <c:pt idx="17">
                  <c:v>208.71866397651036</c:v>
                </c:pt>
                <c:pt idx="18">
                  <c:v>183.41868261377988</c:v>
                </c:pt>
                <c:pt idx="19">
                  <c:v>152.47952416309519</c:v>
                </c:pt>
                <c:pt idx="20">
                  <c:v>136.53539915961019</c:v>
                </c:pt>
                <c:pt idx="21">
                  <c:v>179.13786087230747</c:v>
                </c:pt>
                <c:pt idx="22">
                  <c:v>199.10617489319549</c:v>
                </c:pt>
                <c:pt idx="23">
                  <c:v>201.77200856411673</c:v>
                </c:pt>
                <c:pt idx="24">
                  <c:v>241.70863660589276</c:v>
                </c:pt>
                <c:pt idx="25">
                  <c:v>302.95603912245321</c:v>
                </c:pt>
                <c:pt idx="26">
                  <c:v>181.53116692657386</c:v>
                </c:pt>
                <c:pt idx="27">
                  <c:v>169.56035391844952</c:v>
                </c:pt>
                <c:pt idx="28">
                  <c:v>176.50700933084318</c:v>
                </c:pt>
                <c:pt idx="29">
                  <c:v>152.25787356848275</c:v>
                </c:pt>
                <c:pt idx="30">
                  <c:v>127.26540195186405</c:v>
                </c:pt>
              </c:numCache>
            </c:numRef>
          </c:yVal>
          <c:smooth val="0"/>
          <c:extLst>
            <c:ext xmlns:c16="http://schemas.microsoft.com/office/drawing/2014/chart" uri="{C3380CC4-5D6E-409C-BE32-E72D297353CC}">
              <c16:uniqueId val="{00000002-66C8-9241-882C-0BC14BC9EF58}"/>
            </c:ext>
          </c:extLst>
        </c:ser>
        <c:dLbls>
          <c:showLegendKey val="0"/>
          <c:showVal val="0"/>
          <c:showCatName val="0"/>
          <c:showSerName val="0"/>
          <c:showPercent val="0"/>
          <c:showBubbleSize val="0"/>
        </c:dLbls>
        <c:axId val="1071106832"/>
        <c:axId val="1071108512"/>
      </c:scatterChart>
      <c:valAx>
        <c:axId val="1071106832"/>
        <c:scaling>
          <c:orientation val="minMax"/>
        </c:scaling>
        <c:delete val="0"/>
        <c:axPos val="b"/>
        <c:title>
          <c:tx>
            <c:rich>
              <a:bodyPr/>
              <a:lstStyle/>
              <a:p>
                <a:pPr>
                  <a:defRPr/>
                </a:pPr>
                <a:r>
                  <a:rPr lang="en-GB"/>
                  <a:t>Leaflets</a:t>
                </a:r>
              </a:p>
            </c:rich>
          </c:tx>
          <c:overlay val="0"/>
        </c:title>
        <c:majorTickMark val="out"/>
        <c:minorTickMark val="none"/>
        <c:tickLblPos val="nextTo"/>
        <c:crossAx val="1071108512"/>
        <c:crosses val="autoZero"/>
        <c:crossBetween val="midCat"/>
      </c:valAx>
      <c:valAx>
        <c:axId val="1071108512"/>
        <c:scaling>
          <c:orientation val="minMax"/>
        </c:scaling>
        <c:delete val="0"/>
        <c:axPos val="l"/>
        <c:title>
          <c:tx>
            <c:rich>
              <a:bodyPr/>
              <a:lstStyle/>
              <a:p>
                <a:pPr>
                  <a:defRPr/>
                </a:pPr>
                <a:r>
                  <a:rPr lang="en-GB"/>
                  <a:t>Sales</a:t>
                </a:r>
              </a:p>
            </c:rich>
          </c:tx>
          <c:overlay val="0"/>
        </c:title>
        <c:numFmt formatCode="General" sourceLinked="1"/>
        <c:majorTickMark val="out"/>
        <c:minorTickMark val="none"/>
        <c:tickLblPos val="nextTo"/>
        <c:crossAx val="107110683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Price Line Fit  Plot</a:t>
            </a:r>
          </a:p>
        </c:rich>
      </c:tx>
      <c:overlay val="0"/>
    </c:title>
    <c:autoTitleDeleted val="0"/>
    <c:plotArea>
      <c:layout/>
      <c:scatterChart>
        <c:scatterStyle val="lineMarker"/>
        <c:varyColors val="0"/>
        <c:ser>
          <c:idx val="0"/>
          <c:order val="0"/>
          <c:tx>
            <c:v>Sales</c:v>
          </c:tx>
          <c:spPr>
            <a:ln w="19050">
              <a:noFill/>
            </a:ln>
          </c:spPr>
          <c:xVal>
            <c:strRef>
              <c:f>'Lemonade Regression'!$H$2:$H$32</c:f>
              <c:strCache>
                <c:ptCount val="19"/>
                <c:pt idx="14">
                  <c:v>Lower 95.0%</c:v>
                </c:pt>
                <c:pt idx="15">
                  <c:v>-313.5826028</c:v>
                </c:pt>
                <c:pt idx="16">
                  <c:v>0.879283416</c:v>
                </c:pt>
                <c:pt idx="17">
                  <c:v>1.553310141</c:v>
                </c:pt>
                <c:pt idx="18">
                  <c:v>-193.1081065</c:v>
                </c:pt>
              </c:strCache>
            </c:strRef>
          </c:xVal>
          <c:yVal>
            <c:numRef>
              <c:f>'Lemonade Data Exploration'!$I$2:$I$32</c:f>
              <c:numCache>
                <c:formatCode>General</c:formatCode>
                <c:ptCount val="31"/>
                <c:pt idx="0">
                  <c:v>164</c:v>
                </c:pt>
                <c:pt idx="1">
                  <c:v>165</c:v>
                </c:pt>
                <c:pt idx="2">
                  <c:v>187</c:v>
                </c:pt>
                <c:pt idx="3">
                  <c:v>233</c:v>
                </c:pt>
                <c:pt idx="4">
                  <c:v>277</c:v>
                </c:pt>
                <c:pt idx="5">
                  <c:v>172</c:v>
                </c:pt>
                <c:pt idx="6">
                  <c:v>244</c:v>
                </c:pt>
                <c:pt idx="7">
                  <c:v>209</c:v>
                </c:pt>
                <c:pt idx="8">
                  <c:v>229</c:v>
                </c:pt>
                <c:pt idx="9">
                  <c:v>238</c:v>
                </c:pt>
                <c:pt idx="10">
                  <c:v>282</c:v>
                </c:pt>
                <c:pt idx="11">
                  <c:v>225</c:v>
                </c:pt>
                <c:pt idx="12">
                  <c:v>184</c:v>
                </c:pt>
                <c:pt idx="13">
                  <c:v>207</c:v>
                </c:pt>
                <c:pt idx="14">
                  <c:v>160</c:v>
                </c:pt>
                <c:pt idx="15">
                  <c:v>131</c:v>
                </c:pt>
                <c:pt idx="16">
                  <c:v>191</c:v>
                </c:pt>
                <c:pt idx="17">
                  <c:v>223</c:v>
                </c:pt>
                <c:pt idx="18">
                  <c:v>207</c:v>
                </c:pt>
                <c:pt idx="19">
                  <c:v>113</c:v>
                </c:pt>
                <c:pt idx="20">
                  <c:v>133</c:v>
                </c:pt>
                <c:pt idx="21">
                  <c:v>187</c:v>
                </c:pt>
                <c:pt idx="22">
                  <c:v>202</c:v>
                </c:pt>
                <c:pt idx="23">
                  <c:v>203</c:v>
                </c:pt>
                <c:pt idx="24">
                  <c:v>269</c:v>
                </c:pt>
                <c:pt idx="25">
                  <c:v>305</c:v>
                </c:pt>
                <c:pt idx="26">
                  <c:v>172</c:v>
                </c:pt>
                <c:pt idx="27">
                  <c:v>159</c:v>
                </c:pt>
                <c:pt idx="28">
                  <c:v>166</c:v>
                </c:pt>
                <c:pt idx="29">
                  <c:v>145</c:v>
                </c:pt>
                <c:pt idx="30">
                  <c:v>123</c:v>
                </c:pt>
              </c:numCache>
            </c:numRef>
          </c:yVal>
          <c:smooth val="0"/>
          <c:extLst>
            <c:ext xmlns:c16="http://schemas.microsoft.com/office/drawing/2014/chart" uri="{C3380CC4-5D6E-409C-BE32-E72D297353CC}">
              <c16:uniqueId val="{00000001-4C02-E04D-B3EB-E7F9254BDBD4}"/>
            </c:ext>
          </c:extLst>
        </c:ser>
        <c:ser>
          <c:idx val="1"/>
          <c:order val="1"/>
          <c:tx>
            <c:v>Predicted Sales</c:v>
          </c:tx>
          <c:spPr>
            <a:ln w="19050">
              <a:noFill/>
            </a:ln>
          </c:spPr>
          <c:xVal>
            <c:strRef>
              <c:f>'Lemonade Regression'!$H$2:$H$32</c:f>
              <c:strCache>
                <c:ptCount val="19"/>
                <c:pt idx="14">
                  <c:v>Lower 95.0%</c:v>
                </c:pt>
                <c:pt idx="15">
                  <c:v>-313.5826028</c:v>
                </c:pt>
                <c:pt idx="16">
                  <c:v>0.879283416</c:v>
                </c:pt>
                <c:pt idx="17">
                  <c:v>1.553310141</c:v>
                </c:pt>
                <c:pt idx="18">
                  <c:v>-193.1081065</c:v>
                </c:pt>
              </c:strCache>
            </c:strRef>
          </c:xVal>
          <c:yVal>
            <c:numRef>
              <c:f>'Lemonade Regression'!$B$27:$B$57</c:f>
              <c:numCache>
                <c:formatCode>General</c:formatCode>
                <c:ptCount val="31"/>
                <c:pt idx="0">
                  <c:v>150.70087413688358</c:v>
                </c:pt>
                <c:pt idx="1">
                  <c:v>156.03254147872605</c:v>
                </c:pt>
                <c:pt idx="2">
                  <c:v>180.28167724108653</c:v>
                </c:pt>
                <c:pt idx="3">
                  <c:v>182.07585869571477</c:v>
                </c:pt>
                <c:pt idx="4">
                  <c:v>258.53994525408734</c:v>
                </c:pt>
                <c:pt idx="5">
                  <c:v>182.69087818793832</c:v>
                </c:pt>
                <c:pt idx="6">
                  <c:v>266.53744626685102</c:v>
                </c:pt>
                <c:pt idx="7">
                  <c:v>226.90832797118679</c:v>
                </c:pt>
                <c:pt idx="8">
                  <c:v>246.56913224596303</c:v>
                </c:pt>
                <c:pt idx="9">
                  <c:v>261.51328867112039</c:v>
                </c:pt>
                <c:pt idx="10">
                  <c:v>271.86911360869351</c:v>
                </c:pt>
                <c:pt idx="11">
                  <c:v>205.32502587974759</c:v>
                </c:pt>
                <c:pt idx="12">
                  <c:v>186.66419018329898</c:v>
                </c:pt>
                <c:pt idx="13">
                  <c:v>216.24499328750187</c:v>
                </c:pt>
                <c:pt idx="14">
                  <c:v>165.80869251770133</c:v>
                </c:pt>
                <c:pt idx="15">
                  <c:v>128.53789814684652</c:v>
                </c:pt>
                <c:pt idx="16">
                  <c:v>205.74532055947736</c:v>
                </c:pt>
                <c:pt idx="17">
                  <c:v>208.71866397651036</c:v>
                </c:pt>
                <c:pt idx="18">
                  <c:v>183.41868261377988</c:v>
                </c:pt>
                <c:pt idx="19">
                  <c:v>152.47952416309519</c:v>
                </c:pt>
                <c:pt idx="20">
                  <c:v>136.53539915961019</c:v>
                </c:pt>
                <c:pt idx="21">
                  <c:v>179.13786087230747</c:v>
                </c:pt>
                <c:pt idx="22">
                  <c:v>199.10617489319549</c:v>
                </c:pt>
                <c:pt idx="23">
                  <c:v>201.77200856411673</c:v>
                </c:pt>
                <c:pt idx="24">
                  <c:v>241.70863660589276</c:v>
                </c:pt>
                <c:pt idx="25">
                  <c:v>302.95603912245321</c:v>
                </c:pt>
                <c:pt idx="26">
                  <c:v>181.53116692657386</c:v>
                </c:pt>
                <c:pt idx="27">
                  <c:v>169.56035391844952</c:v>
                </c:pt>
                <c:pt idx="28">
                  <c:v>176.50700933084318</c:v>
                </c:pt>
                <c:pt idx="29">
                  <c:v>152.25787356848275</c:v>
                </c:pt>
                <c:pt idx="30">
                  <c:v>127.26540195186405</c:v>
                </c:pt>
              </c:numCache>
            </c:numRef>
          </c:yVal>
          <c:smooth val="0"/>
          <c:extLst>
            <c:ext xmlns:c16="http://schemas.microsoft.com/office/drawing/2014/chart" uri="{C3380CC4-5D6E-409C-BE32-E72D297353CC}">
              <c16:uniqueId val="{00000002-4C02-E04D-B3EB-E7F9254BDBD4}"/>
            </c:ext>
          </c:extLst>
        </c:ser>
        <c:dLbls>
          <c:showLegendKey val="0"/>
          <c:showVal val="0"/>
          <c:showCatName val="0"/>
          <c:showSerName val="0"/>
          <c:showPercent val="0"/>
          <c:showBubbleSize val="0"/>
        </c:dLbls>
        <c:axId val="1068409264"/>
        <c:axId val="1068410944"/>
      </c:scatterChart>
      <c:valAx>
        <c:axId val="1068409264"/>
        <c:scaling>
          <c:orientation val="minMax"/>
        </c:scaling>
        <c:delete val="0"/>
        <c:axPos val="b"/>
        <c:title>
          <c:tx>
            <c:rich>
              <a:bodyPr/>
              <a:lstStyle/>
              <a:p>
                <a:pPr>
                  <a:defRPr/>
                </a:pPr>
                <a:r>
                  <a:rPr lang="en-GB"/>
                  <a:t>Price</a:t>
                </a:r>
              </a:p>
            </c:rich>
          </c:tx>
          <c:overlay val="0"/>
        </c:title>
        <c:majorTickMark val="out"/>
        <c:minorTickMark val="none"/>
        <c:tickLblPos val="nextTo"/>
        <c:crossAx val="1068410944"/>
        <c:crosses val="autoZero"/>
        <c:crossBetween val="midCat"/>
      </c:valAx>
      <c:valAx>
        <c:axId val="1068410944"/>
        <c:scaling>
          <c:orientation val="minMax"/>
        </c:scaling>
        <c:delete val="0"/>
        <c:axPos val="l"/>
        <c:title>
          <c:tx>
            <c:rich>
              <a:bodyPr/>
              <a:lstStyle/>
              <a:p>
                <a:pPr>
                  <a:defRPr/>
                </a:pPr>
                <a:r>
                  <a:rPr lang="en-GB"/>
                  <a:t>Sales</a:t>
                </a:r>
              </a:p>
            </c:rich>
          </c:tx>
          <c:overlay val="0"/>
        </c:title>
        <c:numFmt formatCode="General" sourceLinked="1"/>
        <c:majorTickMark val="out"/>
        <c:minorTickMark val="none"/>
        <c:tickLblPos val="nextTo"/>
        <c:crossAx val="106840926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11</xdr:col>
      <xdr:colOff>14195</xdr:colOff>
      <xdr:row>2</xdr:row>
      <xdr:rowOff>179294</xdr:rowOff>
    </xdr:from>
    <xdr:to>
      <xdr:col>13</xdr:col>
      <xdr:colOff>663015</xdr:colOff>
      <xdr:row>15</xdr:row>
      <xdr:rowOff>180221</xdr:rowOff>
    </xdr:to>
    <mc:AlternateContent xmlns:mc="http://schemas.openxmlformats.org/markup-compatibility/2006" xmlns:sle15="http://schemas.microsoft.com/office/drawing/2012/slicer">
      <mc:Choice Requires="sle15">
        <xdr:graphicFrame macro="">
          <xdr:nvGraphicFramePr>
            <xdr:cNvPr id="2" name="Day">
              <a:extLst>
                <a:ext uri="{FF2B5EF4-FFF2-40B4-BE49-F238E27FC236}">
                  <a16:creationId xmlns:a16="http://schemas.microsoft.com/office/drawing/2014/main" id="{CCD32720-1D88-5041-BDCB-676A2FD6C4E7}"/>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8007724" y="552823"/>
              <a:ext cx="1993526" cy="242886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14195</xdr:colOff>
      <xdr:row>18</xdr:row>
      <xdr:rowOff>169955</xdr:rowOff>
    </xdr:from>
    <xdr:to>
      <xdr:col>12</xdr:col>
      <xdr:colOff>518681</xdr:colOff>
      <xdr:row>31</xdr:row>
      <xdr:rowOff>170883</xdr:rowOff>
    </xdr:to>
    <mc:AlternateContent xmlns:mc="http://schemas.openxmlformats.org/markup-compatibility/2006" xmlns:sle15="http://schemas.microsoft.com/office/drawing/2012/slicer">
      <mc:Choice Requires="sle15">
        <xdr:graphicFrame macro="">
          <xdr:nvGraphicFramePr>
            <xdr:cNvPr id="2" name="Day 1">
              <a:extLst>
                <a:ext uri="{FF2B5EF4-FFF2-40B4-BE49-F238E27FC236}">
                  <a16:creationId xmlns:a16="http://schemas.microsoft.com/office/drawing/2014/main" id="{C03E1252-DF32-7F48-9126-06A71706E88F}"/>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7979546" y="3578902"/>
              <a:ext cx="1986153" cy="2462946"/>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11</xdr:col>
      <xdr:colOff>14195</xdr:colOff>
      <xdr:row>18</xdr:row>
      <xdr:rowOff>160616</xdr:rowOff>
    </xdr:from>
    <xdr:to>
      <xdr:col>11</xdr:col>
      <xdr:colOff>2007721</xdr:colOff>
      <xdr:row>31</xdr:row>
      <xdr:rowOff>161544</xdr:rowOff>
    </xdr:to>
    <mc:AlternateContent xmlns:mc="http://schemas.openxmlformats.org/markup-compatibility/2006" xmlns:sle15="http://schemas.microsoft.com/office/drawing/2012/slicer">
      <mc:Choice Requires="sle15">
        <xdr:graphicFrame macro="">
          <xdr:nvGraphicFramePr>
            <xdr:cNvPr id="2" name="Day 2">
              <a:extLst>
                <a:ext uri="{FF2B5EF4-FFF2-40B4-BE49-F238E27FC236}">
                  <a16:creationId xmlns:a16="http://schemas.microsoft.com/office/drawing/2014/main" id="{37560B44-8479-A84F-888E-ADC9792996BA}"/>
                </a:ext>
              </a:extLst>
            </xdr:cNvPr>
            <xdr:cNvGraphicFramePr/>
          </xdr:nvGraphicFramePr>
          <xdr:xfrm>
            <a:off x="0" y="0"/>
            <a:ext cx="0" cy="0"/>
          </xdr:xfrm>
          <a:graphic>
            <a:graphicData uri="http://schemas.microsoft.com/office/drawing/2010/slicer">
              <sle:slicer xmlns:sle="http://schemas.microsoft.com/office/drawing/2010/slicer" name="Day 2"/>
            </a:graphicData>
          </a:graphic>
        </xdr:graphicFrame>
      </mc:Choice>
      <mc:Fallback xmlns="">
        <xdr:sp macro="" textlink="">
          <xdr:nvSpPr>
            <xdr:cNvPr id="0" name=""/>
            <xdr:cNvSpPr>
              <a:spLocks noTextEdit="1"/>
            </xdr:cNvSpPr>
          </xdr:nvSpPr>
          <xdr:spPr>
            <a:xfrm>
              <a:off x="8007724" y="3559734"/>
              <a:ext cx="1993526" cy="242886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632262</xdr:colOff>
      <xdr:row>2</xdr:row>
      <xdr:rowOff>179294</xdr:rowOff>
    </xdr:from>
    <xdr:to>
      <xdr:col>13</xdr:col>
      <xdr:colOff>366681</xdr:colOff>
      <xdr:row>15</xdr:row>
      <xdr:rowOff>180221</xdr:rowOff>
    </xdr:to>
    <mc:AlternateContent xmlns:mc="http://schemas.openxmlformats.org/markup-compatibility/2006" xmlns:sle15="http://schemas.microsoft.com/office/drawing/2012/slicer">
      <mc:Choice Requires="sle15">
        <xdr:graphicFrame macro="">
          <xdr:nvGraphicFramePr>
            <xdr:cNvPr id="2" name="Day 3">
              <a:extLst>
                <a:ext uri="{FF2B5EF4-FFF2-40B4-BE49-F238E27FC236}">
                  <a16:creationId xmlns:a16="http://schemas.microsoft.com/office/drawing/2014/main" id="{CFB5A6A4-D1DE-4743-947B-7A87ABD8277E}"/>
                </a:ext>
              </a:extLst>
            </xdr:cNvPr>
            <xdr:cNvGraphicFramePr/>
          </xdr:nvGraphicFramePr>
          <xdr:xfrm>
            <a:off x="0" y="0"/>
            <a:ext cx="0" cy="0"/>
          </xdr:xfrm>
          <a:graphic>
            <a:graphicData uri="http://schemas.microsoft.com/office/drawing/2010/slicer">
              <sle:slicer xmlns:sle="http://schemas.microsoft.com/office/drawing/2010/slicer" name="Day 3"/>
            </a:graphicData>
          </a:graphic>
        </xdr:graphicFrame>
      </mc:Choice>
      <mc:Fallback xmlns="">
        <xdr:sp macro="" textlink="">
          <xdr:nvSpPr>
            <xdr:cNvPr id="0" name=""/>
            <xdr:cNvSpPr>
              <a:spLocks noTextEdit="1"/>
            </xdr:cNvSpPr>
          </xdr:nvSpPr>
          <xdr:spPr>
            <a:xfrm>
              <a:off x="8024313" y="553781"/>
              <a:ext cx="1997624" cy="2435094"/>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603623</xdr:colOff>
      <xdr:row>3</xdr:row>
      <xdr:rowOff>4856</xdr:rowOff>
    </xdr:from>
    <xdr:to>
      <xdr:col>16</xdr:col>
      <xdr:colOff>415364</xdr:colOff>
      <xdr:row>15</xdr:row>
      <xdr:rowOff>187243</xdr:rowOff>
    </xdr:to>
    <mc:AlternateContent xmlns:mc="http://schemas.openxmlformats.org/markup-compatibility/2006" xmlns:sle15="http://schemas.microsoft.com/office/drawing/2012/slicer">
      <mc:Choice Requires="sle15">
        <xdr:graphicFrame macro="">
          <xdr:nvGraphicFramePr>
            <xdr:cNvPr id="3" name="Location">
              <a:extLst>
                <a:ext uri="{FF2B5EF4-FFF2-40B4-BE49-F238E27FC236}">
                  <a16:creationId xmlns:a16="http://schemas.microsoft.com/office/drawing/2014/main" id="{7FF6BCD6-0420-7C46-A7B3-5F8A4F4A193F}"/>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258879" y="566587"/>
              <a:ext cx="1838857" cy="242931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9</xdr:col>
      <xdr:colOff>279400</xdr:colOff>
      <xdr:row>1</xdr:row>
      <xdr:rowOff>76200</xdr:rowOff>
    </xdr:from>
    <xdr:to>
      <xdr:col>15</xdr:col>
      <xdr:colOff>279400</xdr:colOff>
      <xdr:row>11</xdr:row>
      <xdr:rowOff>76200</xdr:rowOff>
    </xdr:to>
    <xdr:graphicFrame macro="">
      <xdr:nvGraphicFramePr>
        <xdr:cNvPr id="2" name="Chart 1">
          <a:extLst>
            <a:ext uri="{FF2B5EF4-FFF2-40B4-BE49-F238E27FC236}">
              <a16:creationId xmlns:a16="http://schemas.microsoft.com/office/drawing/2014/main" id="{783AF99E-990D-D140-A12A-F60BDB9805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355600</xdr:colOff>
      <xdr:row>12</xdr:row>
      <xdr:rowOff>127000</xdr:rowOff>
    </xdr:from>
    <xdr:to>
      <xdr:col>15</xdr:col>
      <xdr:colOff>355600</xdr:colOff>
      <xdr:row>22</xdr:row>
      <xdr:rowOff>114300</xdr:rowOff>
    </xdr:to>
    <xdr:graphicFrame macro="">
      <xdr:nvGraphicFramePr>
        <xdr:cNvPr id="3" name="Chart 2">
          <a:extLst>
            <a:ext uri="{FF2B5EF4-FFF2-40B4-BE49-F238E27FC236}">
              <a16:creationId xmlns:a16="http://schemas.microsoft.com/office/drawing/2014/main" id="{75542212-6EBE-BF48-940E-5036A47DD7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304800</xdr:colOff>
      <xdr:row>23</xdr:row>
      <xdr:rowOff>165100</xdr:rowOff>
    </xdr:from>
    <xdr:to>
      <xdr:col>15</xdr:col>
      <xdr:colOff>304800</xdr:colOff>
      <xdr:row>34</xdr:row>
      <xdr:rowOff>0</xdr:rowOff>
    </xdr:to>
    <xdr:graphicFrame macro="">
      <xdr:nvGraphicFramePr>
        <xdr:cNvPr id="4" name="Chart 3">
          <a:extLst>
            <a:ext uri="{FF2B5EF4-FFF2-40B4-BE49-F238E27FC236}">
              <a16:creationId xmlns:a16="http://schemas.microsoft.com/office/drawing/2014/main" id="{864BED1D-0BED-B341-A900-2F6077BD6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495300</xdr:colOff>
      <xdr:row>23</xdr:row>
      <xdr:rowOff>165100</xdr:rowOff>
    </xdr:from>
    <xdr:to>
      <xdr:col>21</xdr:col>
      <xdr:colOff>495300</xdr:colOff>
      <xdr:row>34</xdr:row>
      <xdr:rowOff>12700</xdr:rowOff>
    </xdr:to>
    <xdr:graphicFrame macro="">
      <xdr:nvGraphicFramePr>
        <xdr:cNvPr id="5" name="Chart 4">
          <a:extLst>
            <a:ext uri="{FF2B5EF4-FFF2-40B4-BE49-F238E27FC236}">
              <a16:creationId xmlns:a16="http://schemas.microsoft.com/office/drawing/2014/main" id="{B6ADEA29-FB69-AB44-A3B7-394663EF0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508000</xdr:colOff>
      <xdr:row>1</xdr:row>
      <xdr:rowOff>76200</xdr:rowOff>
    </xdr:from>
    <xdr:to>
      <xdr:col>21</xdr:col>
      <xdr:colOff>508000</xdr:colOff>
      <xdr:row>11</xdr:row>
      <xdr:rowOff>76200</xdr:rowOff>
    </xdr:to>
    <xdr:graphicFrame macro="">
      <xdr:nvGraphicFramePr>
        <xdr:cNvPr id="6" name="Chart 5">
          <a:extLst>
            <a:ext uri="{FF2B5EF4-FFF2-40B4-BE49-F238E27FC236}">
              <a16:creationId xmlns:a16="http://schemas.microsoft.com/office/drawing/2014/main" id="{135910D0-E084-264A-86CC-05AE81CF38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508000</xdr:colOff>
      <xdr:row>12</xdr:row>
      <xdr:rowOff>88900</xdr:rowOff>
    </xdr:from>
    <xdr:to>
      <xdr:col>21</xdr:col>
      <xdr:colOff>508000</xdr:colOff>
      <xdr:row>22</xdr:row>
      <xdr:rowOff>88900</xdr:rowOff>
    </xdr:to>
    <xdr:graphicFrame macro="">
      <xdr:nvGraphicFramePr>
        <xdr:cNvPr id="7" name="Chart 6">
          <a:extLst>
            <a:ext uri="{FF2B5EF4-FFF2-40B4-BE49-F238E27FC236}">
              <a16:creationId xmlns:a16="http://schemas.microsoft.com/office/drawing/2014/main" id="{C41D84C3-B7E5-0B4E-B831-753954DDF5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6C218F10-C3BB-0F46-8E0F-D110F2C179FE}" sourceName="Day">
  <extLst>
    <x:ext xmlns:x15="http://schemas.microsoft.com/office/spreadsheetml/2010/11/main" uri="{2F2917AC-EB37-4324-AD4E-5DD8C200BD13}">
      <x15:tableSlicerCache tableId="2" column="10"/>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 xr10:uid="{4C1C50DC-2940-3F4A-8FB6-6605B2783C34}" sourceName="Day">
  <extLst>
    <x:ext xmlns:x15="http://schemas.microsoft.com/office/spreadsheetml/2010/11/main" uri="{2F2917AC-EB37-4324-AD4E-5DD8C200BD13}">
      <x15:tableSlicerCache tableId="1" column="10"/>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2" xr10:uid="{E7DD7C59-4AED-5A47-B21F-BEE191FEE7A6}" sourceName="Day">
  <extLst>
    <x:ext xmlns:x15="http://schemas.microsoft.com/office/spreadsheetml/2010/11/main" uri="{2F2917AC-EB37-4324-AD4E-5DD8C200BD13}">
      <x15:tableSlicerCache tableId="3" column="10"/>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3" xr10:uid="{43197AE5-4907-8C4E-B709-443E0B28C0FA}" sourceName="Day">
  <extLst>
    <x:ext xmlns:x15="http://schemas.microsoft.com/office/spreadsheetml/2010/11/main" uri="{2F2917AC-EB37-4324-AD4E-5DD8C200BD13}">
      <x15:tableSlicerCache tableId="4" column="10"/>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53D02FF5-BBBB-C14A-9103-B20C0092063E}" sourceName="Location">
  <extLst>
    <x:ext xmlns:x15="http://schemas.microsoft.com/office/spreadsheetml/2010/11/main" uri="{2F2917AC-EB37-4324-AD4E-5DD8C200BD13}">
      <x15:tableSlicerCache tableId="4"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412465AE-E0B9-AA45-853D-0872BBDAF00B}" cache="Slicer_Day" caption="Day"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5B3BF88E-CD1D-BD4C-A0AB-EF2066E089AA}" cache="Slicer_Day1" caption="Day"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2" xr10:uid="{F026D8E4-D0E1-BA4B-B98C-9CCEC37A006D}" cache="Slicer_Day2" caption="Day" rowHeight="23071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3" xr10:uid="{AF5E0CA2-80D8-E449-B586-8B4534A00E79}" cache="Slicer_Day3" caption="Day" rowHeight="230716"/>
  <slicer name="Location" xr10:uid="{BE724477-B765-034B-976E-50FD8EF6CDFE}" cache="Slicer_Location" caption="Locat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658051-DB12-4B45-AF34-43C72E0DD2D3}" name="Table2" displayName="Table2" ref="A1:J32" totalsRowShown="0">
  <autoFilter ref="A1:J32" xr:uid="{B9658051-DB12-4B45-AF34-43C72E0DD2D3}"/>
  <tableColumns count="10">
    <tableColumn id="1" xr3:uid="{EFAB94E3-6BB0-2045-B546-207A6256F449}" name="Date" dataDxfId="15"/>
    <tableColumn id="10" xr3:uid="{64AD10D0-DF2E-204F-9A2E-BCA8D49BEB87}" name="Day" dataDxfId="14">
      <calculatedColumnFormula>TEXT(WEEKDAY(Table2[[#This Row],[Date]]), "dddd")</calculatedColumnFormula>
    </tableColumn>
    <tableColumn id="2" xr3:uid="{C3FA5E41-4CE9-374B-B63B-F48953465538}" name="Location"/>
    <tableColumn id="3" xr3:uid="{9D672532-CB48-A249-A611-C3A151B48101}" name="Lemon"/>
    <tableColumn id="4" xr3:uid="{2734E7CE-AD9E-704A-8885-55E4D6A8884B}" name="Orange"/>
    <tableColumn id="5" xr3:uid="{F0738C15-3DD7-4940-B3C6-7AB81A462B8D}" name="Temperature"/>
    <tableColumn id="6" xr3:uid="{D5B90675-BC57-644B-BB89-4EA6810706E7}" name="Leaflets"/>
    <tableColumn id="7" xr3:uid="{588334A6-9D7E-654A-8B61-E2433474B77C}" name="Price"/>
    <tableColumn id="8" xr3:uid="{24693B7B-5803-5A40-9344-FFB16F9F9CE6}" name="Sales" dataDxfId="13">
      <calculatedColumnFormula>Table2[[#This Row],[Lemon]]+Table2[[#This Row],[Orange]]</calculatedColumnFormula>
    </tableColumn>
    <tableColumn id="9" xr3:uid="{B49BD8DE-506A-D042-8F38-41F6528509E3}" name="Revenue" dataDxfId="12">
      <calculatedColumnFormula>Table2[[#This Row],[Sales]]*Table2[[#This Row],[Price]]</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FFFCFD-D00E-4544-8B32-76C098071E1A}" name="Table22" displayName="Table22" ref="A1:J32" totalsRowShown="0">
  <autoFilter ref="A1:J32" xr:uid="{B9658051-DB12-4B45-AF34-43C72E0DD2D3}"/>
  <tableColumns count="10">
    <tableColumn id="1" xr3:uid="{AA148E19-76CC-904F-987A-B77EA3803BD4}" name="Date" dataDxfId="11"/>
    <tableColumn id="10" xr3:uid="{C9D26205-3AEB-CA4F-B617-90096AC3C3D5}" name="Day" dataDxfId="10">
      <calculatedColumnFormula>TEXT(WEEKDAY(Table22[[#This Row],[Date]]), "dddd")</calculatedColumnFormula>
    </tableColumn>
    <tableColumn id="2" xr3:uid="{72E84BE1-73CD-5046-96C7-2207888DEF4C}" name="Location"/>
    <tableColumn id="3" xr3:uid="{07857408-0543-7344-BAFD-B728A9BB4A9A}" name="Lemon"/>
    <tableColumn id="4" xr3:uid="{F3951801-C555-9D41-A281-E6A6080B6159}" name="Orange"/>
    <tableColumn id="5" xr3:uid="{4C8E90E4-7A59-C74F-9D64-8273A21CF86D}" name="Temperature"/>
    <tableColumn id="6" xr3:uid="{18A6359B-5AA4-104E-B2C7-2D8C9F04488A}" name="Leaflets"/>
    <tableColumn id="7" xr3:uid="{A17B9336-8715-8E4B-98C2-0A68B8BF6AB8}" name="Price"/>
    <tableColumn id="8" xr3:uid="{E25299B9-F2E2-B048-B7B0-19494BF8B6A1}" name="Sales" dataDxfId="9">
      <calculatedColumnFormula>Table22[[#This Row],[Lemon]]+Table22[[#This Row],[Orange]]</calculatedColumnFormula>
    </tableColumn>
    <tableColumn id="9" xr3:uid="{BE6801C4-823F-5342-B1D0-B88BCE743608}" name="Revenue" dataDxfId="8">
      <calculatedColumnFormula>Table22[[#This Row],[Sales]]*Table22[[#This Row],[Price]]</calculatedColumnFormula>
    </tableColum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32234F-8FB4-7247-8C5E-AE05A749F0E9}" name="Table24" displayName="Table24" ref="A1:J32" totalsRowShown="0">
  <autoFilter ref="A1:J32" xr:uid="{B9658051-DB12-4B45-AF34-43C72E0DD2D3}"/>
  <tableColumns count="10">
    <tableColumn id="1" xr3:uid="{5FABB209-2C10-3F49-AD56-0469AE4F5F53}" name="Date" dataDxfId="7"/>
    <tableColumn id="10" xr3:uid="{A22162E2-AB02-1E47-88E7-F594B74085F9}" name="Day" dataDxfId="6">
      <calculatedColumnFormula>TEXT(WEEKDAY(Table24[[#This Row],[Date]]), "dddd")</calculatedColumnFormula>
    </tableColumn>
    <tableColumn id="2" xr3:uid="{8C3240DC-14C6-C748-9369-8B0E3EED1C9B}" name="Location"/>
    <tableColumn id="3" xr3:uid="{0DEC5054-27A3-834A-8C0B-6272AE327EBF}" name="Lemon"/>
    <tableColumn id="4" xr3:uid="{26B607AD-3D47-2F43-A6BD-7E1BDA67B668}" name="Orange"/>
    <tableColumn id="5" xr3:uid="{7DF8BD8C-3C53-1648-B0F2-5C964484AC6B}" name="Temperature"/>
    <tableColumn id="6" xr3:uid="{D71373A5-6B65-254F-8E7D-E1F6EA6FCA07}" name="Leaflets"/>
    <tableColumn id="7" xr3:uid="{52F30F34-0A25-884D-83F8-BBCEC27605AC}" name="Price"/>
    <tableColumn id="8" xr3:uid="{80FA0C16-B67C-3044-B4CD-F7D081F434D2}" name="Sales" dataDxfId="5">
      <calculatedColumnFormula>Table24[[#This Row],[Lemon]]+Table24[[#This Row],[Orange]]</calculatedColumnFormula>
    </tableColumn>
    <tableColumn id="9" xr3:uid="{2A8A093B-D6AA-3D49-9272-BA25D4E4A75F}" name="Revenue" dataDxfId="4">
      <calculatedColumnFormula>Table24[[#This Row],[Sales]]*Table24[[#This Row],[Price]]</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6490C3C-23F9-6243-9E2B-920ABBABB353}" name="Table25" displayName="Table25" ref="A1:J32" totalsRowShown="0">
  <autoFilter ref="A1:J32" xr:uid="{B9658051-DB12-4B45-AF34-43C72E0DD2D3}"/>
  <tableColumns count="10">
    <tableColumn id="1" xr3:uid="{2D60F985-712D-6943-9878-31BD88F482D2}" name="Date" dataDxfId="3"/>
    <tableColumn id="10" xr3:uid="{617BEAA7-5804-D448-89EE-F7455A123D52}" name="Day" dataDxfId="2">
      <calculatedColumnFormula>TEXT(WEEKDAY(Table25[[#This Row],[Date]]), "dddd")</calculatedColumnFormula>
    </tableColumn>
    <tableColumn id="2" xr3:uid="{C79E1A46-7117-154B-9CA4-8058129A7862}" name="Location"/>
    <tableColumn id="3" xr3:uid="{61A98FCB-B788-D742-8FB2-C53613182C68}" name="Lemon"/>
    <tableColumn id="4" xr3:uid="{ECC36DBF-D2DD-264D-9DAC-46EE7D24B7B0}" name="Orange"/>
    <tableColumn id="5" xr3:uid="{389701EA-BEC0-C449-94B5-A34847A7943B}" name="Temperature"/>
    <tableColumn id="6" xr3:uid="{FD832111-0551-A746-9D3F-8DCA04864D94}" name="Leaflets"/>
    <tableColumn id="7" xr3:uid="{769A1E1C-FB49-C84A-9672-246CAAA3681C}" name="Price"/>
    <tableColumn id="8" xr3:uid="{F57C9284-3368-FB4B-9CFC-7AC2CEDFE75E}" name="Sales" dataDxfId="1">
      <calculatedColumnFormula>Table25[[#This Row],[Lemon]]+Table25[[#This Row],[Orange]]</calculatedColumnFormula>
    </tableColumn>
    <tableColumn id="9" xr3:uid="{6568A7C8-CD1D-634A-B5A1-99711D658971}" name="Revenue" dataDxfId="0">
      <calculatedColumnFormula>Table25[[#This Row],[Sales]]*Table25[[#This Row],[Price]]</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4.x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3"/>
  <sheetViews>
    <sheetView workbookViewId="0">
      <selection sqref="A1:G33"/>
    </sheetView>
  </sheetViews>
  <sheetFormatPr baseColWidth="10" defaultColWidth="8.83203125" defaultRowHeight="15" x14ac:dyDescent="0.2"/>
  <sheetData>
    <row r="1" spans="1:7" x14ac:dyDescent="0.2">
      <c r="A1" t="s">
        <v>0</v>
      </c>
      <c r="B1" t="s">
        <v>1</v>
      </c>
      <c r="C1" t="s">
        <v>2</v>
      </c>
      <c r="D1" t="s">
        <v>3</v>
      </c>
      <c r="E1" t="s">
        <v>4</v>
      </c>
      <c r="F1" t="s">
        <v>5</v>
      </c>
      <c r="G1" t="s">
        <v>6</v>
      </c>
    </row>
    <row r="2" spans="1:7" x14ac:dyDescent="0.2">
      <c r="A2" s="1">
        <v>42552</v>
      </c>
      <c r="B2" t="s">
        <v>7</v>
      </c>
      <c r="C2">
        <v>97</v>
      </c>
      <c r="D2">
        <v>67</v>
      </c>
      <c r="E2">
        <v>70</v>
      </c>
      <c r="F2">
        <v>90</v>
      </c>
      <c r="G2">
        <v>0.25</v>
      </c>
    </row>
    <row r="3" spans="1:7" x14ac:dyDescent="0.2">
      <c r="A3" s="1">
        <v>42553</v>
      </c>
      <c r="B3" t="s">
        <v>7</v>
      </c>
      <c r="C3">
        <v>98</v>
      </c>
      <c r="D3">
        <v>67</v>
      </c>
      <c r="E3">
        <v>72</v>
      </c>
      <c r="F3">
        <v>90</v>
      </c>
      <c r="G3">
        <v>0.25</v>
      </c>
    </row>
    <row r="4" spans="1:7" x14ac:dyDescent="0.2">
      <c r="A4" s="1">
        <v>42554</v>
      </c>
      <c r="B4" t="s">
        <v>7</v>
      </c>
      <c r="C4">
        <v>110</v>
      </c>
      <c r="D4">
        <v>77</v>
      </c>
      <c r="E4">
        <v>71</v>
      </c>
      <c r="F4">
        <v>104</v>
      </c>
      <c r="G4">
        <v>0.25</v>
      </c>
    </row>
    <row r="5" spans="1:7" x14ac:dyDescent="0.2">
      <c r="A5" s="1">
        <v>42555</v>
      </c>
      <c r="B5" t="s">
        <v>8</v>
      </c>
      <c r="C5">
        <v>134</v>
      </c>
      <c r="D5">
        <v>99</v>
      </c>
      <c r="E5">
        <v>76</v>
      </c>
      <c r="F5">
        <v>98</v>
      </c>
      <c r="G5">
        <v>0.25</v>
      </c>
    </row>
    <row r="6" spans="1:7" x14ac:dyDescent="0.2">
      <c r="A6" s="1">
        <v>42556</v>
      </c>
      <c r="B6" t="s">
        <v>8</v>
      </c>
      <c r="C6">
        <v>159</v>
      </c>
      <c r="D6">
        <v>118</v>
      </c>
      <c r="E6">
        <v>78</v>
      </c>
      <c r="F6">
        <v>135</v>
      </c>
      <c r="G6">
        <v>0.25</v>
      </c>
    </row>
    <row r="7" spans="1:7" x14ac:dyDescent="0.2">
      <c r="A7" s="1">
        <v>42557</v>
      </c>
      <c r="B7" t="s">
        <v>8</v>
      </c>
      <c r="C7">
        <v>103</v>
      </c>
      <c r="D7">
        <v>69</v>
      </c>
      <c r="E7">
        <v>82</v>
      </c>
      <c r="F7">
        <v>90</v>
      </c>
      <c r="G7">
        <v>0.25</v>
      </c>
    </row>
    <row r="8" spans="1:7" x14ac:dyDescent="0.2">
      <c r="A8" s="1">
        <v>42557</v>
      </c>
      <c r="B8" t="s">
        <v>8</v>
      </c>
      <c r="C8">
        <v>103</v>
      </c>
      <c r="D8">
        <v>69</v>
      </c>
      <c r="E8">
        <v>82</v>
      </c>
      <c r="F8">
        <v>90</v>
      </c>
      <c r="G8">
        <v>0.25</v>
      </c>
    </row>
    <row r="9" spans="1:7" x14ac:dyDescent="0.2">
      <c r="A9" s="1">
        <v>42558</v>
      </c>
      <c r="B9" t="s">
        <v>8</v>
      </c>
      <c r="C9">
        <v>143</v>
      </c>
      <c r="D9">
        <v>101</v>
      </c>
      <c r="E9">
        <v>81</v>
      </c>
      <c r="F9">
        <v>135</v>
      </c>
      <c r="G9">
        <v>0.25</v>
      </c>
    </row>
    <row r="10" spans="1:7" x14ac:dyDescent="0.2">
      <c r="B10" t="s">
        <v>8</v>
      </c>
      <c r="C10">
        <v>123</v>
      </c>
      <c r="D10">
        <v>86</v>
      </c>
      <c r="E10">
        <v>82</v>
      </c>
      <c r="F10">
        <v>113</v>
      </c>
      <c r="G10">
        <v>0.25</v>
      </c>
    </row>
    <row r="11" spans="1:7" x14ac:dyDescent="0.2">
      <c r="A11" s="1">
        <v>42560</v>
      </c>
      <c r="B11" t="s">
        <v>8</v>
      </c>
      <c r="C11">
        <v>134</v>
      </c>
      <c r="D11">
        <v>95</v>
      </c>
      <c r="E11">
        <v>80</v>
      </c>
      <c r="F11">
        <v>126</v>
      </c>
      <c r="G11">
        <v>0.25</v>
      </c>
    </row>
    <row r="12" spans="1:7" x14ac:dyDescent="0.2">
      <c r="A12" s="1">
        <v>42561</v>
      </c>
      <c r="B12" t="s">
        <v>8</v>
      </c>
      <c r="C12">
        <v>140</v>
      </c>
      <c r="D12">
        <v>98</v>
      </c>
      <c r="E12">
        <v>82</v>
      </c>
      <c r="F12">
        <v>131</v>
      </c>
      <c r="G12">
        <v>0.25</v>
      </c>
    </row>
    <row r="13" spans="1:7" x14ac:dyDescent="0.2">
      <c r="A13" s="1">
        <v>42562</v>
      </c>
      <c r="B13" t="s">
        <v>8</v>
      </c>
      <c r="C13">
        <v>162</v>
      </c>
      <c r="D13">
        <v>120</v>
      </c>
      <c r="E13">
        <v>83</v>
      </c>
      <c r="F13">
        <v>135</v>
      </c>
      <c r="G13">
        <v>0.25</v>
      </c>
    </row>
    <row r="14" spans="1:7" x14ac:dyDescent="0.2">
      <c r="A14" s="1">
        <v>42563</v>
      </c>
      <c r="B14" t="s">
        <v>8</v>
      </c>
      <c r="C14">
        <v>130</v>
      </c>
      <c r="D14">
        <v>95</v>
      </c>
      <c r="E14">
        <v>84</v>
      </c>
      <c r="F14">
        <v>99</v>
      </c>
      <c r="G14">
        <v>0.25</v>
      </c>
    </row>
    <row r="15" spans="1:7" x14ac:dyDescent="0.2">
      <c r="A15" s="1">
        <v>42564</v>
      </c>
      <c r="B15" t="s">
        <v>8</v>
      </c>
      <c r="C15">
        <v>109</v>
      </c>
      <c r="D15">
        <v>75</v>
      </c>
      <c r="E15">
        <v>77</v>
      </c>
      <c r="F15">
        <v>99</v>
      </c>
      <c r="G15">
        <v>0.25</v>
      </c>
    </row>
    <row r="16" spans="1:7" x14ac:dyDescent="0.2">
      <c r="A16" s="1">
        <v>42565</v>
      </c>
      <c r="B16" t="s">
        <v>8</v>
      </c>
      <c r="C16">
        <v>122</v>
      </c>
      <c r="D16">
        <v>85</v>
      </c>
      <c r="E16">
        <v>78</v>
      </c>
      <c r="F16">
        <v>113</v>
      </c>
      <c r="G16">
        <v>0.25</v>
      </c>
    </row>
    <row r="17" spans="1:7" x14ac:dyDescent="0.2">
      <c r="A17" s="1">
        <v>42566</v>
      </c>
      <c r="B17" t="s">
        <v>8</v>
      </c>
      <c r="C17">
        <v>98</v>
      </c>
      <c r="D17">
        <v>62</v>
      </c>
      <c r="E17">
        <v>75</v>
      </c>
      <c r="F17">
        <v>108</v>
      </c>
      <c r="G17">
        <v>0.5</v>
      </c>
    </row>
    <row r="18" spans="1:7" x14ac:dyDescent="0.2">
      <c r="A18" s="1">
        <v>42567</v>
      </c>
      <c r="B18" t="s">
        <v>8</v>
      </c>
      <c r="C18">
        <v>81</v>
      </c>
      <c r="D18">
        <v>50</v>
      </c>
      <c r="E18">
        <v>74</v>
      </c>
      <c r="F18">
        <v>90</v>
      </c>
      <c r="G18">
        <v>0.5</v>
      </c>
    </row>
    <row r="19" spans="1:7" x14ac:dyDescent="0.2">
      <c r="A19" s="1">
        <v>42568</v>
      </c>
      <c r="B19" t="s">
        <v>8</v>
      </c>
      <c r="C19">
        <v>115</v>
      </c>
      <c r="D19">
        <v>76</v>
      </c>
      <c r="E19">
        <v>77</v>
      </c>
      <c r="F19">
        <v>126</v>
      </c>
      <c r="G19">
        <v>0.5</v>
      </c>
    </row>
    <row r="20" spans="1:7" x14ac:dyDescent="0.2">
      <c r="A20" s="1">
        <v>42569</v>
      </c>
      <c r="B20" t="s">
        <v>7</v>
      </c>
      <c r="C20">
        <v>131</v>
      </c>
      <c r="D20">
        <v>92</v>
      </c>
      <c r="E20">
        <v>81</v>
      </c>
      <c r="F20">
        <v>122</v>
      </c>
      <c r="G20">
        <v>0.5</v>
      </c>
    </row>
    <row r="21" spans="1:7" x14ac:dyDescent="0.2">
      <c r="A21" s="1">
        <v>42570</v>
      </c>
      <c r="B21" t="s">
        <v>7</v>
      </c>
      <c r="C21">
        <v>122</v>
      </c>
      <c r="D21">
        <v>85</v>
      </c>
      <c r="E21">
        <v>78</v>
      </c>
      <c r="F21">
        <v>113</v>
      </c>
      <c r="G21">
        <v>0.5</v>
      </c>
    </row>
    <row r="22" spans="1:7" x14ac:dyDescent="0.2">
      <c r="A22" s="1">
        <v>42571</v>
      </c>
      <c r="B22" t="s">
        <v>7</v>
      </c>
      <c r="C22">
        <v>71</v>
      </c>
      <c r="D22">
        <v>42</v>
      </c>
      <c r="E22">
        <v>70</v>
      </c>
      <c r="G22">
        <v>0.5</v>
      </c>
    </row>
    <row r="23" spans="1:7" x14ac:dyDescent="0.2">
      <c r="A23" s="1">
        <v>42572</v>
      </c>
      <c r="B23" t="s">
        <v>7</v>
      </c>
      <c r="C23">
        <v>83</v>
      </c>
      <c r="D23">
        <v>50</v>
      </c>
      <c r="E23">
        <v>77</v>
      </c>
      <c r="F23">
        <v>90</v>
      </c>
      <c r="G23">
        <v>0.5</v>
      </c>
    </row>
    <row r="24" spans="1:7" x14ac:dyDescent="0.2">
      <c r="A24" s="1">
        <v>42573</v>
      </c>
      <c r="B24" t="s">
        <v>7</v>
      </c>
      <c r="C24">
        <v>112</v>
      </c>
      <c r="D24">
        <v>75</v>
      </c>
      <c r="E24">
        <v>80</v>
      </c>
      <c r="F24">
        <v>108</v>
      </c>
      <c r="G24">
        <v>0.5</v>
      </c>
    </row>
    <row r="25" spans="1:7" x14ac:dyDescent="0.2">
      <c r="A25" s="1">
        <v>42574</v>
      </c>
      <c r="B25" t="s">
        <v>7</v>
      </c>
      <c r="C25">
        <v>120</v>
      </c>
      <c r="D25">
        <v>82</v>
      </c>
      <c r="E25">
        <v>81</v>
      </c>
      <c r="F25">
        <v>117</v>
      </c>
      <c r="G25">
        <v>0.5</v>
      </c>
    </row>
    <row r="26" spans="1:7" x14ac:dyDescent="0.2">
      <c r="A26" s="1">
        <v>42575</v>
      </c>
      <c r="B26" t="s">
        <v>7</v>
      </c>
      <c r="C26">
        <v>121</v>
      </c>
      <c r="D26">
        <v>82</v>
      </c>
      <c r="E26">
        <v>82</v>
      </c>
      <c r="F26">
        <v>117</v>
      </c>
      <c r="G26">
        <v>0.5</v>
      </c>
    </row>
    <row r="27" spans="1:7" x14ac:dyDescent="0.2">
      <c r="A27" s="1">
        <v>42576</v>
      </c>
      <c r="B27" t="s">
        <v>7</v>
      </c>
      <c r="C27">
        <v>156</v>
      </c>
      <c r="D27">
        <v>113</v>
      </c>
      <c r="E27">
        <v>84</v>
      </c>
      <c r="F27">
        <v>135</v>
      </c>
      <c r="G27">
        <v>0.5</v>
      </c>
    </row>
    <row r="28" spans="1:7" x14ac:dyDescent="0.2">
      <c r="A28" s="1">
        <v>42577</v>
      </c>
      <c r="B28" t="s">
        <v>7</v>
      </c>
      <c r="C28">
        <v>176</v>
      </c>
      <c r="D28">
        <v>129</v>
      </c>
      <c r="E28">
        <v>83</v>
      </c>
      <c r="F28">
        <v>158</v>
      </c>
      <c r="G28">
        <v>0.35</v>
      </c>
    </row>
    <row r="29" spans="1:7" x14ac:dyDescent="0.2">
      <c r="A29" s="1">
        <v>42578</v>
      </c>
      <c r="B29" t="s">
        <v>7</v>
      </c>
      <c r="C29">
        <v>104</v>
      </c>
      <c r="D29">
        <v>68</v>
      </c>
      <c r="E29">
        <v>80</v>
      </c>
      <c r="F29">
        <v>99</v>
      </c>
      <c r="G29">
        <v>0.35</v>
      </c>
    </row>
    <row r="30" spans="1:7" x14ac:dyDescent="0.2">
      <c r="A30" s="1">
        <v>42579</v>
      </c>
      <c r="B30" t="s">
        <v>7</v>
      </c>
      <c r="C30">
        <v>96</v>
      </c>
      <c r="D30">
        <v>63</v>
      </c>
      <c r="E30">
        <v>82</v>
      </c>
      <c r="F30">
        <v>90</v>
      </c>
      <c r="G30">
        <v>0.35</v>
      </c>
    </row>
    <row r="31" spans="1:7" x14ac:dyDescent="0.2">
      <c r="A31" s="1">
        <v>42580</v>
      </c>
      <c r="B31" t="s">
        <v>7</v>
      </c>
      <c r="C31">
        <v>100</v>
      </c>
      <c r="D31">
        <v>66</v>
      </c>
      <c r="E31">
        <v>81</v>
      </c>
      <c r="F31">
        <v>95</v>
      </c>
      <c r="G31">
        <v>0.35</v>
      </c>
    </row>
    <row r="32" spans="1:7" x14ac:dyDescent="0.2">
      <c r="A32" s="1">
        <v>42581</v>
      </c>
      <c r="B32" t="s">
        <v>8</v>
      </c>
      <c r="C32">
        <v>88</v>
      </c>
      <c r="D32">
        <v>57</v>
      </c>
      <c r="E32">
        <v>82</v>
      </c>
      <c r="F32">
        <v>81</v>
      </c>
      <c r="G32">
        <v>0.35</v>
      </c>
    </row>
    <row r="33" spans="1:7" x14ac:dyDescent="0.2">
      <c r="A33" s="1">
        <v>42582</v>
      </c>
      <c r="B33" t="s">
        <v>8</v>
      </c>
      <c r="C33">
        <v>76</v>
      </c>
      <c r="D33">
        <v>47</v>
      </c>
      <c r="E33">
        <v>82</v>
      </c>
      <c r="F33">
        <v>68</v>
      </c>
      <c r="G33">
        <v>0.35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40173-A59C-D94E-9AB4-4689497F90FF}">
  <dimension ref="A1:G33"/>
  <sheetViews>
    <sheetView zoomScale="125" workbookViewId="0">
      <selection activeCell="K12" sqref="K12"/>
    </sheetView>
  </sheetViews>
  <sheetFormatPr baseColWidth="10" defaultColWidth="8.83203125" defaultRowHeight="15" x14ac:dyDescent="0.2"/>
  <cols>
    <col min="1" max="1" width="10.5" bestFit="1" customWidth="1"/>
  </cols>
  <sheetData>
    <row r="1" spans="1:7" x14ac:dyDescent="0.2">
      <c r="A1" t="s">
        <v>0</v>
      </c>
      <c r="B1" t="s">
        <v>1</v>
      </c>
      <c r="C1" t="s">
        <v>2</v>
      </c>
      <c r="D1" t="s">
        <v>3</v>
      </c>
      <c r="E1" t="s">
        <v>4</v>
      </c>
      <c r="F1" t="s">
        <v>5</v>
      </c>
      <c r="G1" t="s">
        <v>6</v>
      </c>
    </row>
    <row r="2" spans="1:7" x14ac:dyDescent="0.2">
      <c r="A2" s="1">
        <v>42552</v>
      </c>
      <c r="B2" t="s">
        <v>7</v>
      </c>
      <c r="C2">
        <v>97</v>
      </c>
      <c r="D2">
        <v>67</v>
      </c>
      <c r="E2">
        <v>70</v>
      </c>
      <c r="F2">
        <v>90</v>
      </c>
      <c r="G2">
        <v>0.25</v>
      </c>
    </row>
    <row r="3" spans="1:7" x14ac:dyDescent="0.2">
      <c r="A3" s="1">
        <v>42553</v>
      </c>
      <c r="B3" t="s">
        <v>7</v>
      </c>
      <c r="C3">
        <v>98</v>
      </c>
      <c r="D3">
        <v>67</v>
      </c>
      <c r="E3">
        <v>72</v>
      </c>
      <c r="F3">
        <v>90</v>
      </c>
      <c r="G3">
        <v>0.25</v>
      </c>
    </row>
    <row r="4" spans="1:7" x14ac:dyDescent="0.2">
      <c r="A4" s="1">
        <v>42554</v>
      </c>
      <c r="B4" t="s">
        <v>7</v>
      </c>
      <c r="C4">
        <v>110</v>
      </c>
      <c r="D4">
        <v>77</v>
      </c>
      <c r="E4">
        <v>71</v>
      </c>
      <c r="F4">
        <v>104</v>
      </c>
      <c r="G4">
        <v>0.25</v>
      </c>
    </row>
    <row r="5" spans="1:7" x14ac:dyDescent="0.2">
      <c r="A5" s="1">
        <v>42555</v>
      </c>
      <c r="B5" t="s">
        <v>8</v>
      </c>
      <c r="C5">
        <v>134</v>
      </c>
      <c r="D5">
        <v>99</v>
      </c>
      <c r="E5">
        <v>76</v>
      </c>
      <c r="F5">
        <v>98</v>
      </c>
      <c r="G5">
        <v>0.25</v>
      </c>
    </row>
    <row r="6" spans="1:7" x14ac:dyDescent="0.2">
      <c r="A6" s="1">
        <v>42556</v>
      </c>
      <c r="B6" t="s">
        <v>8</v>
      </c>
      <c r="C6">
        <v>159</v>
      </c>
      <c r="D6">
        <v>118</v>
      </c>
      <c r="E6">
        <v>78</v>
      </c>
      <c r="F6">
        <v>135</v>
      </c>
      <c r="G6">
        <v>0.25</v>
      </c>
    </row>
    <row r="7" spans="1:7" x14ac:dyDescent="0.2">
      <c r="A7" s="1">
        <v>42557</v>
      </c>
      <c r="B7" t="s">
        <v>8</v>
      </c>
      <c r="C7">
        <v>103</v>
      </c>
      <c r="D7">
        <v>69</v>
      </c>
      <c r="E7">
        <v>82</v>
      </c>
      <c r="F7">
        <v>90</v>
      </c>
      <c r="G7">
        <v>0.25</v>
      </c>
    </row>
    <row r="8" spans="1:7" x14ac:dyDescent="0.2">
      <c r="A8" s="1">
        <v>42557</v>
      </c>
      <c r="B8" t="s">
        <v>8</v>
      </c>
      <c r="C8">
        <v>103</v>
      </c>
      <c r="D8">
        <v>69</v>
      </c>
      <c r="E8">
        <v>82</v>
      </c>
      <c r="F8">
        <v>90</v>
      </c>
      <c r="G8">
        <v>0.25</v>
      </c>
    </row>
    <row r="9" spans="1:7" x14ac:dyDescent="0.2">
      <c r="A9" s="1">
        <v>42558</v>
      </c>
      <c r="B9" t="s">
        <v>8</v>
      </c>
      <c r="C9">
        <v>143</v>
      </c>
      <c r="D9">
        <v>101</v>
      </c>
      <c r="E9">
        <v>81</v>
      </c>
      <c r="F9">
        <v>135</v>
      </c>
      <c r="G9">
        <v>0.25</v>
      </c>
    </row>
    <row r="10" spans="1:7" x14ac:dyDescent="0.2">
      <c r="A10" s="1">
        <v>42559</v>
      </c>
      <c r="B10" t="s">
        <v>8</v>
      </c>
      <c r="C10">
        <v>123</v>
      </c>
      <c r="D10">
        <v>86</v>
      </c>
      <c r="E10">
        <v>82</v>
      </c>
      <c r="F10">
        <v>113</v>
      </c>
      <c r="G10">
        <v>0.25</v>
      </c>
    </row>
    <row r="11" spans="1:7" x14ac:dyDescent="0.2">
      <c r="A11" s="1">
        <v>42560</v>
      </c>
      <c r="B11" t="s">
        <v>8</v>
      </c>
      <c r="C11">
        <v>134</v>
      </c>
      <c r="D11">
        <v>95</v>
      </c>
      <c r="E11">
        <v>80</v>
      </c>
      <c r="F11">
        <v>126</v>
      </c>
      <c r="G11">
        <v>0.25</v>
      </c>
    </row>
    <row r="12" spans="1:7" x14ac:dyDescent="0.2">
      <c r="A12" s="1">
        <v>42561</v>
      </c>
      <c r="B12" t="s">
        <v>8</v>
      </c>
      <c r="C12">
        <v>140</v>
      </c>
      <c r="D12">
        <v>98</v>
      </c>
      <c r="E12">
        <v>82</v>
      </c>
      <c r="F12">
        <v>131</v>
      </c>
      <c r="G12">
        <v>0.25</v>
      </c>
    </row>
    <row r="13" spans="1:7" x14ac:dyDescent="0.2">
      <c r="A13" s="1">
        <v>42562</v>
      </c>
      <c r="B13" t="s">
        <v>8</v>
      </c>
      <c r="C13">
        <v>162</v>
      </c>
      <c r="D13">
        <v>120</v>
      </c>
      <c r="E13">
        <v>83</v>
      </c>
      <c r="F13">
        <v>135</v>
      </c>
      <c r="G13">
        <v>0.25</v>
      </c>
    </row>
    <row r="14" spans="1:7" x14ac:dyDescent="0.2">
      <c r="A14" s="1">
        <v>42563</v>
      </c>
      <c r="B14" t="s">
        <v>8</v>
      </c>
      <c r="C14">
        <v>130</v>
      </c>
      <c r="D14">
        <v>95</v>
      </c>
      <c r="E14">
        <v>84</v>
      </c>
      <c r="F14">
        <v>99</v>
      </c>
      <c r="G14">
        <v>0.25</v>
      </c>
    </row>
    <row r="15" spans="1:7" x14ac:dyDescent="0.2">
      <c r="A15" s="1">
        <v>42564</v>
      </c>
      <c r="B15" t="s">
        <v>8</v>
      </c>
      <c r="C15">
        <v>109</v>
      </c>
      <c r="D15">
        <v>75</v>
      </c>
      <c r="E15">
        <v>77</v>
      </c>
      <c r="F15">
        <v>99</v>
      </c>
      <c r="G15">
        <v>0.25</v>
      </c>
    </row>
    <row r="16" spans="1:7" x14ac:dyDescent="0.2">
      <c r="A16" s="1">
        <v>42565</v>
      </c>
      <c r="B16" t="s">
        <v>8</v>
      </c>
      <c r="C16">
        <v>122</v>
      </c>
      <c r="D16">
        <v>85</v>
      </c>
      <c r="E16">
        <v>78</v>
      </c>
      <c r="F16">
        <v>113</v>
      </c>
      <c r="G16">
        <v>0.25</v>
      </c>
    </row>
    <row r="17" spans="1:7" x14ac:dyDescent="0.2">
      <c r="A17" s="1">
        <v>42566</v>
      </c>
      <c r="B17" t="s">
        <v>8</v>
      </c>
      <c r="C17">
        <v>98</v>
      </c>
      <c r="D17">
        <v>62</v>
      </c>
      <c r="E17">
        <v>75</v>
      </c>
      <c r="F17">
        <v>108</v>
      </c>
      <c r="G17">
        <v>0.5</v>
      </c>
    </row>
    <row r="18" spans="1:7" x14ac:dyDescent="0.2">
      <c r="A18" s="1">
        <v>42567</v>
      </c>
      <c r="B18" t="s">
        <v>8</v>
      </c>
      <c r="C18">
        <v>81</v>
      </c>
      <c r="D18">
        <v>50</v>
      </c>
      <c r="E18">
        <v>74</v>
      </c>
      <c r="F18">
        <v>90</v>
      </c>
      <c r="G18">
        <v>0.5</v>
      </c>
    </row>
    <row r="19" spans="1:7" x14ac:dyDescent="0.2">
      <c r="A19" s="1">
        <v>42568</v>
      </c>
      <c r="B19" t="s">
        <v>8</v>
      </c>
      <c r="C19">
        <v>115</v>
      </c>
      <c r="D19">
        <v>76</v>
      </c>
      <c r="E19">
        <v>77</v>
      </c>
      <c r="F19">
        <v>126</v>
      </c>
      <c r="G19">
        <v>0.5</v>
      </c>
    </row>
    <row r="20" spans="1:7" x14ac:dyDescent="0.2">
      <c r="A20" s="1">
        <v>42569</v>
      </c>
      <c r="B20" t="s">
        <v>7</v>
      </c>
      <c r="C20">
        <v>131</v>
      </c>
      <c r="D20">
        <v>92</v>
      </c>
      <c r="E20">
        <v>81</v>
      </c>
      <c r="F20">
        <v>122</v>
      </c>
      <c r="G20">
        <v>0.5</v>
      </c>
    </row>
    <row r="21" spans="1:7" x14ac:dyDescent="0.2">
      <c r="A21" s="1">
        <v>42570</v>
      </c>
      <c r="B21" t="s">
        <v>7</v>
      </c>
      <c r="C21">
        <v>122</v>
      </c>
      <c r="D21">
        <v>85</v>
      </c>
      <c r="E21">
        <v>78</v>
      </c>
      <c r="F21">
        <v>113</v>
      </c>
      <c r="G21">
        <v>0.5</v>
      </c>
    </row>
    <row r="22" spans="1:7" x14ac:dyDescent="0.2">
      <c r="A22" s="1">
        <v>42571</v>
      </c>
      <c r="B22" t="s">
        <v>7</v>
      </c>
      <c r="C22">
        <v>71</v>
      </c>
      <c r="D22">
        <v>42</v>
      </c>
      <c r="E22">
        <v>70</v>
      </c>
      <c r="F22">
        <v>108</v>
      </c>
      <c r="G22">
        <v>0.5</v>
      </c>
    </row>
    <row r="23" spans="1:7" x14ac:dyDescent="0.2">
      <c r="A23" s="1">
        <v>42572</v>
      </c>
      <c r="B23" t="s">
        <v>7</v>
      </c>
      <c r="C23">
        <v>83</v>
      </c>
      <c r="D23">
        <v>50</v>
      </c>
      <c r="E23">
        <v>77</v>
      </c>
      <c r="F23">
        <v>90</v>
      </c>
      <c r="G23">
        <v>0.5</v>
      </c>
    </row>
    <row r="24" spans="1:7" x14ac:dyDescent="0.2">
      <c r="A24" s="1">
        <v>42573</v>
      </c>
      <c r="B24" t="s">
        <v>7</v>
      </c>
      <c r="C24">
        <v>112</v>
      </c>
      <c r="D24">
        <v>75</v>
      </c>
      <c r="E24">
        <v>80</v>
      </c>
      <c r="F24">
        <v>108</v>
      </c>
      <c r="G24">
        <v>0.5</v>
      </c>
    </row>
    <row r="25" spans="1:7" x14ac:dyDescent="0.2">
      <c r="A25" s="1">
        <v>42574</v>
      </c>
      <c r="B25" t="s">
        <v>7</v>
      </c>
      <c r="C25">
        <v>120</v>
      </c>
      <c r="D25">
        <v>82</v>
      </c>
      <c r="E25">
        <v>81</v>
      </c>
      <c r="F25">
        <v>117</v>
      </c>
      <c r="G25">
        <v>0.5</v>
      </c>
    </row>
    <row r="26" spans="1:7" x14ac:dyDescent="0.2">
      <c r="A26" s="1">
        <v>42575</v>
      </c>
      <c r="B26" t="s">
        <v>7</v>
      </c>
      <c r="C26">
        <v>121</v>
      </c>
      <c r="D26">
        <v>82</v>
      </c>
      <c r="E26">
        <v>82</v>
      </c>
      <c r="F26">
        <v>117</v>
      </c>
      <c r="G26">
        <v>0.5</v>
      </c>
    </row>
    <row r="27" spans="1:7" x14ac:dyDescent="0.2">
      <c r="A27" s="1">
        <v>42576</v>
      </c>
      <c r="B27" t="s">
        <v>7</v>
      </c>
      <c r="C27">
        <v>156</v>
      </c>
      <c r="D27">
        <v>113</v>
      </c>
      <c r="E27">
        <v>84</v>
      </c>
      <c r="F27">
        <v>135</v>
      </c>
      <c r="G27">
        <v>0.5</v>
      </c>
    </row>
    <row r="28" spans="1:7" x14ac:dyDescent="0.2">
      <c r="A28" s="1">
        <v>42577</v>
      </c>
      <c r="B28" t="s">
        <v>7</v>
      </c>
      <c r="C28">
        <v>176</v>
      </c>
      <c r="D28">
        <v>129</v>
      </c>
      <c r="E28">
        <v>83</v>
      </c>
      <c r="F28">
        <v>158</v>
      </c>
      <c r="G28">
        <v>0.35</v>
      </c>
    </row>
    <row r="29" spans="1:7" x14ac:dyDescent="0.2">
      <c r="A29" s="1">
        <v>42578</v>
      </c>
      <c r="B29" t="s">
        <v>7</v>
      </c>
      <c r="C29">
        <v>104</v>
      </c>
      <c r="D29">
        <v>68</v>
      </c>
      <c r="E29">
        <v>80</v>
      </c>
      <c r="F29">
        <v>99</v>
      </c>
      <c r="G29">
        <v>0.35</v>
      </c>
    </row>
    <row r="30" spans="1:7" x14ac:dyDescent="0.2">
      <c r="A30" s="1">
        <v>42579</v>
      </c>
      <c r="B30" t="s">
        <v>7</v>
      </c>
      <c r="C30">
        <v>96</v>
      </c>
      <c r="D30">
        <v>63</v>
      </c>
      <c r="E30">
        <v>82</v>
      </c>
      <c r="F30">
        <v>90</v>
      </c>
      <c r="G30">
        <v>0.35</v>
      </c>
    </row>
    <row r="31" spans="1:7" x14ac:dyDescent="0.2">
      <c r="A31" s="1">
        <v>42580</v>
      </c>
      <c r="B31" t="s">
        <v>7</v>
      </c>
      <c r="C31">
        <v>100</v>
      </c>
      <c r="D31">
        <v>66</v>
      </c>
      <c r="E31">
        <v>81</v>
      </c>
      <c r="F31">
        <v>95</v>
      </c>
      <c r="G31">
        <v>0.35</v>
      </c>
    </row>
    <row r="32" spans="1:7" x14ac:dyDescent="0.2">
      <c r="A32" s="1">
        <v>42581</v>
      </c>
      <c r="B32" t="s">
        <v>8</v>
      </c>
      <c r="C32">
        <v>88</v>
      </c>
      <c r="D32">
        <v>57</v>
      </c>
      <c r="E32">
        <v>82</v>
      </c>
      <c r="F32">
        <v>81</v>
      </c>
      <c r="G32">
        <v>0.35</v>
      </c>
    </row>
    <row r="33" spans="1:7" x14ac:dyDescent="0.2">
      <c r="A33" s="1">
        <v>42582</v>
      </c>
      <c r="B33" t="s">
        <v>8</v>
      </c>
      <c r="C33">
        <v>76</v>
      </c>
      <c r="D33">
        <v>47</v>
      </c>
      <c r="E33">
        <v>82</v>
      </c>
      <c r="F33">
        <v>68</v>
      </c>
      <c r="G33">
        <v>0.35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7430E-FD0A-7B41-A9E1-7391D4E0BB11}">
  <dimension ref="A1:J32"/>
  <sheetViews>
    <sheetView topLeftCell="A8" zoomScale="136" workbookViewId="0">
      <selection activeCell="F2" sqref="F2:F32"/>
    </sheetView>
  </sheetViews>
  <sheetFormatPr baseColWidth="10" defaultColWidth="8.83203125" defaultRowHeight="15" x14ac:dyDescent="0.2"/>
  <cols>
    <col min="1" max="1" width="10.5" bestFit="1" customWidth="1"/>
    <col min="2" max="2" width="10.5" customWidth="1"/>
    <col min="3" max="3" width="9.1640625" customWidth="1"/>
    <col min="6" max="6" width="12.83203125" customWidth="1"/>
  </cols>
  <sheetData>
    <row r="1" spans="1:10" x14ac:dyDescent="0.2">
      <c r="A1" t="s">
        <v>0</v>
      </c>
      <c r="B1" t="s">
        <v>11</v>
      </c>
      <c r="C1" t="s">
        <v>1</v>
      </c>
      <c r="D1" t="s">
        <v>2</v>
      </c>
      <c r="E1" t="s">
        <v>3</v>
      </c>
      <c r="F1" t="s">
        <v>4</v>
      </c>
      <c r="G1" t="s">
        <v>5</v>
      </c>
      <c r="H1" t="s">
        <v>6</v>
      </c>
      <c r="I1" t="s">
        <v>9</v>
      </c>
      <c r="J1" t="s">
        <v>10</v>
      </c>
    </row>
    <row r="2" spans="1:10" x14ac:dyDescent="0.2">
      <c r="A2" s="1">
        <v>42552</v>
      </c>
      <c r="B2" s="1" t="str">
        <f>TEXT(WEEKDAY(Table2[[#This Row],[Date]]), "dddd")</f>
        <v>Friday</v>
      </c>
      <c r="C2" t="s">
        <v>7</v>
      </c>
      <c r="D2">
        <v>97</v>
      </c>
      <c r="E2">
        <v>67</v>
      </c>
      <c r="F2">
        <v>70</v>
      </c>
      <c r="G2">
        <v>90</v>
      </c>
      <c r="H2">
        <v>0.25</v>
      </c>
      <c r="I2">
        <f>Table2[[#This Row],[Lemon]]+Table2[[#This Row],[Orange]]</f>
        <v>164</v>
      </c>
      <c r="J2">
        <f>Table2[[#This Row],[Sales]]*Table2[[#This Row],[Price]]</f>
        <v>41</v>
      </c>
    </row>
    <row r="3" spans="1:10" x14ac:dyDescent="0.2">
      <c r="A3" s="1">
        <v>42553</v>
      </c>
      <c r="B3" s="1" t="str">
        <f>TEXT(WEEKDAY(Table2[[#This Row],[Date]]), "dddd")</f>
        <v>Saturday</v>
      </c>
      <c r="C3" t="s">
        <v>7</v>
      </c>
      <c r="D3">
        <v>98</v>
      </c>
      <c r="E3">
        <v>67</v>
      </c>
      <c r="F3">
        <v>72</v>
      </c>
      <c r="G3">
        <v>90</v>
      </c>
      <c r="H3">
        <v>0.25</v>
      </c>
      <c r="I3">
        <f>Table2[[#This Row],[Lemon]]+Table2[[#This Row],[Orange]]</f>
        <v>165</v>
      </c>
      <c r="J3">
        <f>Table2[[#This Row],[Sales]]*Table2[[#This Row],[Price]]</f>
        <v>41.25</v>
      </c>
    </row>
    <row r="4" spans="1:10" x14ac:dyDescent="0.2">
      <c r="A4" s="1">
        <v>42554</v>
      </c>
      <c r="B4" s="1" t="str">
        <f>TEXT(WEEKDAY(Table2[[#This Row],[Date]]), "dddd")</f>
        <v>Sunday</v>
      </c>
      <c r="C4" t="s">
        <v>7</v>
      </c>
      <c r="D4">
        <v>110</v>
      </c>
      <c r="E4">
        <v>77</v>
      </c>
      <c r="F4">
        <v>71</v>
      </c>
      <c r="G4">
        <v>104</v>
      </c>
      <c r="H4">
        <v>0.25</v>
      </c>
      <c r="I4">
        <f>Table2[[#This Row],[Lemon]]+Table2[[#This Row],[Orange]]</f>
        <v>187</v>
      </c>
      <c r="J4">
        <f>Table2[[#This Row],[Sales]]*Table2[[#This Row],[Price]]</f>
        <v>46.75</v>
      </c>
    </row>
    <row r="5" spans="1:10" x14ac:dyDescent="0.2">
      <c r="A5" s="1">
        <v>42555</v>
      </c>
      <c r="B5" s="1" t="str">
        <f>TEXT(WEEKDAY(Table2[[#This Row],[Date]]), "dddd")</f>
        <v>Monday</v>
      </c>
      <c r="C5" t="s">
        <v>8</v>
      </c>
      <c r="D5">
        <v>134</v>
      </c>
      <c r="E5">
        <v>99</v>
      </c>
      <c r="F5">
        <v>76</v>
      </c>
      <c r="G5">
        <v>98</v>
      </c>
      <c r="H5">
        <v>0.25</v>
      </c>
      <c r="I5">
        <f>Table2[[#This Row],[Lemon]]+Table2[[#This Row],[Orange]]</f>
        <v>233</v>
      </c>
      <c r="J5">
        <f>Table2[[#This Row],[Sales]]*Table2[[#This Row],[Price]]</f>
        <v>58.25</v>
      </c>
    </row>
    <row r="6" spans="1:10" x14ac:dyDescent="0.2">
      <c r="A6" s="1">
        <v>42556</v>
      </c>
      <c r="B6" s="1" t="str">
        <f>TEXT(WEEKDAY(Table2[[#This Row],[Date]]), "dddd")</f>
        <v>Tuesday</v>
      </c>
      <c r="C6" t="s">
        <v>8</v>
      </c>
      <c r="D6">
        <v>159</v>
      </c>
      <c r="E6">
        <v>118</v>
      </c>
      <c r="F6">
        <v>78</v>
      </c>
      <c r="G6">
        <v>135</v>
      </c>
      <c r="H6">
        <v>0.25</v>
      </c>
      <c r="I6">
        <f>Table2[[#This Row],[Lemon]]+Table2[[#This Row],[Orange]]</f>
        <v>277</v>
      </c>
      <c r="J6">
        <f>Table2[[#This Row],[Sales]]*Table2[[#This Row],[Price]]</f>
        <v>69.25</v>
      </c>
    </row>
    <row r="7" spans="1:10" x14ac:dyDescent="0.2">
      <c r="A7" s="1">
        <v>42557</v>
      </c>
      <c r="B7" s="1" t="str">
        <f>TEXT(WEEKDAY(Table2[[#This Row],[Date]]), "dddd")</f>
        <v>Wednesday</v>
      </c>
      <c r="C7" t="s">
        <v>8</v>
      </c>
      <c r="D7">
        <v>103</v>
      </c>
      <c r="E7">
        <v>69</v>
      </c>
      <c r="F7">
        <v>82</v>
      </c>
      <c r="G7">
        <v>90</v>
      </c>
      <c r="H7">
        <v>0.25</v>
      </c>
      <c r="I7">
        <f>Table2[[#This Row],[Lemon]]+Table2[[#This Row],[Orange]]</f>
        <v>172</v>
      </c>
      <c r="J7">
        <f>Table2[[#This Row],[Sales]]*Table2[[#This Row],[Price]]</f>
        <v>43</v>
      </c>
    </row>
    <row r="8" spans="1:10" x14ac:dyDescent="0.2">
      <c r="A8" s="1">
        <v>42558</v>
      </c>
      <c r="B8" s="1" t="str">
        <f>TEXT(WEEKDAY(Table2[[#This Row],[Date]]), "dddd")</f>
        <v>Thursday</v>
      </c>
      <c r="C8" t="s">
        <v>8</v>
      </c>
      <c r="D8">
        <v>143</v>
      </c>
      <c r="E8">
        <v>101</v>
      </c>
      <c r="F8">
        <v>81</v>
      </c>
      <c r="G8">
        <v>135</v>
      </c>
      <c r="H8">
        <v>0.25</v>
      </c>
      <c r="I8">
        <f>Table2[[#This Row],[Lemon]]+Table2[[#This Row],[Orange]]</f>
        <v>244</v>
      </c>
      <c r="J8">
        <f>Table2[[#This Row],[Sales]]*Table2[[#This Row],[Price]]</f>
        <v>61</v>
      </c>
    </row>
    <row r="9" spans="1:10" x14ac:dyDescent="0.2">
      <c r="A9" s="1">
        <v>42559</v>
      </c>
      <c r="B9" s="1" t="str">
        <f>TEXT(WEEKDAY(Table2[[#This Row],[Date]]), "dddd")</f>
        <v>Friday</v>
      </c>
      <c r="C9" t="s">
        <v>8</v>
      </c>
      <c r="D9">
        <v>123</v>
      </c>
      <c r="E9">
        <v>86</v>
      </c>
      <c r="F9">
        <v>82</v>
      </c>
      <c r="G9">
        <v>113</v>
      </c>
      <c r="H9">
        <v>0.25</v>
      </c>
      <c r="I9">
        <f>Table2[[#This Row],[Lemon]]+Table2[[#This Row],[Orange]]</f>
        <v>209</v>
      </c>
      <c r="J9">
        <f>Table2[[#This Row],[Sales]]*Table2[[#This Row],[Price]]</f>
        <v>52.25</v>
      </c>
    </row>
    <row r="10" spans="1:10" x14ac:dyDescent="0.2">
      <c r="A10" s="1">
        <v>42560</v>
      </c>
      <c r="B10" s="1" t="str">
        <f>TEXT(WEEKDAY(Table2[[#This Row],[Date]]), "dddd")</f>
        <v>Saturday</v>
      </c>
      <c r="C10" t="s">
        <v>8</v>
      </c>
      <c r="D10">
        <v>134</v>
      </c>
      <c r="E10">
        <v>95</v>
      </c>
      <c r="F10">
        <v>80</v>
      </c>
      <c r="G10">
        <v>126</v>
      </c>
      <c r="H10">
        <v>0.25</v>
      </c>
      <c r="I10">
        <f>Table2[[#This Row],[Lemon]]+Table2[[#This Row],[Orange]]</f>
        <v>229</v>
      </c>
      <c r="J10">
        <f>Table2[[#This Row],[Sales]]*Table2[[#This Row],[Price]]</f>
        <v>57.25</v>
      </c>
    </row>
    <row r="11" spans="1:10" x14ac:dyDescent="0.2">
      <c r="A11" s="1">
        <v>42561</v>
      </c>
      <c r="B11" s="1" t="str">
        <f>TEXT(WEEKDAY(Table2[[#This Row],[Date]]), "dddd")</f>
        <v>Sunday</v>
      </c>
      <c r="C11" t="s">
        <v>8</v>
      </c>
      <c r="D11">
        <v>140</v>
      </c>
      <c r="E11">
        <v>98</v>
      </c>
      <c r="F11">
        <v>82</v>
      </c>
      <c r="G11">
        <v>131</v>
      </c>
      <c r="H11">
        <v>0.25</v>
      </c>
      <c r="I11">
        <f>Table2[[#This Row],[Lemon]]+Table2[[#This Row],[Orange]]</f>
        <v>238</v>
      </c>
      <c r="J11">
        <f>Table2[[#This Row],[Sales]]*Table2[[#This Row],[Price]]</f>
        <v>59.5</v>
      </c>
    </row>
    <row r="12" spans="1:10" x14ac:dyDescent="0.2">
      <c r="A12" s="1">
        <v>42562</v>
      </c>
      <c r="B12" s="1" t="str">
        <f>TEXT(WEEKDAY(Table2[[#This Row],[Date]]), "dddd")</f>
        <v>Monday</v>
      </c>
      <c r="C12" t="s">
        <v>8</v>
      </c>
      <c r="D12">
        <v>162</v>
      </c>
      <c r="E12">
        <v>120</v>
      </c>
      <c r="F12">
        <v>83</v>
      </c>
      <c r="G12">
        <v>135</v>
      </c>
      <c r="H12">
        <v>0.25</v>
      </c>
      <c r="I12">
        <f>Table2[[#This Row],[Lemon]]+Table2[[#This Row],[Orange]]</f>
        <v>282</v>
      </c>
      <c r="J12">
        <f>Table2[[#This Row],[Sales]]*Table2[[#This Row],[Price]]</f>
        <v>70.5</v>
      </c>
    </row>
    <row r="13" spans="1:10" x14ac:dyDescent="0.2">
      <c r="A13" s="1">
        <v>42563</v>
      </c>
      <c r="B13" s="1" t="str">
        <f>TEXT(WEEKDAY(Table2[[#This Row],[Date]]), "dddd")</f>
        <v>Tuesday</v>
      </c>
      <c r="C13" t="s">
        <v>8</v>
      </c>
      <c r="D13">
        <v>130</v>
      </c>
      <c r="E13">
        <v>95</v>
      </c>
      <c r="F13">
        <v>84</v>
      </c>
      <c r="G13">
        <v>99</v>
      </c>
      <c r="H13">
        <v>0.25</v>
      </c>
      <c r="I13">
        <f>Table2[[#This Row],[Lemon]]+Table2[[#This Row],[Orange]]</f>
        <v>225</v>
      </c>
      <c r="J13">
        <f>Table2[[#This Row],[Sales]]*Table2[[#This Row],[Price]]</f>
        <v>56.25</v>
      </c>
    </row>
    <row r="14" spans="1:10" x14ac:dyDescent="0.2">
      <c r="A14" s="1">
        <v>42564</v>
      </c>
      <c r="B14" s="1" t="str">
        <f>TEXT(WEEKDAY(Table2[[#This Row],[Date]]), "dddd")</f>
        <v>Wednesday</v>
      </c>
      <c r="C14" t="s">
        <v>8</v>
      </c>
      <c r="D14">
        <v>109</v>
      </c>
      <c r="E14">
        <v>75</v>
      </c>
      <c r="F14">
        <v>77</v>
      </c>
      <c r="G14">
        <v>99</v>
      </c>
      <c r="H14">
        <v>0.25</v>
      </c>
      <c r="I14">
        <f>Table2[[#This Row],[Lemon]]+Table2[[#This Row],[Orange]]</f>
        <v>184</v>
      </c>
      <c r="J14">
        <f>Table2[[#This Row],[Sales]]*Table2[[#This Row],[Price]]</f>
        <v>46</v>
      </c>
    </row>
    <row r="15" spans="1:10" x14ac:dyDescent="0.2">
      <c r="A15" s="1">
        <v>42565</v>
      </c>
      <c r="B15" s="1" t="str">
        <f>TEXT(WEEKDAY(Table2[[#This Row],[Date]]), "dddd")</f>
        <v>Thursday</v>
      </c>
      <c r="C15" t="s">
        <v>8</v>
      </c>
      <c r="D15">
        <v>122</v>
      </c>
      <c r="E15">
        <v>85</v>
      </c>
      <c r="F15">
        <v>78</v>
      </c>
      <c r="G15">
        <v>113</v>
      </c>
      <c r="H15">
        <v>0.25</v>
      </c>
      <c r="I15">
        <f>Table2[[#This Row],[Lemon]]+Table2[[#This Row],[Orange]]</f>
        <v>207</v>
      </c>
      <c r="J15">
        <f>Table2[[#This Row],[Sales]]*Table2[[#This Row],[Price]]</f>
        <v>51.75</v>
      </c>
    </row>
    <row r="16" spans="1:10" x14ac:dyDescent="0.2">
      <c r="A16" s="1">
        <v>42566</v>
      </c>
      <c r="B16" s="1" t="str">
        <f>TEXT(WEEKDAY(Table2[[#This Row],[Date]]), "dddd")</f>
        <v>Friday</v>
      </c>
      <c r="C16" t="s">
        <v>8</v>
      </c>
      <c r="D16">
        <v>98</v>
      </c>
      <c r="E16">
        <v>62</v>
      </c>
      <c r="F16">
        <v>75</v>
      </c>
      <c r="G16">
        <v>108</v>
      </c>
      <c r="H16">
        <v>0.5</v>
      </c>
      <c r="I16">
        <f>Table2[[#This Row],[Lemon]]+Table2[[#This Row],[Orange]]</f>
        <v>160</v>
      </c>
      <c r="J16">
        <f>Table2[[#This Row],[Sales]]*Table2[[#This Row],[Price]]</f>
        <v>80</v>
      </c>
    </row>
    <row r="17" spans="1:10" x14ac:dyDescent="0.2">
      <c r="A17" s="1">
        <v>42567</v>
      </c>
      <c r="B17" s="1" t="str">
        <f>TEXT(WEEKDAY(Table2[[#This Row],[Date]]), "dddd")</f>
        <v>Saturday</v>
      </c>
      <c r="C17" t="s">
        <v>8</v>
      </c>
      <c r="D17">
        <v>81</v>
      </c>
      <c r="E17">
        <v>50</v>
      </c>
      <c r="F17">
        <v>74</v>
      </c>
      <c r="G17">
        <v>90</v>
      </c>
      <c r="H17">
        <v>0.5</v>
      </c>
      <c r="I17">
        <f>Table2[[#This Row],[Lemon]]+Table2[[#This Row],[Orange]]</f>
        <v>131</v>
      </c>
      <c r="J17">
        <f>Table2[[#This Row],[Sales]]*Table2[[#This Row],[Price]]</f>
        <v>65.5</v>
      </c>
    </row>
    <row r="18" spans="1:10" x14ac:dyDescent="0.2">
      <c r="A18" s="1">
        <v>42568</v>
      </c>
      <c r="B18" s="1" t="str">
        <f>TEXT(WEEKDAY(Table2[[#This Row],[Date]]), "dddd")</f>
        <v>Sunday</v>
      </c>
      <c r="C18" t="s">
        <v>8</v>
      </c>
      <c r="D18">
        <v>115</v>
      </c>
      <c r="E18">
        <v>76</v>
      </c>
      <c r="F18">
        <v>77</v>
      </c>
      <c r="G18">
        <v>126</v>
      </c>
      <c r="H18">
        <v>0.5</v>
      </c>
      <c r="I18">
        <f>Table2[[#This Row],[Lemon]]+Table2[[#This Row],[Orange]]</f>
        <v>191</v>
      </c>
      <c r="J18">
        <f>Table2[[#This Row],[Sales]]*Table2[[#This Row],[Price]]</f>
        <v>95.5</v>
      </c>
    </row>
    <row r="19" spans="1:10" x14ac:dyDescent="0.2">
      <c r="A19" s="1">
        <v>42569</v>
      </c>
      <c r="B19" s="1" t="str">
        <f>TEXT(WEEKDAY(Table2[[#This Row],[Date]]), "dddd")</f>
        <v>Monday</v>
      </c>
      <c r="C19" t="s">
        <v>7</v>
      </c>
      <c r="D19">
        <v>131</v>
      </c>
      <c r="E19">
        <v>92</v>
      </c>
      <c r="F19">
        <v>81</v>
      </c>
      <c r="G19">
        <v>122</v>
      </c>
      <c r="H19">
        <v>0.5</v>
      </c>
      <c r="I19">
        <f>Table2[[#This Row],[Lemon]]+Table2[[#This Row],[Orange]]</f>
        <v>223</v>
      </c>
      <c r="J19">
        <f>Table2[[#This Row],[Sales]]*Table2[[#This Row],[Price]]</f>
        <v>111.5</v>
      </c>
    </row>
    <row r="20" spans="1:10" x14ac:dyDescent="0.2">
      <c r="A20" s="1">
        <v>42570</v>
      </c>
      <c r="B20" s="1" t="str">
        <f>TEXT(WEEKDAY(Table2[[#This Row],[Date]]), "dddd")</f>
        <v>Tuesday</v>
      </c>
      <c r="C20" t="s">
        <v>7</v>
      </c>
      <c r="D20">
        <v>122</v>
      </c>
      <c r="E20">
        <v>85</v>
      </c>
      <c r="F20">
        <v>78</v>
      </c>
      <c r="G20">
        <v>113</v>
      </c>
      <c r="H20">
        <v>0.5</v>
      </c>
      <c r="I20">
        <f>Table2[[#This Row],[Lemon]]+Table2[[#This Row],[Orange]]</f>
        <v>207</v>
      </c>
      <c r="J20">
        <f>Table2[[#This Row],[Sales]]*Table2[[#This Row],[Price]]</f>
        <v>103.5</v>
      </c>
    </row>
    <row r="21" spans="1:10" x14ac:dyDescent="0.2">
      <c r="A21" s="1">
        <v>42571</v>
      </c>
      <c r="B21" s="1" t="str">
        <f>TEXT(WEEKDAY(Table2[[#This Row],[Date]]), "dddd")</f>
        <v>Wednesday</v>
      </c>
      <c r="C21" t="s">
        <v>7</v>
      </c>
      <c r="D21">
        <v>71</v>
      </c>
      <c r="E21">
        <v>42</v>
      </c>
      <c r="F21">
        <v>70</v>
      </c>
      <c r="G21">
        <v>108</v>
      </c>
      <c r="H21">
        <v>0.5</v>
      </c>
      <c r="I21">
        <f>Table2[[#This Row],[Lemon]]+Table2[[#This Row],[Orange]]</f>
        <v>113</v>
      </c>
      <c r="J21">
        <f>Table2[[#This Row],[Sales]]*Table2[[#This Row],[Price]]</f>
        <v>56.5</v>
      </c>
    </row>
    <row r="22" spans="1:10" x14ac:dyDescent="0.2">
      <c r="A22" s="1">
        <v>42572</v>
      </c>
      <c r="B22" s="1" t="str">
        <f>TEXT(WEEKDAY(Table2[[#This Row],[Date]]), "dddd")</f>
        <v>Thursday</v>
      </c>
      <c r="C22" t="s">
        <v>7</v>
      </c>
      <c r="D22">
        <v>83</v>
      </c>
      <c r="E22">
        <v>50</v>
      </c>
      <c r="F22">
        <v>77</v>
      </c>
      <c r="G22">
        <v>90</v>
      </c>
      <c r="H22">
        <v>0.5</v>
      </c>
      <c r="I22">
        <f>Table2[[#This Row],[Lemon]]+Table2[[#This Row],[Orange]]</f>
        <v>133</v>
      </c>
      <c r="J22">
        <f>Table2[[#This Row],[Sales]]*Table2[[#This Row],[Price]]</f>
        <v>66.5</v>
      </c>
    </row>
    <row r="23" spans="1:10" x14ac:dyDescent="0.2">
      <c r="A23" s="1">
        <v>42573</v>
      </c>
      <c r="B23" s="1" t="str">
        <f>TEXT(WEEKDAY(Table2[[#This Row],[Date]]), "dddd")</f>
        <v>Friday</v>
      </c>
      <c r="C23" t="s">
        <v>7</v>
      </c>
      <c r="D23">
        <v>112</v>
      </c>
      <c r="E23">
        <v>75</v>
      </c>
      <c r="F23">
        <v>80</v>
      </c>
      <c r="G23">
        <v>108</v>
      </c>
      <c r="H23">
        <v>0.5</v>
      </c>
      <c r="I23">
        <f>Table2[[#This Row],[Lemon]]+Table2[[#This Row],[Orange]]</f>
        <v>187</v>
      </c>
      <c r="J23">
        <f>Table2[[#This Row],[Sales]]*Table2[[#This Row],[Price]]</f>
        <v>93.5</v>
      </c>
    </row>
    <row r="24" spans="1:10" x14ac:dyDescent="0.2">
      <c r="A24" s="1">
        <v>42574</v>
      </c>
      <c r="B24" s="1" t="str">
        <f>TEXT(WEEKDAY(Table2[[#This Row],[Date]]), "dddd")</f>
        <v>Saturday</v>
      </c>
      <c r="C24" t="s">
        <v>7</v>
      </c>
      <c r="D24">
        <v>120</v>
      </c>
      <c r="E24">
        <v>82</v>
      </c>
      <c r="F24">
        <v>81</v>
      </c>
      <c r="G24">
        <v>117</v>
      </c>
      <c r="H24">
        <v>0.5</v>
      </c>
      <c r="I24">
        <f>Table2[[#This Row],[Lemon]]+Table2[[#This Row],[Orange]]</f>
        <v>202</v>
      </c>
      <c r="J24">
        <f>Table2[[#This Row],[Sales]]*Table2[[#This Row],[Price]]</f>
        <v>101</v>
      </c>
    </row>
    <row r="25" spans="1:10" x14ac:dyDescent="0.2">
      <c r="A25" s="1">
        <v>42575</v>
      </c>
      <c r="B25" s="1" t="str">
        <f>TEXT(WEEKDAY(Table2[[#This Row],[Date]]), "dddd")</f>
        <v>Sunday</v>
      </c>
      <c r="C25" t="s">
        <v>7</v>
      </c>
      <c r="D25">
        <v>121</v>
      </c>
      <c r="E25">
        <v>82</v>
      </c>
      <c r="F25">
        <v>82</v>
      </c>
      <c r="G25">
        <v>117</v>
      </c>
      <c r="H25">
        <v>0.5</v>
      </c>
      <c r="I25">
        <f>Table2[[#This Row],[Lemon]]+Table2[[#This Row],[Orange]]</f>
        <v>203</v>
      </c>
      <c r="J25">
        <f>Table2[[#This Row],[Sales]]*Table2[[#This Row],[Price]]</f>
        <v>101.5</v>
      </c>
    </row>
    <row r="26" spans="1:10" x14ac:dyDescent="0.2">
      <c r="A26" s="1">
        <v>42576</v>
      </c>
      <c r="B26" s="1" t="str">
        <f>TEXT(WEEKDAY(Table2[[#This Row],[Date]]), "dddd")</f>
        <v>Monday</v>
      </c>
      <c r="C26" t="s">
        <v>7</v>
      </c>
      <c r="D26">
        <v>156</v>
      </c>
      <c r="E26">
        <v>113</v>
      </c>
      <c r="F26">
        <v>84</v>
      </c>
      <c r="G26">
        <v>135</v>
      </c>
      <c r="H26">
        <v>0.5</v>
      </c>
      <c r="I26">
        <f>Table2[[#This Row],[Lemon]]+Table2[[#This Row],[Orange]]</f>
        <v>269</v>
      </c>
      <c r="J26">
        <f>Table2[[#This Row],[Sales]]*Table2[[#This Row],[Price]]</f>
        <v>134.5</v>
      </c>
    </row>
    <row r="27" spans="1:10" x14ac:dyDescent="0.2">
      <c r="A27" s="1">
        <v>42577</v>
      </c>
      <c r="B27" s="1" t="str">
        <f>TEXT(WEEKDAY(Table2[[#This Row],[Date]]), "dddd")</f>
        <v>Tuesday</v>
      </c>
      <c r="C27" t="s">
        <v>7</v>
      </c>
      <c r="D27">
        <v>176</v>
      </c>
      <c r="E27">
        <v>129</v>
      </c>
      <c r="F27">
        <v>83</v>
      </c>
      <c r="G27">
        <v>158</v>
      </c>
      <c r="H27">
        <v>0.35</v>
      </c>
      <c r="I27">
        <f>Table2[[#This Row],[Lemon]]+Table2[[#This Row],[Orange]]</f>
        <v>305</v>
      </c>
      <c r="J27">
        <f>Table2[[#This Row],[Sales]]*Table2[[#This Row],[Price]]</f>
        <v>106.75</v>
      </c>
    </row>
    <row r="28" spans="1:10" x14ac:dyDescent="0.2">
      <c r="A28" s="1">
        <v>42578</v>
      </c>
      <c r="B28" s="1" t="str">
        <f>TEXT(WEEKDAY(Table2[[#This Row],[Date]]), "dddd")</f>
        <v>Wednesday</v>
      </c>
      <c r="C28" t="s">
        <v>7</v>
      </c>
      <c r="D28">
        <v>104</v>
      </c>
      <c r="E28">
        <v>68</v>
      </c>
      <c r="F28">
        <v>80</v>
      </c>
      <c r="G28">
        <v>99</v>
      </c>
      <c r="H28">
        <v>0.35</v>
      </c>
      <c r="I28">
        <f>Table2[[#This Row],[Lemon]]+Table2[[#This Row],[Orange]]</f>
        <v>172</v>
      </c>
      <c r="J28">
        <f>Table2[[#This Row],[Sales]]*Table2[[#This Row],[Price]]</f>
        <v>60.199999999999996</v>
      </c>
    </row>
    <row r="29" spans="1:10" x14ac:dyDescent="0.2">
      <c r="A29" s="1">
        <v>42579</v>
      </c>
      <c r="B29" s="1" t="str">
        <f>TEXT(WEEKDAY(Table2[[#This Row],[Date]]), "dddd")</f>
        <v>Thursday</v>
      </c>
      <c r="C29" t="s">
        <v>7</v>
      </c>
      <c r="D29">
        <v>96</v>
      </c>
      <c r="E29">
        <v>63</v>
      </c>
      <c r="F29">
        <v>82</v>
      </c>
      <c r="G29">
        <v>90</v>
      </c>
      <c r="H29">
        <v>0.35</v>
      </c>
      <c r="I29">
        <f>Table2[[#This Row],[Lemon]]+Table2[[#This Row],[Orange]]</f>
        <v>159</v>
      </c>
      <c r="J29">
        <f>Table2[[#This Row],[Sales]]*Table2[[#This Row],[Price]]</f>
        <v>55.65</v>
      </c>
    </row>
    <row r="30" spans="1:10" x14ac:dyDescent="0.2">
      <c r="A30" s="1">
        <v>42580</v>
      </c>
      <c r="B30" s="1" t="str">
        <f>TEXT(WEEKDAY(Table2[[#This Row],[Date]]), "dddd")</f>
        <v>Friday</v>
      </c>
      <c r="C30" t="s">
        <v>7</v>
      </c>
      <c r="D30">
        <v>100</v>
      </c>
      <c r="E30">
        <v>66</v>
      </c>
      <c r="F30">
        <v>81</v>
      </c>
      <c r="G30">
        <v>95</v>
      </c>
      <c r="H30">
        <v>0.35</v>
      </c>
      <c r="I30">
        <f>Table2[[#This Row],[Lemon]]+Table2[[#This Row],[Orange]]</f>
        <v>166</v>
      </c>
      <c r="J30">
        <f>Table2[[#This Row],[Sales]]*Table2[[#This Row],[Price]]</f>
        <v>58.099999999999994</v>
      </c>
    </row>
    <row r="31" spans="1:10" x14ac:dyDescent="0.2">
      <c r="A31" s="1">
        <v>42581</v>
      </c>
      <c r="B31" s="1" t="str">
        <f>TEXT(WEEKDAY(Table2[[#This Row],[Date]]), "dddd")</f>
        <v>Saturday</v>
      </c>
      <c r="C31" t="s">
        <v>8</v>
      </c>
      <c r="D31">
        <v>88</v>
      </c>
      <c r="E31">
        <v>57</v>
      </c>
      <c r="F31">
        <v>82</v>
      </c>
      <c r="G31">
        <v>81</v>
      </c>
      <c r="H31">
        <v>0.35</v>
      </c>
      <c r="I31">
        <f>Table2[[#This Row],[Lemon]]+Table2[[#This Row],[Orange]]</f>
        <v>145</v>
      </c>
      <c r="J31">
        <f>Table2[[#This Row],[Sales]]*Table2[[#This Row],[Price]]</f>
        <v>50.75</v>
      </c>
    </row>
    <row r="32" spans="1:10" x14ac:dyDescent="0.2">
      <c r="A32" s="1">
        <v>42582</v>
      </c>
      <c r="B32" s="1" t="str">
        <f>TEXT(WEEKDAY(Table2[[#This Row],[Date]]), "dddd")</f>
        <v>Sunday</v>
      </c>
      <c r="C32" t="s">
        <v>8</v>
      </c>
      <c r="D32">
        <v>76</v>
      </c>
      <c r="E32">
        <v>47</v>
      </c>
      <c r="F32">
        <v>82</v>
      </c>
      <c r="G32">
        <v>68</v>
      </c>
      <c r="H32">
        <v>0.35</v>
      </c>
      <c r="I32">
        <f>Table2[[#This Row],[Lemon]]+Table2[[#This Row],[Orange]]</f>
        <v>123</v>
      </c>
      <c r="J32">
        <f>Table2[[#This Row],[Sales]]*Table2[[#This Row],[Price]]</f>
        <v>43.05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3B64-1AC1-7148-BDD7-B7EF30C681CE}">
  <dimension ref="A1:N15"/>
  <sheetViews>
    <sheetView zoomScale="135" workbookViewId="0">
      <selection activeCell="N6" sqref="N6"/>
    </sheetView>
  </sheetViews>
  <sheetFormatPr baseColWidth="10" defaultRowHeight="15" x14ac:dyDescent="0.2"/>
  <cols>
    <col min="1" max="1" width="19" customWidth="1"/>
    <col min="3" max="3" width="16.83203125" customWidth="1"/>
  </cols>
  <sheetData>
    <row r="1" spans="1:14" x14ac:dyDescent="0.2">
      <c r="A1" s="6" t="s">
        <v>2</v>
      </c>
      <c r="B1" s="6"/>
      <c r="C1" s="6" t="s">
        <v>3</v>
      </c>
      <c r="D1" s="6"/>
      <c r="E1" s="6" t="s">
        <v>4</v>
      </c>
      <c r="F1" s="6"/>
      <c r="G1" s="6" t="s">
        <v>5</v>
      </c>
      <c r="H1" s="6"/>
      <c r="I1" s="6" t="s">
        <v>6</v>
      </c>
      <c r="J1" s="6"/>
      <c r="K1" s="6" t="s">
        <v>9</v>
      </c>
      <c r="L1" s="6"/>
      <c r="M1" s="6" t="s">
        <v>10</v>
      </c>
      <c r="N1" s="6"/>
    </row>
    <row r="2" spans="1:14" x14ac:dyDescent="0.2">
      <c r="A2" s="4"/>
      <c r="B2" s="4"/>
      <c r="C2" s="4"/>
      <c r="D2" s="4"/>
      <c r="E2" s="4"/>
      <c r="F2" s="4"/>
      <c r="G2" s="4"/>
      <c r="H2" s="4"/>
      <c r="I2" s="4"/>
      <c r="J2" s="4"/>
      <c r="K2" s="4"/>
      <c r="L2" s="4"/>
      <c r="M2" s="4"/>
      <c r="N2" s="4"/>
    </row>
    <row r="3" spans="1:14" x14ac:dyDescent="0.2">
      <c r="A3" s="4" t="s">
        <v>12</v>
      </c>
      <c r="B3" s="4">
        <v>116.58064516129032</v>
      </c>
      <c r="C3" s="4" t="s">
        <v>12</v>
      </c>
      <c r="D3" s="4">
        <v>80.354838709677423</v>
      </c>
      <c r="E3" s="4" t="s">
        <v>12</v>
      </c>
      <c r="F3" s="4">
        <v>78.870967741935488</v>
      </c>
      <c r="G3" s="4" t="s">
        <v>12</v>
      </c>
      <c r="H3" s="4">
        <v>109.12903225806451</v>
      </c>
      <c r="I3" s="4" t="s">
        <v>12</v>
      </c>
      <c r="J3" s="4">
        <v>0.35806451612903217</v>
      </c>
      <c r="K3" s="4" t="s">
        <v>12</v>
      </c>
      <c r="L3" s="4">
        <v>196.93548387096774</v>
      </c>
      <c r="M3" s="4" t="s">
        <v>12</v>
      </c>
      <c r="N3" s="4">
        <v>68.967741935483872</v>
      </c>
    </row>
    <row r="4" spans="1:14" x14ac:dyDescent="0.2">
      <c r="A4" s="4" t="s">
        <v>13</v>
      </c>
      <c r="B4" s="4">
        <v>4.6942596364616094</v>
      </c>
      <c r="C4" s="4" t="s">
        <v>13</v>
      </c>
      <c r="D4" s="4">
        <v>3.9747992137283399</v>
      </c>
      <c r="E4" s="4" t="s">
        <v>13</v>
      </c>
      <c r="F4" s="4">
        <v>0.73578563890370041</v>
      </c>
      <c r="G4" s="4" t="s">
        <v>13</v>
      </c>
      <c r="H4" s="4">
        <v>3.56015643473012</v>
      </c>
      <c r="I4" s="4" t="s">
        <v>13</v>
      </c>
      <c r="J4" s="4">
        <v>2.0359243256732815E-2</v>
      </c>
      <c r="K4" s="4" t="s">
        <v>13</v>
      </c>
      <c r="L4" s="4">
        <v>8.661984113499523</v>
      </c>
      <c r="M4" s="4" t="s">
        <v>13</v>
      </c>
      <c r="N4" s="4">
        <v>4.4208958540796655</v>
      </c>
    </row>
    <row r="5" spans="1:14" x14ac:dyDescent="0.2">
      <c r="A5" s="4" t="s">
        <v>14</v>
      </c>
      <c r="B5" s="4">
        <v>115</v>
      </c>
      <c r="C5" s="4" t="s">
        <v>14</v>
      </c>
      <c r="D5" s="4">
        <v>77</v>
      </c>
      <c r="E5" s="4" t="s">
        <v>14</v>
      </c>
      <c r="F5" s="4">
        <v>80</v>
      </c>
      <c r="G5" s="4" t="s">
        <v>14</v>
      </c>
      <c r="H5" s="4">
        <v>108</v>
      </c>
      <c r="I5" s="4" t="s">
        <v>14</v>
      </c>
      <c r="J5" s="4">
        <v>0.35</v>
      </c>
      <c r="K5" s="4" t="s">
        <v>14</v>
      </c>
      <c r="L5" s="4">
        <v>191</v>
      </c>
      <c r="M5" s="4" t="s">
        <v>14</v>
      </c>
      <c r="N5" s="4">
        <v>59.5</v>
      </c>
    </row>
    <row r="6" spans="1:14" x14ac:dyDescent="0.2">
      <c r="A6" s="4" t="s">
        <v>15</v>
      </c>
      <c r="B6" s="4">
        <v>98</v>
      </c>
      <c r="C6" s="4" t="s">
        <v>15</v>
      </c>
      <c r="D6" s="4">
        <v>67</v>
      </c>
      <c r="E6" s="4" t="s">
        <v>15</v>
      </c>
      <c r="F6" s="4">
        <v>82</v>
      </c>
      <c r="G6" s="4" t="s">
        <v>15</v>
      </c>
      <c r="H6" s="4">
        <v>90</v>
      </c>
      <c r="I6" s="4" t="s">
        <v>15</v>
      </c>
      <c r="J6" s="4">
        <v>0.25</v>
      </c>
      <c r="K6" s="4" t="s">
        <v>15</v>
      </c>
      <c r="L6" s="4">
        <v>187</v>
      </c>
      <c r="M6" s="4" t="s">
        <v>15</v>
      </c>
      <c r="N6" s="4" t="e">
        <v>#N/A</v>
      </c>
    </row>
    <row r="7" spans="1:14" x14ac:dyDescent="0.2">
      <c r="A7" s="4" t="s">
        <v>16</v>
      </c>
      <c r="B7" s="4">
        <v>26.13653151376236</v>
      </c>
      <c r="C7" s="4" t="s">
        <v>16</v>
      </c>
      <c r="D7" s="4">
        <v>22.130745411601442</v>
      </c>
      <c r="E7" s="4" t="s">
        <v>16</v>
      </c>
      <c r="F7" s="4">
        <v>4.0966810589701419</v>
      </c>
      <c r="G7" s="4" t="s">
        <v>16</v>
      </c>
      <c r="H7" s="4">
        <v>19.822112123390347</v>
      </c>
      <c r="I7" s="4" t="s">
        <v>16</v>
      </c>
      <c r="J7" s="4">
        <v>0.11335546905902438</v>
      </c>
      <c r="K7" s="4" t="s">
        <v>16</v>
      </c>
      <c r="L7" s="4">
        <v>48.227886458542436</v>
      </c>
      <c r="M7" s="4" t="s">
        <v>16</v>
      </c>
      <c r="N7" s="4">
        <v>24.614506388127751</v>
      </c>
    </row>
    <row r="8" spans="1:14" x14ac:dyDescent="0.2">
      <c r="A8" s="4" t="s">
        <v>17</v>
      </c>
      <c r="B8" s="4">
        <v>683.11827956989293</v>
      </c>
      <c r="C8" s="4" t="s">
        <v>17</v>
      </c>
      <c r="D8" s="4">
        <v>489.7698924731182</v>
      </c>
      <c r="E8" s="4" t="s">
        <v>17</v>
      </c>
      <c r="F8" s="4">
        <v>16.782795698924723</v>
      </c>
      <c r="G8" s="4" t="s">
        <v>17</v>
      </c>
      <c r="H8" s="4">
        <v>392.91612903225854</v>
      </c>
      <c r="I8" s="4" t="s">
        <v>17</v>
      </c>
      <c r="J8" s="4">
        <v>1.2849462365591435E-2</v>
      </c>
      <c r="K8" s="4" t="s">
        <v>17</v>
      </c>
      <c r="L8" s="4">
        <v>2325.9290322580609</v>
      </c>
      <c r="M8" s="4" t="s">
        <v>17</v>
      </c>
      <c r="N8" s="4">
        <v>605.87392473118189</v>
      </c>
    </row>
    <row r="9" spans="1:14" x14ac:dyDescent="0.2">
      <c r="A9" s="4" t="s">
        <v>18</v>
      </c>
      <c r="B9" s="4">
        <v>-0.29698597309084418</v>
      </c>
      <c r="C9" s="4" t="s">
        <v>18</v>
      </c>
      <c r="D9" s="4">
        <v>-0.35836015666884879</v>
      </c>
      <c r="E9" s="4" t="s">
        <v>18</v>
      </c>
      <c r="F9" s="4">
        <v>-0.13428863746643094</v>
      </c>
      <c r="G9" s="4" t="s">
        <v>18</v>
      </c>
      <c r="H9" s="4">
        <v>-8.0352240068558345E-2</v>
      </c>
      <c r="I9" s="4" t="s">
        <v>18</v>
      </c>
      <c r="J9" s="4">
        <v>-1.7531353156375418</v>
      </c>
      <c r="K9" s="4" t="s">
        <v>18</v>
      </c>
      <c r="L9" s="4">
        <v>-0.32390101912181457</v>
      </c>
      <c r="M9" s="4" t="s">
        <v>18</v>
      </c>
      <c r="N9" s="4">
        <v>0.14407492622077234</v>
      </c>
    </row>
    <row r="10" spans="1:14" x14ac:dyDescent="0.2">
      <c r="A10" s="4" t="s">
        <v>19</v>
      </c>
      <c r="B10" s="4">
        <v>0.36388972666609648</v>
      </c>
      <c r="C10" s="4" t="s">
        <v>19</v>
      </c>
      <c r="D10" s="4">
        <v>0.3598684599684468</v>
      </c>
      <c r="E10" s="4" t="s">
        <v>19</v>
      </c>
      <c r="F10" s="4">
        <v>-0.91163462314131105</v>
      </c>
      <c r="G10" s="4" t="s">
        <v>19</v>
      </c>
      <c r="H10" s="4">
        <v>0.31131630819781647</v>
      </c>
      <c r="I10" s="4" t="s">
        <v>19</v>
      </c>
      <c r="J10" s="4">
        <v>0.33716585048405046</v>
      </c>
      <c r="K10" s="4" t="s">
        <v>19</v>
      </c>
      <c r="L10" s="4">
        <v>0.36227744053700056</v>
      </c>
      <c r="M10" s="4" t="s">
        <v>19</v>
      </c>
      <c r="N10" s="4">
        <v>1.017845327158672</v>
      </c>
    </row>
    <row r="11" spans="1:14" x14ac:dyDescent="0.2">
      <c r="A11" s="4" t="s">
        <v>20</v>
      </c>
      <c r="B11" s="4">
        <v>105</v>
      </c>
      <c r="C11" s="4" t="s">
        <v>20</v>
      </c>
      <c r="D11" s="4">
        <v>87</v>
      </c>
      <c r="E11" s="4" t="s">
        <v>20</v>
      </c>
      <c r="F11" s="4">
        <v>14</v>
      </c>
      <c r="G11" s="4" t="s">
        <v>20</v>
      </c>
      <c r="H11" s="4">
        <v>90</v>
      </c>
      <c r="I11" s="4" t="s">
        <v>20</v>
      </c>
      <c r="J11" s="4">
        <v>0.25</v>
      </c>
      <c r="K11" s="4" t="s">
        <v>20</v>
      </c>
      <c r="L11" s="4">
        <v>192</v>
      </c>
      <c r="M11" s="4" t="s">
        <v>20</v>
      </c>
      <c r="N11" s="4">
        <v>93.5</v>
      </c>
    </row>
    <row r="12" spans="1:14" x14ac:dyDescent="0.2">
      <c r="A12" s="4" t="s">
        <v>21</v>
      </c>
      <c r="B12" s="4">
        <v>71</v>
      </c>
      <c r="C12" s="4" t="s">
        <v>21</v>
      </c>
      <c r="D12" s="4">
        <v>42</v>
      </c>
      <c r="E12" s="4" t="s">
        <v>21</v>
      </c>
      <c r="F12" s="4">
        <v>70</v>
      </c>
      <c r="G12" s="4" t="s">
        <v>21</v>
      </c>
      <c r="H12" s="4">
        <v>68</v>
      </c>
      <c r="I12" s="4" t="s">
        <v>21</v>
      </c>
      <c r="J12" s="4">
        <v>0.25</v>
      </c>
      <c r="K12" s="4" t="s">
        <v>21</v>
      </c>
      <c r="L12" s="4">
        <v>113</v>
      </c>
      <c r="M12" s="4" t="s">
        <v>21</v>
      </c>
      <c r="N12" s="4">
        <v>41</v>
      </c>
    </row>
    <row r="13" spans="1:14" x14ac:dyDescent="0.2">
      <c r="A13" s="4" t="s">
        <v>22</v>
      </c>
      <c r="B13" s="4">
        <v>176</v>
      </c>
      <c r="C13" s="4" t="s">
        <v>22</v>
      </c>
      <c r="D13" s="4">
        <v>129</v>
      </c>
      <c r="E13" s="4" t="s">
        <v>22</v>
      </c>
      <c r="F13" s="4">
        <v>84</v>
      </c>
      <c r="G13" s="4" t="s">
        <v>22</v>
      </c>
      <c r="H13" s="4">
        <v>158</v>
      </c>
      <c r="I13" s="4" t="s">
        <v>22</v>
      </c>
      <c r="J13" s="4">
        <v>0.5</v>
      </c>
      <c r="K13" s="4" t="s">
        <v>22</v>
      </c>
      <c r="L13" s="4">
        <v>305</v>
      </c>
      <c r="M13" s="4" t="s">
        <v>22</v>
      </c>
      <c r="N13" s="4">
        <v>134.5</v>
      </c>
    </row>
    <row r="14" spans="1:14" x14ac:dyDescent="0.2">
      <c r="A14" s="4" t="s">
        <v>23</v>
      </c>
      <c r="B14" s="4">
        <v>3614</v>
      </c>
      <c r="C14" s="4" t="s">
        <v>23</v>
      </c>
      <c r="D14" s="4">
        <v>2491</v>
      </c>
      <c r="E14" s="4" t="s">
        <v>23</v>
      </c>
      <c r="F14" s="4">
        <v>2445</v>
      </c>
      <c r="G14" s="4" t="s">
        <v>23</v>
      </c>
      <c r="H14" s="4">
        <v>3383</v>
      </c>
      <c r="I14" s="4" t="s">
        <v>23</v>
      </c>
      <c r="J14" s="4">
        <v>11.099999999999998</v>
      </c>
      <c r="K14" s="4" t="s">
        <v>23</v>
      </c>
      <c r="L14" s="4">
        <v>6105</v>
      </c>
      <c r="M14" s="4" t="s">
        <v>23</v>
      </c>
      <c r="N14" s="4">
        <v>2138</v>
      </c>
    </row>
    <row r="15" spans="1:14" ht="16" thickBot="1" x14ac:dyDescent="0.25">
      <c r="A15" s="5" t="s">
        <v>24</v>
      </c>
      <c r="B15" s="5">
        <v>31</v>
      </c>
      <c r="C15" s="5" t="s">
        <v>24</v>
      </c>
      <c r="D15" s="5">
        <v>31</v>
      </c>
      <c r="E15" s="5" t="s">
        <v>24</v>
      </c>
      <c r="F15" s="5">
        <v>31</v>
      </c>
      <c r="G15" s="5" t="s">
        <v>24</v>
      </c>
      <c r="H15" s="5">
        <v>31</v>
      </c>
      <c r="I15" s="5" t="s">
        <v>24</v>
      </c>
      <c r="J15" s="5">
        <v>31</v>
      </c>
      <c r="K15" s="5" t="s">
        <v>24</v>
      </c>
      <c r="L15" s="5">
        <v>31</v>
      </c>
      <c r="M15" s="5" t="s">
        <v>24</v>
      </c>
      <c r="N15" s="5">
        <v>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F53A4-456C-EF43-B022-3F02F11D02BD}">
  <dimension ref="A1:H12"/>
  <sheetViews>
    <sheetView zoomScale="221" workbookViewId="0">
      <selection activeCell="E14" sqref="E14"/>
    </sheetView>
  </sheetViews>
  <sheetFormatPr baseColWidth="10" defaultRowHeight="15" x14ac:dyDescent="0.2"/>
  <sheetData>
    <row r="1" spans="1:8" x14ac:dyDescent="0.2">
      <c r="A1" s="6"/>
      <c r="B1" s="6" t="s">
        <v>2</v>
      </c>
      <c r="C1" s="6" t="s">
        <v>3</v>
      </c>
      <c r="D1" s="6" t="s">
        <v>4</v>
      </c>
      <c r="E1" s="6" t="s">
        <v>5</v>
      </c>
      <c r="F1" s="6" t="s">
        <v>6</v>
      </c>
      <c r="G1" s="6" t="s">
        <v>9</v>
      </c>
      <c r="H1" s="6" t="s">
        <v>10</v>
      </c>
    </row>
    <row r="2" spans="1:8" x14ac:dyDescent="0.2">
      <c r="A2" s="4" t="s">
        <v>2</v>
      </c>
      <c r="B2" s="4">
        <v>1</v>
      </c>
      <c r="C2" s="4"/>
      <c r="D2" s="4"/>
      <c r="E2" s="4"/>
      <c r="F2" s="4"/>
      <c r="G2" s="4"/>
      <c r="H2" s="4"/>
    </row>
    <row r="3" spans="1:8" x14ac:dyDescent="0.2">
      <c r="A3" s="4" t="s">
        <v>3</v>
      </c>
      <c r="B3" s="4">
        <v>0.99671433953351241</v>
      </c>
      <c r="C3" s="4">
        <v>1</v>
      </c>
      <c r="D3" s="4"/>
      <c r="E3" s="4"/>
      <c r="F3" s="4"/>
      <c r="G3" s="4"/>
      <c r="H3" s="4"/>
    </row>
    <row r="4" spans="1:8" x14ac:dyDescent="0.2">
      <c r="A4" s="4" t="s">
        <v>4</v>
      </c>
      <c r="B4" s="4">
        <v>0.47734477085330207</v>
      </c>
      <c r="C4" s="4">
        <v>0.4531156468834312</v>
      </c>
      <c r="D4" s="4">
        <v>1</v>
      </c>
      <c r="E4" s="4"/>
      <c r="F4" s="4"/>
      <c r="G4" s="4"/>
      <c r="H4" s="4"/>
    </row>
    <row r="5" spans="1:8" x14ac:dyDescent="0.2">
      <c r="A5" s="4" t="s">
        <v>5</v>
      </c>
      <c r="B5" s="4">
        <v>0.86039768267707717</v>
      </c>
      <c r="C5" s="4">
        <v>0.82920180911580899</v>
      </c>
      <c r="D5" s="8">
        <v>0.290834822190429</v>
      </c>
      <c r="E5" s="4">
        <v>1</v>
      </c>
      <c r="F5" s="4"/>
      <c r="G5" s="4"/>
      <c r="H5" s="4"/>
    </row>
    <row r="6" spans="1:8" x14ac:dyDescent="0.2">
      <c r="A6" s="4" t="s">
        <v>6</v>
      </c>
      <c r="B6" s="4">
        <v>-0.27053035854558855</v>
      </c>
      <c r="C6" s="4">
        <v>-0.31808336893802641</v>
      </c>
      <c r="D6" s="4">
        <v>-3.3574567075296491E-2</v>
      </c>
      <c r="E6" s="4">
        <v>2.9933118068888143E-2</v>
      </c>
      <c r="F6" s="4">
        <v>1</v>
      </c>
      <c r="G6" s="4"/>
      <c r="H6" s="4"/>
    </row>
    <row r="7" spans="1:8" x14ac:dyDescent="0.2">
      <c r="A7" s="4" t="s">
        <v>9</v>
      </c>
      <c r="B7" s="4">
        <v>0.99930903775971747</v>
      </c>
      <c r="C7" s="4">
        <v>0.99903613231020372</v>
      </c>
      <c r="D7" s="4">
        <v>0.46661641888188637</v>
      </c>
      <c r="E7" s="4">
        <v>0.8467852995205265</v>
      </c>
      <c r="F7" s="4">
        <v>-0.29257237534797398</v>
      </c>
      <c r="G7" s="4">
        <v>1</v>
      </c>
      <c r="H7" s="4"/>
    </row>
    <row r="8" spans="1:8" ht="16" thickBot="1" x14ac:dyDescent="0.25">
      <c r="A8" s="5" t="s">
        <v>10</v>
      </c>
      <c r="B8" s="5">
        <v>0.46927551574100385</v>
      </c>
      <c r="C8" s="5">
        <v>0.426955273482299</v>
      </c>
      <c r="D8" s="5">
        <v>0.3394465005728633</v>
      </c>
      <c r="E8" s="5">
        <v>0.60141227341794568</v>
      </c>
      <c r="F8" s="5">
        <v>0.70225907347496253</v>
      </c>
      <c r="G8" s="5">
        <v>0.45023894596842939</v>
      </c>
      <c r="H8" s="5">
        <v>1</v>
      </c>
    </row>
    <row r="12" spans="1:8" x14ac:dyDescent="0.2">
      <c r="C12" s="7" t="s">
        <v>25</v>
      </c>
      <c r="D12"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A6AE1-D3CD-F744-B19D-DE10C517DF7C}">
  <dimension ref="A1:M32"/>
  <sheetViews>
    <sheetView zoomScale="114" workbookViewId="0">
      <selection activeCell="L11" sqref="L11"/>
    </sheetView>
  </sheetViews>
  <sheetFormatPr baseColWidth="10" defaultColWidth="8.83203125" defaultRowHeight="15" x14ac:dyDescent="0.2"/>
  <cols>
    <col min="1" max="1" width="10.5" bestFit="1" customWidth="1"/>
    <col min="2" max="2" width="10.5" customWidth="1"/>
    <col min="3" max="3" width="9.1640625" customWidth="1"/>
    <col min="6" max="6" width="12.83203125" customWidth="1"/>
    <col min="12" max="12" width="19.5" customWidth="1"/>
    <col min="13" max="13" width="8.83203125" style="9"/>
  </cols>
  <sheetData>
    <row r="1" spans="1:13" x14ac:dyDescent="0.2">
      <c r="A1" t="s">
        <v>0</v>
      </c>
      <c r="B1" t="s">
        <v>11</v>
      </c>
      <c r="C1" t="s">
        <v>1</v>
      </c>
      <c r="D1" t="s">
        <v>2</v>
      </c>
      <c r="E1" t="s">
        <v>3</v>
      </c>
      <c r="F1" t="s">
        <v>4</v>
      </c>
      <c r="G1" t="s">
        <v>5</v>
      </c>
      <c r="H1" t="s">
        <v>6</v>
      </c>
      <c r="I1" t="s">
        <v>9</v>
      </c>
      <c r="J1" t="s">
        <v>10</v>
      </c>
    </row>
    <row r="2" spans="1:13" x14ac:dyDescent="0.2">
      <c r="A2" s="1">
        <v>42552</v>
      </c>
      <c r="B2" s="1" t="str">
        <f>TEXT(WEEKDAY(Table22[[#This Row],[Date]]), "dddd")</f>
        <v>Friday</v>
      </c>
      <c r="C2" t="s">
        <v>7</v>
      </c>
      <c r="D2">
        <v>97</v>
      </c>
      <c r="E2">
        <v>67</v>
      </c>
      <c r="F2">
        <v>70</v>
      </c>
      <c r="G2">
        <v>90</v>
      </c>
      <c r="H2">
        <v>0.25</v>
      </c>
      <c r="I2">
        <f>Table22[[#This Row],[Lemon]]+Table22[[#This Row],[Orange]]</f>
        <v>164</v>
      </c>
      <c r="J2">
        <f>Table22[[#This Row],[Sales]]*Table22[[#This Row],[Price]]</f>
        <v>41</v>
      </c>
      <c r="L2" t="s">
        <v>26</v>
      </c>
    </row>
    <row r="3" spans="1:13" x14ac:dyDescent="0.2">
      <c r="A3" s="1">
        <v>42553</v>
      </c>
      <c r="B3" s="1" t="str">
        <f>TEXT(WEEKDAY(Table22[[#This Row],[Date]]), "dddd")</f>
        <v>Saturday</v>
      </c>
      <c r="C3" t="s">
        <v>7</v>
      </c>
      <c r="D3">
        <v>98</v>
      </c>
      <c r="E3">
        <v>67</v>
      </c>
      <c r="F3">
        <v>72</v>
      </c>
      <c r="G3">
        <v>90</v>
      </c>
      <c r="H3">
        <v>0.25</v>
      </c>
      <c r="I3">
        <f>Table22[[#This Row],[Lemon]]+Table22[[#This Row],[Orange]]</f>
        <v>165</v>
      </c>
      <c r="J3">
        <f>Table22[[#This Row],[Sales]]*Table22[[#This Row],[Price]]</f>
        <v>41.25</v>
      </c>
    </row>
    <row r="4" spans="1:13" x14ac:dyDescent="0.2">
      <c r="A4" s="1">
        <v>42554</v>
      </c>
      <c r="B4" s="1" t="str">
        <f>TEXT(WEEKDAY(Table22[[#This Row],[Date]]), "dddd")</f>
        <v>Sunday</v>
      </c>
      <c r="C4" t="s">
        <v>7</v>
      </c>
      <c r="D4">
        <v>110</v>
      </c>
      <c r="E4">
        <v>77</v>
      </c>
      <c r="F4">
        <v>71</v>
      </c>
      <c r="G4">
        <v>104</v>
      </c>
      <c r="H4">
        <v>0.25</v>
      </c>
      <c r="I4">
        <f>Table22[[#This Row],[Lemon]]+Table22[[#This Row],[Orange]]</f>
        <v>187</v>
      </c>
      <c r="J4">
        <f>Table22[[#This Row],[Sales]]*Table22[[#This Row],[Price]]</f>
        <v>46.75</v>
      </c>
      <c r="L4" t="s">
        <v>32</v>
      </c>
      <c r="M4" s="9" t="s">
        <v>27</v>
      </c>
    </row>
    <row r="5" spans="1:13" x14ac:dyDescent="0.2">
      <c r="A5" s="1">
        <v>42555</v>
      </c>
      <c r="B5" s="1" t="str">
        <f>TEXT(WEEKDAY(Table22[[#This Row],[Date]]), "dddd")</f>
        <v>Monday</v>
      </c>
      <c r="C5" t="s">
        <v>8</v>
      </c>
      <c r="D5">
        <v>134</v>
      </c>
      <c r="E5">
        <v>99</v>
      </c>
      <c r="F5">
        <v>76</v>
      </c>
      <c r="G5">
        <v>98</v>
      </c>
      <c r="H5">
        <v>0.25</v>
      </c>
      <c r="I5">
        <f>Table22[[#This Row],[Lemon]]+Table22[[#This Row],[Orange]]</f>
        <v>233</v>
      </c>
      <c r="J5">
        <f>Table22[[#This Row],[Sales]]*Table22[[#This Row],[Price]]</f>
        <v>58.25</v>
      </c>
      <c r="L5" t="s">
        <v>28</v>
      </c>
      <c r="M5" s="9" t="s">
        <v>29</v>
      </c>
    </row>
    <row r="6" spans="1:13" x14ac:dyDescent="0.2">
      <c r="A6" s="1">
        <v>42556</v>
      </c>
      <c r="B6" s="1" t="str">
        <f>TEXT(WEEKDAY(Table22[[#This Row],[Date]]), "dddd")</f>
        <v>Tuesday</v>
      </c>
      <c r="C6" t="s">
        <v>8</v>
      </c>
      <c r="D6">
        <v>159</v>
      </c>
      <c r="E6">
        <v>118</v>
      </c>
      <c r="F6">
        <v>78</v>
      </c>
      <c r="G6">
        <v>135</v>
      </c>
      <c r="H6">
        <v>0.25</v>
      </c>
      <c r="I6">
        <f>Table22[[#This Row],[Lemon]]+Table22[[#This Row],[Orange]]</f>
        <v>277</v>
      </c>
      <c r="J6">
        <f>Table22[[#This Row],[Sales]]*Table22[[#This Row],[Price]]</f>
        <v>69.25</v>
      </c>
      <c r="L6" s="10" t="s">
        <v>30</v>
      </c>
      <c r="M6" s="11">
        <v>0.05</v>
      </c>
    </row>
    <row r="7" spans="1:13" x14ac:dyDescent="0.2">
      <c r="A7" s="1">
        <v>42557</v>
      </c>
      <c r="B7" s="1" t="str">
        <f>TEXT(WEEKDAY(Table22[[#This Row],[Date]]), "dddd")</f>
        <v>Wednesday</v>
      </c>
      <c r="C7" t="s">
        <v>8</v>
      </c>
      <c r="D7">
        <v>103</v>
      </c>
      <c r="E7">
        <v>69</v>
      </c>
      <c r="F7">
        <v>82</v>
      </c>
      <c r="G7">
        <v>90</v>
      </c>
      <c r="H7">
        <v>0.25</v>
      </c>
      <c r="I7">
        <f>Table22[[#This Row],[Lemon]]+Table22[[#This Row],[Orange]]</f>
        <v>172</v>
      </c>
      <c r="J7">
        <f>Table22[[#This Row],[Sales]]*Table22[[#This Row],[Price]]</f>
        <v>43</v>
      </c>
      <c r="L7" t="s">
        <v>34</v>
      </c>
      <c r="M7" s="9">
        <f>_xlfn.Z.TEST(Table22[Sales],200)</f>
        <v>0.63825155304809944</v>
      </c>
    </row>
    <row r="8" spans="1:13" x14ac:dyDescent="0.2">
      <c r="A8" s="1">
        <v>42558</v>
      </c>
      <c r="B8" s="1" t="str">
        <f>TEXT(WEEKDAY(Table22[[#This Row],[Date]]), "dddd")</f>
        <v>Thursday</v>
      </c>
      <c r="C8" t="s">
        <v>8</v>
      </c>
      <c r="D8">
        <v>143</v>
      </c>
      <c r="E8">
        <v>101</v>
      </c>
      <c r="F8">
        <v>81</v>
      </c>
      <c r="G8">
        <v>135</v>
      </c>
      <c r="H8">
        <v>0.25</v>
      </c>
      <c r="I8">
        <f>Table22[[#This Row],[Lemon]]+Table22[[#This Row],[Orange]]</f>
        <v>244</v>
      </c>
      <c r="J8">
        <f>Table22[[#This Row],[Sales]]*Table22[[#This Row],[Price]]</f>
        <v>61</v>
      </c>
    </row>
    <row r="9" spans="1:13" x14ac:dyDescent="0.2">
      <c r="A9" s="1">
        <v>42559</v>
      </c>
      <c r="B9" s="1" t="str">
        <f>TEXT(WEEKDAY(Table22[[#This Row],[Date]]), "dddd")</f>
        <v>Friday</v>
      </c>
      <c r="C9" t="s">
        <v>8</v>
      </c>
      <c r="D9">
        <v>123</v>
      </c>
      <c r="E9">
        <v>86</v>
      </c>
      <c r="F9">
        <v>82</v>
      </c>
      <c r="G9">
        <v>113</v>
      </c>
      <c r="H9">
        <v>0.25</v>
      </c>
      <c r="I9">
        <f>Table22[[#This Row],[Lemon]]+Table22[[#This Row],[Orange]]</f>
        <v>209</v>
      </c>
      <c r="J9">
        <f>Table22[[#This Row],[Sales]]*Table22[[#This Row],[Price]]</f>
        <v>52.25</v>
      </c>
    </row>
    <row r="10" spans="1:13" x14ac:dyDescent="0.2">
      <c r="A10" s="1">
        <v>42560</v>
      </c>
      <c r="B10" s="1" t="str">
        <f>TEXT(WEEKDAY(Table22[[#This Row],[Date]]), "dddd")</f>
        <v>Saturday</v>
      </c>
      <c r="C10" t="s">
        <v>8</v>
      </c>
      <c r="D10">
        <v>134</v>
      </c>
      <c r="E10">
        <v>95</v>
      </c>
      <c r="F10">
        <v>80</v>
      </c>
      <c r="G10">
        <v>126</v>
      </c>
      <c r="H10">
        <v>0.25</v>
      </c>
      <c r="I10">
        <f>Table22[[#This Row],[Lemon]]+Table22[[#This Row],[Orange]]</f>
        <v>229</v>
      </c>
      <c r="J10">
        <f>Table22[[#This Row],[Sales]]*Table22[[#This Row],[Price]]</f>
        <v>57.25</v>
      </c>
      <c r="L10" t="s">
        <v>33</v>
      </c>
    </row>
    <row r="11" spans="1:13" x14ac:dyDescent="0.2">
      <c r="A11" s="1">
        <v>42561</v>
      </c>
      <c r="B11" s="1" t="str">
        <f>TEXT(WEEKDAY(Table22[[#This Row],[Date]]), "dddd")</f>
        <v>Sunday</v>
      </c>
      <c r="C11" t="s">
        <v>8</v>
      </c>
      <c r="D11">
        <v>140</v>
      </c>
      <c r="E11">
        <v>98</v>
      </c>
      <c r="F11">
        <v>82</v>
      </c>
      <c r="G11">
        <v>131</v>
      </c>
      <c r="H11">
        <v>0.25</v>
      </c>
      <c r="I11">
        <f>Table22[[#This Row],[Lemon]]+Table22[[#This Row],[Orange]]</f>
        <v>238</v>
      </c>
      <c r="J11">
        <f>Table22[[#This Row],[Sales]]*Table22[[#This Row],[Price]]</f>
        <v>59.5</v>
      </c>
    </row>
    <row r="12" spans="1:13" x14ac:dyDescent="0.2">
      <c r="A12" s="1">
        <v>42562</v>
      </c>
      <c r="B12" s="1" t="str">
        <f>TEXT(WEEKDAY(Table22[[#This Row],[Date]]), "dddd")</f>
        <v>Monday</v>
      </c>
      <c r="C12" t="s">
        <v>8</v>
      </c>
      <c r="D12">
        <v>162</v>
      </c>
      <c r="E12">
        <v>120</v>
      </c>
      <c r="F12">
        <v>83</v>
      </c>
      <c r="G12">
        <v>135</v>
      </c>
      <c r="H12">
        <v>0.25</v>
      </c>
      <c r="I12">
        <f>Table22[[#This Row],[Lemon]]+Table22[[#This Row],[Orange]]</f>
        <v>282</v>
      </c>
      <c r="J12">
        <f>Table22[[#This Row],[Sales]]*Table22[[#This Row],[Price]]</f>
        <v>70.5</v>
      </c>
    </row>
    <row r="13" spans="1:13" x14ac:dyDescent="0.2">
      <c r="A13" s="1">
        <v>42563</v>
      </c>
      <c r="B13" s="1" t="str">
        <f>TEXT(WEEKDAY(Table22[[#This Row],[Date]]), "dddd")</f>
        <v>Tuesday</v>
      </c>
      <c r="C13" t="s">
        <v>8</v>
      </c>
      <c r="D13">
        <v>130</v>
      </c>
      <c r="E13">
        <v>95</v>
      </c>
      <c r="F13">
        <v>84</v>
      </c>
      <c r="G13">
        <v>99</v>
      </c>
      <c r="H13">
        <v>0.25</v>
      </c>
      <c r="I13">
        <f>Table22[[#This Row],[Lemon]]+Table22[[#This Row],[Orange]]</f>
        <v>225</v>
      </c>
      <c r="J13">
        <f>Table22[[#This Row],[Sales]]*Table22[[#This Row],[Price]]</f>
        <v>56.25</v>
      </c>
    </row>
    <row r="14" spans="1:13" x14ac:dyDescent="0.2">
      <c r="A14" s="1">
        <v>42564</v>
      </c>
      <c r="B14" s="1" t="str">
        <f>TEXT(WEEKDAY(Table22[[#This Row],[Date]]), "dddd")</f>
        <v>Wednesday</v>
      </c>
      <c r="C14" t="s">
        <v>8</v>
      </c>
      <c r="D14">
        <v>109</v>
      </c>
      <c r="E14">
        <v>75</v>
      </c>
      <c r="F14">
        <v>77</v>
      </c>
      <c r="G14">
        <v>99</v>
      </c>
      <c r="H14">
        <v>0.25</v>
      </c>
      <c r="I14">
        <f>Table22[[#This Row],[Lemon]]+Table22[[#This Row],[Orange]]</f>
        <v>184</v>
      </c>
      <c r="J14">
        <f>Table22[[#This Row],[Sales]]*Table22[[#This Row],[Price]]</f>
        <v>46</v>
      </c>
    </row>
    <row r="15" spans="1:13" x14ac:dyDescent="0.2">
      <c r="A15" s="1">
        <v>42565</v>
      </c>
      <c r="B15" s="1" t="str">
        <f>TEXT(WEEKDAY(Table22[[#This Row],[Date]]), "dddd")</f>
        <v>Thursday</v>
      </c>
      <c r="C15" t="s">
        <v>8</v>
      </c>
      <c r="D15">
        <v>122</v>
      </c>
      <c r="E15">
        <v>85</v>
      </c>
      <c r="F15">
        <v>78</v>
      </c>
      <c r="G15">
        <v>113</v>
      </c>
      <c r="H15">
        <v>0.25</v>
      </c>
      <c r="I15">
        <f>Table22[[#This Row],[Lemon]]+Table22[[#This Row],[Orange]]</f>
        <v>207</v>
      </c>
      <c r="J15">
        <f>Table22[[#This Row],[Sales]]*Table22[[#This Row],[Price]]</f>
        <v>51.75</v>
      </c>
    </row>
    <row r="16" spans="1:13" x14ac:dyDescent="0.2">
      <c r="A16" s="1">
        <v>42566</v>
      </c>
      <c r="B16" s="1" t="str">
        <f>TEXT(WEEKDAY(Table22[[#This Row],[Date]]), "dddd")</f>
        <v>Friday</v>
      </c>
      <c r="C16" t="s">
        <v>8</v>
      </c>
      <c r="D16">
        <v>98</v>
      </c>
      <c r="E16">
        <v>62</v>
      </c>
      <c r="F16">
        <v>75</v>
      </c>
      <c r="G16">
        <v>108</v>
      </c>
      <c r="H16">
        <v>0.5</v>
      </c>
      <c r="I16">
        <f>Table22[[#This Row],[Lemon]]+Table22[[#This Row],[Orange]]</f>
        <v>160</v>
      </c>
      <c r="J16">
        <f>Table22[[#This Row],[Sales]]*Table22[[#This Row],[Price]]</f>
        <v>80</v>
      </c>
    </row>
    <row r="17" spans="1:10" x14ac:dyDescent="0.2">
      <c r="A17" s="1">
        <v>42567</v>
      </c>
      <c r="B17" s="1" t="str">
        <f>TEXT(WEEKDAY(Table22[[#This Row],[Date]]), "dddd")</f>
        <v>Saturday</v>
      </c>
      <c r="C17" t="s">
        <v>8</v>
      </c>
      <c r="D17">
        <v>81</v>
      </c>
      <c r="E17">
        <v>50</v>
      </c>
      <c r="F17">
        <v>74</v>
      </c>
      <c r="G17">
        <v>90</v>
      </c>
      <c r="H17">
        <v>0.5</v>
      </c>
      <c r="I17">
        <f>Table22[[#This Row],[Lemon]]+Table22[[#This Row],[Orange]]</f>
        <v>131</v>
      </c>
      <c r="J17">
        <f>Table22[[#This Row],[Sales]]*Table22[[#This Row],[Price]]</f>
        <v>65.5</v>
      </c>
    </row>
    <row r="18" spans="1:10" x14ac:dyDescent="0.2">
      <c r="A18" s="1">
        <v>42568</v>
      </c>
      <c r="B18" s="1" t="str">
        <f>TEXT(WEEKDAY(Table22[[#This Row],[Date]]), "dddd")</f>
        <v>Sunday</v>
      </c>
      <c r="C18" t="s">
        <v>8</v>
      </c>
      <c r="D18">
        <v>115</v>
      </c>
      <c r="E18">
        <v>76</v>
      </c>
      <c r="F18">
        <v>77</v>
      </c>
      <c r="G18">
        <v>126</v>
      </c>
      <c r="H18">
        <v>0.5</v>
      </c>
      <c r="I18">
        <f>Table22[[#This Row],[Lemon]]+Table22[[#This Row],[Orange]]</f>
        <v>191</v>
      </c>
      <c r="J18">
        <f>Table22[[#This Row],[Sales]]*Table22[[#This Row],[Price]]</f>
        <v>95.5</v>
      </c>
    </row>
    <row r="19" spans="1:10" x14ac:dyDescent="0.2">
      <c r="A19" s="1">
        <v>42569</v>
      </c>
      <c r="B19" s="1" t="str">
        <f>TEXT(WEEKDAY(Table22[[#This Row],[Date]]), "dddd")</f>
        <v>Monday</v>
      </c>
      <c r="C19" t="s">
        <v>7</v>
      </c>
      <c r="D19">
        <v>131</v>
      </c>
      <c r="E19">
        <v>92</v>
      </c>
      <c r="F19">
        <v>81</v>
      </c>
      <c r="G19">
        <v>122</v>
      </c>
      <c r="H19">
        <v>0.5</v>
      </c>
      <c r="I19">
        <f>Table22[[#This Row],[Lemon]]+Table22[[#This Row],[Orange]]</f>
        <v>223</v>
      </c>
      <c r="J19">
        <f>Table22[[#This Row],[Sales]]*Table22[[#This Row],[Price]]</f>
        <v>111.5</v>
      </c>
    </row>
    <row r="20" spans="1:10" x14ac:dyDescent="0.2">
      <c r="A20" s="1">
        <v>42570</v>
      </c>
      <c r="B20" s="1" t="str">
        <f>TEXT(WEEKDAY(Table22[[#This Row],[Date]]), "dddd")</f>
        <v>Tuesday</v>
      </c>
      <c r="C20" t="s">
        <v>7</v>
      </c>
      <c r="D20">
        <v>122</v>
      </c>
      <c r="E20">
        <v>85</v>
      </c>
      <c r="F20">
        <v>78</v>
      </c>
      <c r="G20">
        <v>113</v>
      </c>
      <c r="H20">
        <v>0.5</v>
      </c>
      <c r="I20">
        <f>Table22[[#This Row],[Lemon]]+Table22[[#This Row],[Orange]]</f>
        <v>207</v>
      </c>
      <c r="J20">
        <f>Table22[[#This Row],[Sales]]*Table22[[#This Row],[Price]]</f>
        <v>103.5</v>
      </c>
    </row>
    <row r="21" spans="1:10" x14ac:dyDescent="0.2">
      <c r="A21" s="1">
        <v>42571</v>
      </c>
      <c r="B21" s="1" t="str">
        <f>TEXT(WEEKDAY(Table22[[#This Row],[Date]]), "dddd")</f>
        <v>Wednesday</v>
      </c>
      <c r="C21" t="s">
        <v>7</v>
      </c>
      <c r="D21">
        <v>71</v>
      </c>
      <c r="E21">
        <v>42</v>
      </c>
      <c r="F21">
        <v>70</v>
      </c>
      <c r="G21">
        <v>108</v>
      </c>
      <c r="H21">
        <v>0.5</v>
      </c>
      <c r="I21">
        <f>Table22[[#This Row],[Lemon]]+Table22[[#This Row],[Orange]]</f>
        <v>113</v>
      </c>
      <c r="J21">
        <f>Table22[[#This Row],[Sales]]*Table22[[#This Row],[Price]]</f>
        <v>56.5</v>
      </c>
    </row>
    <row r="22" spans="1:10" x14ac:dyDescent="0.2">
      <c r="A22" s="1">
        <v>42572</v>
      </c>
      <c r="B22" s="1" t="str">
        <f>TEXT(WEEKDAY(Table22[[#This Row],[Date]]), "dddd")</f>
        <v>Thursday</v>
      </c>
      <c r="C22" t="s">
        <v>7</v>
      </c>
      <c r="D22">
        <v>83</v>
      </c>
      <c r="E22">
        <v>50</v>
      </c>
      <c r="F22">
        <v>77</v>
      </c>
      <c r="G22">
        <v>90</v>
      </c>
      <c r="H22">
        <v>0.5</v>
      </c>
      <c r="I22">
        <f>Table22[[#This Row],[Lemon]]+Table22[[#This Row],[Orange]]</f>
        <v>133</v>
      </c>
      <c r="J22">
        <f>Table22[[#This Row],[Sales]]*Table22[[#This Row],[Price]]</f>
        <v>66.5</v>
      </c>
    </row>
    <row r="23" spans="1:10" x14ac:dyDescent="0.2">
      <c r="A23" s="1">
        <v>42573</v>
      </c>
      <c r="B23" s="1" t="str">
        <f>TEXT(WEEKDAY(Table22[[#This Row],[Date]]), "dddd")</f>
        <v>Friday</v>
      </c>
      <c r="C23" t="s">
        <v>7</v>
      </c>
      <c r="D23">
        <v>112</v>
      </c>
      <c r="E23">
        <v>75</v>
      </c>
      <c r="F23">
        <v>80</v>
      </c>
      <c r="G23">
        <v>108</v>
      </c>
      <c r="H23">
        <v>0.5</v>
      </c>
      <c r="I23">
        <f>Table22[[#This Row],[Lemon]]+Table22[[#This Row],[Orange]]</f>
        <v>187</v>
      </c>
      <c r="J23">
        <f>Table22[[#This Row],[Sales]]*Table22[[#This Row],[Price]]</f>
        <v>93.5</v>
      </c>
    </row>
    <row r="24" spans="1:10" x14ac:dyDescent="0.2">
      <c r="A24" s="1">
        <v>42574</v>
      </c>
      <c r="B24" s="1" t="str">
        <f>TEXT(WEEKDAY(Table22[[#This Row],[Date]]), "dddd")</f>
        <v>Saturday</v>
      </c>
      <c r="C24" t="s">
        <v>7</v>
      </c>
      <c r="D24">
        <v>120</v>
      </c>
      <c r="E24">
        <v>82</v>
      </c>
      <c r="F24">
        <v>81</v>
      </c>
      <c r="G24">
        <v>117</v>
      </c>
      <c r="H24">
        <v>0.5</v>
      </c>
      <c r="I24">
        <f>Table22[[#This Row],[Lemon]]+Table22[[#This Row],[Orange]]</f>
        <v>202</v>
      </c>
      <c r="J24">
        <f>Table22[[#This Row],[Sales]]*Table22[[#This Row],[Price]]</f>
        <v>101</v>
      </c>
    </row>
    <row r="25" spans="1:10" x14ac:dyDescent="0.2">
      <c r="A25" s="1">
        <v>42575</v>
      </c>
      <c r="B25" s="1" t="str">
        <f>TEXT(WEEKDAY(Table22[[#This Row],[Date]]), "dddd")</f>
        <v>Sunday</v>
      </c>
      <c r="C25" t="s">
        <v>7</v>
      </c>
      <c r="D25">
        <v>121</v>
      </c>
      <c r="E25">
        <v>82</v>
      </c>
      <c r="F25">
        <v>82</v>
      </c>
      <c r="G25">
        <v>117</v>
      </c>
      <c r="H25">
        <v>0.5</v>
      </c>
      <c r="I25">
        <f>Table22[[#This Row],[Lemon]]+Table22[[#This Row],[Orange]]</f>
        <v>203</v>
      </c>
      <c r="J25">
        <f>Table22[[#This Row],[Sales]]*Table22[[#This Row],[Price]]</f>
        <v>101.5</v>
      </c>
    </row>
    <row r="26" spans="1:10" x14ac:dyDescent="0.2">
      <c r="A26" s="1">
        <v>42576</v>
      </c>
      <c r="B26" s="1" t="str">
        <f>TEXT(WEEKDAY(Table22[[#This Row],[Date]]), "dddd")</f>
        <v>Monday</v>
      </c>
      <c r="C26" t="s">
        <v>7</v>
      </c>
      <c r="D26">
        <v>156</v>
      </c>
      <c r="E26">
        <v>113</v>
      </c>
      <c r="F26">
        <v>84</v>
      </c>
      <c r="G26">
        <v>135</v>
      </c>
      <c r="H26">
        <v>0.5</v>
      </c>
      <c r="I26">
        <f>Table22[[#This Row],[Lemon]]+Table22[[#This Row],[Orange]]</f>
        <v>269</v>
      </c>
      <c r="J26">
        <f>Table22[[#This Row],[Sales]]*Table22[[#This Row],[Price]]</f>
        <v>134.5</v>
      </c>
    </row>
    <row r="27" spans="1:10" x14ac:dyDescent="0.2">
      <c r="A27" s="1">
        <v>42577</v>
      </c>
      <c r="B27" s="1" t="str">
        <f>TEXT(WEEKDAY(Table22[[#This Row],[Date]]), "dddd")</f>
        <v>Tuesday</v>
      </c>
      <c r="C27" t="s">
        <v>7</v>
      </c>
      <c r="D27">
        <v>176</v>
      </c>
      <c r="E27">
        <v>129</v>
      </c>
      <c r="F27">
        <v>83</v>
      </c>
      <c r="G27">
        <v>158</v>
      </c>
      <c r="H27">
        <v>0.35</v>
      </c>
      <c r="I27">
        <f>Table22[[#This Row],[Lemon]]+Table22[[#This Row],[Orange]]</f>
        <v>305</v>
      </c>
      <c r="J27">
        <f>Table22[[#This Row],[Sales]]*Table22[[#This Row],[Price]]</f>
        <v>106.75</v>
      </c>
    </row>
    <row r="28" spans="1:10" x14ac:dyDescent="0.2">
      <c r="A28" s="1">
        <v>42578</v>
      </c>
      <c r="B28" s="1" t="str">
        <f>TEXT(WEEKDAY(Table22[[#This Row],[Date]]), "dddd")</f>
        <v>Wednesday</v>
      </c>
      <c r="C28" t="s">
        <v>7</v>
      </c>
      <c r="D28">
        <v>104</v>
      </c>
      <c r="E28">
        <v>68</v>
      </c>
      <c r="F28">
        <v>80</v>
      </c>
      <c r="G28">
        <v>99</v>
      </c>
      <c r="H28">
        <v>0.35</v>
      </c>
      <c r="I28">
        <f>Table22[[#This Row],[Lemon]]+Table22[[#This Row],[Orange]]</f>
        <v>172</v>
      </c>
      <c r="J28">
        <f>Table22[[#This Row],[Sales]]*Table22[[#This Row],[Price]]</f>
        <v>60.199999999999996</v>
      </c>
    </row>
    <row r="29" spans="1:10" x14ac:dyDescent="0.2">
      <c r="A29" s="1">
        <v>42579</v>
      </c>
      <c r="B29" s="1" t="str">
        <f>TEXT(WEEKDAY(Table22[[#This Row],[Date]]), "dddd")</f>
        <v>Thursday</v>
      </c>
      <c r="C29" t="s">
        <v>7</v>
      </c>
      <c r="D29">
        <v>96</v>
      </c>
      <c r="E29">
        <v>63</v>
      </c>
      <c r="F29">
        <v>82</v>
      </c>
      <c r="G29">
        <v>90</v>
      </c>
      <c r="H29">
        <v>0.35</v>
      </c>
      <c r="I29">
        <f>Table22[[#This Row],[Lemon]]+Table22[[#This Row],[Orange]]</f>
        <v>159</v>
      </c>
      <c r="J29">
        <f>Table22[[#This Row],[Sales]]*Table22[[#This Row],[Price]]</f>
        <v>55.65</v>
      </c>
    </row>
    <row r="30" spans="1:10" x14ac:dyDescent="0.2">
      <c r="A30" s="1">
        <v>42580</v>
      </c>
      <c r="B30" s="1" t="str">
        <f>TEXT(WEEKDAY(Table22[[#This Row],[Date]]), "dddd")</f>
        <v>Friday</v>
      </c>
      <c r="C30" t="s">
        <v>7</v>
      </c>
      <c r="D30">
        <v>100</v>
      </c>
      <c r="E30">
        <v>66</v>
      </c>
      <c r="F30">
        <v>81</v>
      </c>
      <c r="G30">
        <v>95</v>
      </c>
      <c r="H30">
        <v>0.35</v>
      </c>
      <c r="I30">
        <f>Table22[[#This Row],[Lemon]]+Table22[[#This Row],[Orange]]</f>
        <v>166</v>
      </c>
      <c r="J30">
        <f>Table22[[#This Row],[Sales]]*Table22[[#This Row],[Price]]</f>
        <v>58.099999999999994</v>
      </c>
    </row>
    <row r="31" spans="1:10" x14ac:dyDescent="0.2">
      <c r="A31" s="1">
        <v>42581</v>
      </c>
      <c r="B31" s="1" t="str">
        <f>TEXT(WEEKDAY(Table22[[#This Row],[Date]]), "dddd")</f>
        <v>Saturday</v>
      </c>
      <c r="C31" t="s">
        <v>8</v>
      </c>
      <c r="D31">
        <v>88</v>
      </c>
      <c r="E31">
        <v>57</v>
      </c>
      <c r="F31">
        <v>82</v>
      </c>
      <c r="G31">
        <v>81</v>
      </c>
      <c r="H31">
        <v>0.35</v>
      </c>
      <c r="I31">
        <f>Table22[[#This Row],[Lemon]]+Table22[[#This Row],[Orange]]</f>
        <v>145</v>
      </c>
      <c r="J31">
        <f>Table22[[#This Row],[Sales]]*Table22[[#This Row],[Price]]</f>
        <v>50.75</v>
      </c>
    </row>
    <row r="32" spans="1:10" x14ac:dyDescent="0.2">
      <c r="A32" s="1">
        <v>42582</v>
      </c>
      <c r="B32" s="1" t="str">
        <f>TEXT(WEEKDAY(Table22[[#This Row],[Date]]), "dddd")</f>
        <v>Sunday</v>
      </c>
      <c r="C32" t="s">
        <v>8</v>
      </c>
      <c r="D32">
        <v>76</v>
      </c>
      <c r="E32">
        <v>47</v>
      </c>
      <c r="F32">
        <v>82</v>
      </c>
      <c r="G32">
        <v>68</v>
      </c>
      <c r="H32">
        <v>0.35</v>
      </c>
      <c r="I32">
        <f>Table22[[#This Row],[Lemon]]+Table22[[#This Row],[Orange]]</f>
        <v>123</v>
      </c>
      <c r="J32">
        <f>Table22[[#This Row],[Sales]]*Table22[[#This Row],[Price]]</f>
        <v>43.05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80B1E-B542-7C43-9F32-470BB1A0B8ED}">
  <dimension ref="A1:N32"/>
  <sheetViews>
    <sheetView zoomScale="136" workbookViewId="0">
      <selection activeCell="M13" sqref="M13"/>
    </sheetView>
  </sheetViews>
  <sheetFormatPr baseColWidth="10" defaultColWidth="8.83203125" defaultRowHeight="15" x14ac:dyDescent="0.2"/>
  <cols>
    <col min="1" max="1" width="10.5" bestFit="1" customWidth="1"/>
    <col min="2" max="2" width="10.5" customWidth="1"/>
    <col min="3" max="3" width="9.1640625" customWidth="1"/>
    <col min="6" max="6" width="12.83203125" customWidth="1"/>
    <col min="12" max="12" width="36.5" customWidth="1"/>
  </cols>
  <sheetData>
    <row r="1" spans="1:14" x14ac:dyDescent="0.2">
      <c r="A1" t="s">
        <v>0</v>
      </c>
      <c r="B1" t="s">
        <v>11</v>
      </c>
      <c r="C1" t="s">
        <v>1</v>
      </c>
      <c r="D1" t="s">
        <v>2</v>
      </c>
      <c r="E1" t="s">
        <v>3</v>
      </c>
      <c r="F1" t="s">
        <v>4</v>
      </c>
      <c r="G1" t="s">
        <v>5</v>
      </c>
      <c r="H1" t="s">
        <v>6</v>
      </c>
      <c r="I1" t="s">
        <v>9</v>
      </c>
      <c r="J1" t="s">
        <v>10</v>
      </c>
    </row>
    <row r="2" spans="1:14" x14ac:dyDescent="0.2">
      <c r="A2" s="1">
        <v>42552</v>
      </c>
      <c r="B2" s="1" t="str">
        <f>TEXT(WEEKDAY(Table24[[#This Row],[Date]]), "dddd")</f>
        <v>Friday</v>
      </c>
      <c r="C2" t="s">
        <v>7</v>
      </c>
      <c r="D2">
        <v>97</v>
      </c>
      <c r="E2">
        <v>67</v>
      </c>
      <c r="F2">
        <v>70</v>
      </c>
      <c r="G2">
        <v>90</v>
      </c>
      <c r="H2">
        <v>0.25</v>
      </c>
      <c r="I2">
        <f>Table24[[#This Row],[Lemon]]+Table24[[#This Row],[Orange]]</f>
        <v>164</v>
      </c>
      <c r="J2">
        <f>Table24[[#This Row],[Sales]]*Table24[[#This Row],[Price]]</f>
        <v>41</v>
      </c>
      <c r="L2" t="s">
        <v>35</v>
      </c>
    </row>
    <row r="3" spans="1:14" ht="16" thickBot="1" x14ac:dyDescent="0.25">
      <c r="A3" s="1">
        <v>42553</v>
      </c>
      <c r="B3" s="1" t="str">
        <f>TEXT(WEEKDAY(Table24[[#This Row],[Date]]), "dddd")</f>
        <v>Saturday</v>
      </c>
      <c r="C3" t="s">
        <v>7</v>
      </c>
      <c r="D3">
        <v>98</v>
      </c>
      <c r="E3">
        <v>67</v>
      </c>
      <c r="F3">
        <v>72</v>
      </c>
      <c r="G3">
        <v>90</v>
      </c>
      <c r="H3">
        <v>0.25</v>
      </c>
      <c r="I3">
        <f>Table24[[#This Row],[Lemon]]+Table24[[#This Row],[Orange]]</f>
        <v>165</v>
      </c>
      <c r="J3">
        <f>Table24[[#This Row],[Sales]]*Table24[[#This Row],[Price]]</f>
        <v>41.25</v>
      </c>
    </row>
    <row r="4" spans="1:14" x14ac:dyDescent="0.2">
      <c r="A4" s="1">
        <v>42554</v>
      </c>
      <c r="B4" s="1" t="str">
        <f>TEXT(WEEKDAY(Table24[[#This Row],[Date]]), "dddd")</f>
        <v>Sunday</v>
      </c>
      <c r="C4" t="s">
        <v>7</v>
      </c>
      <c r="D4">
        <v>110</v>
      </c>
      <c r="E4">
        <v>77</v>
      </c>
      <c r="F4">
        <v>71</v>
      </c>
      <c r="G4">
        <v>104</v>
      </c>
      <c r="H4">
        <v>0.25</v>
      </c>
      <c r="I4">
        <f>Table24[[#This Row],[Lemon]]+Table24[[#This Row],[Orange]]</f>
        <v>187</v>
      </c>
      <c r="J4">
        <f>Table24[[#This Row],[Sales]]*Table24[[#This Row],[Price]]</f>
        <v>46.75</v>
      </c>
      <c r="L4" s="6"/>
      <c r="M4" s="6" t="s">
        <v>2</v>
      </c>
      <c r="N4" s="6" t="s">
        <v>3</v>
      </c>
    </row>
    <row r="5" spans="1:14" x14ac:dyDescent="0.2">
      <c r="A5" s="1">
        <v>42555</v>
      </c>
      <c r="B5" s="1" t="str">
        <f>TEXT(WEEKDAY(Table24[[#This Row],[Date]]), "dddd")</f>
        <v>Monday</v>
      </c>
      <c r="C5" t="s">
        <v>8</v>
      </c>
      <c r="D5">
        <v>134</v>
      </c>
      <c r="E5">
        <v>99</v>
      </c>
      <c r="F5">
        <v>76</v>
      </c>
      <c r="G5">
        <v>98</v>
      </c>
      <c r="H5">
        <v>0.25</v>
      </c>
      <c r="I5">
        <f>Table24[[#This Row],[Lemon]]+Table24[[#This Row],[Orange]]</f>
        <v>233</v>
      </c>
      <c r="J5">
        <f>Table24[[#This Row],[Sales]]*Table24[[#This Row],[Price]]</f>
        <v>58.25</v>
      </c>
      <c r="L5" s="4" t="s">
        <v>12</v>
      </c>
      <c r="M5" s="4">
        <v>116.58064516129032</v>
      </c>
      <c r="N5" s="4">
        <v>80.354838709677423</v>
      </c>
    </row>
    <row r="6" spans="1:14" x14ac:dyDescent="0.2">
      <c r="A6" s="1">
        <v>42556</v>
      </c>
      <c r="B6" s="1" t="str">
        <f>TEXT(WEEKDAY(Table24[[#This Row],[Date]]), "dddd")</f>
        <v>Tuesday</v>
      </c>
      <c r="C6" t="s">
        <v>8</v>
      </c>
      <c r="D6">
        <v>159</v>
      </c>
      <c r="E6">
        <v>118</v>
      </c>
      <c r="F6">
        <v>78</v>
      </c>
      <c r="G6">
        <v>135</v>
      </c>
      <c r="H6">
        <v>0.25</v>
      </c>
      <c r="I6">
        <f>Table24[[#This Row],[Lemon]]+Table24[[#This Row],[Orange]]</f>
        <v>277</v>
      </c>
      <c r="J6">
        <f>Table24[[#This Row],[Sales]]*Table24[[#This Row],[Price]]</f>
        <v>69.25</v>
      </c>
      <c r="L6" s="4" t="s">
        <v>36</v>
      </c>
      <c r="M6" s="4">
        <v>683.11827956989293</v>
      </c>
      <c r="N6" s="4">
        <v>489.7698924731182</v>
      </c>
    </row>
    <row r="7" spans="1:14" x14ac:dyDescent="0.2">
      <c r="A7" s="1">
        <v>42557</v>
      </c>
      <c r="B7" s="1" t="str">
        <f>TEXT(WEEKDAY(Table24[[#This Row],[Date]]), "dddd")</f>
        <v>Wednesday</v>
      </c>
      <c r="C7" t="s">
        <v>8</v>
      </c>
      <c r="D7">
        <v>103</v>
      </c>
      <c r="E7">
        <v>69</v>
      </c>
      <c r="F7">
        <v>82</v>
      </c>
      <c r="G7">
        <v>90</v>
      </c>
      <c r="H7">
        <v>0.25</v>
      </c>
      <c r="I7">
        <f>Table24[[#This Row],[Lemon]]+Table24[[#This Row],[Orange]]</f>
        <v>172</v>
      </c>
      <c r="J7">
        <f>Table24[[#This Row],[Sales]]*Table24[[#This Row],[Price]]</f>
        <v>43</v>
      </c>
      <c r="L7" s="4" t="s">
        <v>37</v>
      </c>
      <c r="M7" s="4">
        <v>31</v>
      </c>
      <c r="N7" s="4">
        <v>31</v>
      </c>
    </row>
    <row r="8" spans="1:14" x14ac:dyDescent="0.2">
      <c r="A8" s="1">
        <v>42558</v>
      </c>
      <c r="B8" s="1" t="str">
        <f>TEXT(WEEKDAY(Table24[[#This Row],[Date]]), "dddd")</f>
        <v>Thursday</v>
      </c>
      <c r="C8" t="s">
        <v>8</v>
      </c>
      <c r="D8">
        <v>143</v>
      </c>
      <c r="E8">
        <v>101</v>
      </c>
      <c r="F8">
        <v>81</v>
      </c>
      <c r="G8">
        <v>135</v>
      </c>
      <c r="H8">
        <v>0.25</v>
      </c>
      <c r="I8">
        <f>Table24[[#This Row],[Lemon]]+Table24[[#This Row],[Orange]]</f>
        <v>244</v>
      </c>
      <c r="J8">
        <f>Table24[[#This Row],[Sales]]*Table24[[#This Row],[Price]]</f>
        <v>61</v>
      </c>
      <c r="L8" s="4" t="s">
        <v>38</v>
      </c>
      <c r="M8" s="4">
        <v>586.44408602150554</v>
      </c>
      <c r="N8" s="4"/>
    </row>
    <row r="9" spans="1:14" x14ac:dyDescent="0.2">
      <c r="A9" s="1">
        <v>42559</v>
      </c>
      <c r="B9" s="1" t="str">
        <f>TEXT(WEEKDAY(Table24[[#This Row],[Date]]), "dddd")</f>
        <v>Friday</v>
      </c>
      <c r="C9" t="s">
        <v>8</v>
      </c>
      <c r="D9">
        <v>123</v>
      </c>
      <c r="E9">
        <v>86</v>
      </c>
      <c r="F9">
        <v>82</v>
      </c>
      <c r="G9">
        <v>113</v>
      </c>
      <c r="H9">
        <v>0.25</v>
      </c>
      <c r="I9">
        <f>Table24[[#This Row],[Lemon]]+Table24[[#This Row],[Orange]]</f>
        <v>209</v>
      </c>
      <c r="J9">
        <f>Table24[[#This Row],[Sales]]*Table24[[#This Row],[Price]]</f>
        <v>52.25</v>
      </c>
      <c r="L9" s="4" t="s">
        <v>39</v>
      </c>
      <c r="M9" s="4">
        <v>0</v>
      </c>
      <c r="N9" s="4"/>
    </row>
    <row r="10" spans="1:14" x14ac:dyDescent="0.2">
      <c r="A10" s="1">
        <v>42560</v>
      </c>
      <c r="B10" s="1" t="str">
        <f>TEXT(WEEKDAY(Table24[[#This Row],[Date]]), "dddd")</f>
        <v>Saturday</v>
      </c>
      <c r="C10" t="s">
        <v>8</v>
      </c>
      <c r="D10">
        <v>134</v>
      </c>
      <c r="E10">
        <v>95</v>
      </c>
      <c r="F10">
        <v>80</v>
      </c>
      <c r="G10">
        <v>126</v>
      </c>
      <c r="H10">
        <v>0.25</v>
      </c>
      <c r="I10">
        <f>Table24[[#This Row],[Lemon]]+Table24[[#This Row],[Orange]]</f>
        <v>229</v>
      </c>
      <c r="J10">
        <f>Table24[[#This Row],[Sales]]*Table24[[#This Row],[Price]]</f>
        <v>57.25</v>
      </c>
      <c r="L10" s="4" t="s">
        <v>40</v>
      </c>
      <c r="M10" s="4">
        <v>60</v>
      </c>
      <c r="N10" s="4"/>
    </row>
    <row r="11" spans="1:14" x14ac:dyDescent="0.2">
      <c r="A11" s="1">
        <v>42561</v>
      </c>
      <c r="B11" s="1" t="str">
        <f>TEXT(WEEKDAY(Table24[[#This Row],[Date]]), "dddd")</f>
        <v>Sunday</v>
      </c>
      <c r="C11" t="s">
        <v>8</v>
      </c>
      <c r="D11">
        <v>140</v>
      </c>
      <c r="E11">
        <v>98</v>
      </c>
      <c r="F11">
        <v>82</v>
      </c>
      <c r="G11">
        <v>131</v>
      </c>
      <c r="H11">
        <v>0.25</v>
      </c>
      <c r="I11">
        <f>Table24[[#This Row],[Lemon]]+Table24[[#This Row],[Orange]]</f>
        <v>238</v>
      </c>
      <c r="J11">
        <f>Table24[[#This Row],[Sales]]*Table24[[#This Row],[Price]]</f>
        <v>59.5</v>
      </c>
      <c r="L11" s="4" t="s">
        <v>41</v>
      </c>
      <c r="M11" s="4">
        <v>5.8893939518238767</v>
      </c>
      <c r="N11" s="4"/>
    </row>
    <row r="12" spans="1:14" x14ac:dyDescent="0.2">
      <c r="A12" s="1">
        <v>42562</v>
      </c>
      <c r="B12" s="1" t="str">
        <f>TEXT(WEEKDAY(Table24[[#This Row],[Date]]), "dddd")</f>
        <v>Monday</v>
      </c>
      <c r="C12" t="s">
        <v>8</v>
      </c>
      <c r="D12">
        <v>162</v>
      </c>
      <c r="E12">
        <v>120</v>
      </c>
      <c r="F12">
        <v>83</v>
      </c>
      <c r="G12">
        <v>135</v>
      </c>
      <c r="H12">
        <v>0.25</v>
      </c>
      <c r="I12">
        <f>Table24[[#This Row],[Lemon]]+Table24[[#This Row],[Orange]]</f>
        <v>282</v>
      </c>
      <c r="J12">
        <f>Table24[[#This Row],[Sales]]*Table24[[#This Row],[Price]]</f>
        <v>70.5</v>
      </c>
      <c r="L12" s="4" t="s">
        <v>42</v>
      </c>
      <c r="M12" s="4">
        <v>9.3931126296514368E-8</v>
      </c>
      <c r="N12" s="4"/>
    </row>
    <row r="13" spans="1:14" x14ac:dyDescent="0.2">
      <c r="A13" s="1">
        <v>42563</v>
      </c>
      <c r="B13" s="1" t="str">
        <f>TEXT(WEEKDAY(Table24[[#This Row],[Date]]), "dddd")</f>
        <v>Tuesday</v>
      </c>
      <c r="C13" t="s">
        <v>8</v>
      </c>
      <c r="D13">
        <v>130</v>
      </c>
      <c r="E13">
        <v>95</v>
      </c>
      <c r="F13">
        <v>84</v>
      </c>
      <c r="G13">
        <v>99</v>
      </c>
      <c r="H13">
        <v>0.25</v>
      </c>
      <c r="I13">
        <f>Table24[[#This Row],[Lemon]]+Table24[[#This Row],[Orange]]</f>
        <v>225</v>
      </c>
      <c r="J13">
        <f>Table24[[#This Row],[Sales]]*Table24[[#This Row],[Price]]</f>
        <v>56.25</v>
      </c>
      <c r="L13" s="4" t="s">
        <v>43</v>
      </c>
      <c r="M13" s="4">
        <v>1.6706488649046354</v>
      </c>
      <c r="N13" s="4"/>
    </row>
    <row r="14" spans="1:14" x14ac:dyDescent="0.2">
      <c r="A14" s="1">
        <v>42564</v>
      </c>
      <c r="B14" s="1" t="str">
        <f>TEXT(WEEKDAY(Table24[[#This Row],[Date]]), "dddd")</f>
        <v>Wednesday</v>
      </c>
      <c r="C14" t="s">
        <v>8</v>
      </c>
      <c r="D14">
        <v>109</v>
      </c>
      <c r="E14">
        <v>75</v>
      </c>
      <c r="F14">
        <v>77</v>
      </c>
      <c r="G14">
        <v>99</v>
      </c>
      <c r="H14">
        <v>0.25</v>
      </c>
      <c r="I14">
        <f>Table24[[#This Row],[Lemon]]+Table24[[#This Row],[Orange]]</f>
        <v>184</v>
      </c>
      <c r="J14">
        <f>Table24[[#This Row],[Sales]]*Table24[[#This Row],[Price]]</f>
        <v>46</v>
      </c>
      <c r="L14" s="4" t="s">
        <v>44</v>
      </c>
      <c r="M14" s="4">
        <v>1.8786225259302874E-7</v>
      </c>
      <c r="N14" s="4"/>
    </row>
    <row r="15" spans="1:14" ht="16" thickBot="1" x14ac:dyDescent="0.25">
      <c r="A15" s="1">
        <v>42565</v>
      </c>
      <c r="B15" s="1" t="str">
        <f>TEXT(WEEKDAY(Table24[[#This Row],[Date]]), "dddd")</f>
        <v>Thursday</v>
      </c>
      <c r="C15" t="s">
        <v>8</v>
      </c>
      <c r="D15">
        <v>122</v>
      </c>
      <c r="E15">
        <v>85</v>
      </c>
      <c r="F15">
        <v>78</v>
      </c>
      <c r="G15">
        <v>113</v>
      </c>
      <c r="H15">
        <v>0.25</v>
      </c>
      <c r="I15">
        <f>Table24[[#This Row],[Lemon]]+Table24[[#This Row],[Orange]]</f>
        <v>207</v>
      </c>
      <c r="J15">
        <f>Table24[[#This Row],[Sales]]*Table24[[#This Row],[Price]]</f>
        <v>51.75</v>
      </c>
      <c r="L15" s="5" t="s">
        <v>45</v>
      </c>
      <c r="M15" s="5">
        <v>2.0002978220142609</v>
      </c>
      <c r="N15" s="5"/>
    </row>
    <row r="16" spans="1:14" x14ac:dyDescent="0.2">
      <c r="A16" s="1">
        <v>42566</v>
      </c>
      <c r="B16" s="1" t="str">
        <f>TEXT(WEEKDAY(Table24[[#This Row],[Date]]), "dddd")</f>
        <v>Friday</v>
      </c>
      <c r="C16" t="s">
        <v>8</v>
      </c>
      <c r="D16">
        <v>98</v>
      </c>
      <c r="E16">
        <v>62</v>
      </c>
      <c r="F16">
        <v>75</v>
      </c>
      <c r="G16">
        <v>108</v>
      </c>
      <c r="H16">
        <v>0.5</v>
      </c>
      <c r="I16">
        <f>Table24[[#This Row],[Lemon]]+Table24[[#This Row],[Orange]]</f>
        <v>160</v>
      </c>
      <c r="J16">
        <f>Table24[[#This Row],[Sales]]*Table24[[#This Row],[Price]]</f>
        <v>80</v>
      </c>
    </row>
    <row r="17" spans="1:10" x14ac:dyDescent="0.2">
      <c r="A17" s="1">
        <v>42567</v>
      </c>
      <c r="B17" s="1" t="str">
        <f>TEXT(WEEKDAY(Table24[[#This Row],[Date]]), "dddd")</f>
        <v>Saturday</v>
      </c>
      <c r="C17" t="s">
        <v>8</v>
      </c>
      <c r="D17">
        <v>81</v>
      </c>
      <c r="E17">
        <v>50</v>
      </c>
      <c r="F17">
        <v>74</v>
      </c>
      <c r="G17">
        <v>90</v>
      </c>
      <c r="H17">
        <v>0.5</v>
      </c>
      <c r="I17">
        <f>Table24[[#This Row],[Lemon]]+Table24[[#This Row],[Orange]]</f>
        <v>131</v>
      </c>
      <c r="J17">
        <f>Table24[[#This Row],[Sales]]*Table24[[#This Row],[Price]]</f>
        <v>65.5</v>
      </c>
    </row>
    <row r="18" spans="1:10" x14ac:dyDescent="0.2">
      <c r="A18" s="1">
        <v>42568</v>
      </c>
      <c r="B18" s="1" t="str">
        <f>TEXT(WEEKDAY(Table24[[#This Row],[Date]]), "dddd")</f>
        <v>Sunday</v>
      </c>
      <c r="C18" t="s">
        <v>8</v>
      </c>
      <c r="D18">
        <v>115</v>
      </c>
      <c r="E18">
        <v>76</v>
      </c>
      <c r="F18">
        <v>77</v>
      </c>
      <c r="G18">
        <v>126</v>
      </c>
      <c r="H18">
        <v>0.5</v>
      </c>
      <c r="I18">
        <f>Table24[[#This Row],[Lemon]]+Table24[[#This Row],[Orange]]</f>
        <v>191</v>
      </c>
      <c r="J18">
        <f>Table24[[#This Row],[Sales]]*Table24[[#This Row],[Price]]</f>
        <v>95.5</v>
      </c>
    </row>
    <row r="19" spans="1:10" x14ac:dyDescent="0.2">
      <c r="A19" s="1">
        <v>42569</v>
      </c>
      <c r="B19" s="1" t="str">
        <f>TEXT(WEEKDAY(Table24[[#This Row],[Date]]), "dddd")</f>
        <v>Monday</v>
      </c>
      <c r="C19" t="s">
        <v>7</v>
      </c>
      <c r="D19">
        <v>131</v>
      </c>
      <c r="E19">
        <v>92</v>
      </c>
      <c r="F19">
        <v>81</v>
      </c>
      <c r="G19">
        <v>122</v>
      </c>
      <c r="H19">
        <v>0.5</v>
      </c>
      <c r="I19">
        <f>Table24[[#This Row],[Lemon]]+Table24[[#This Row],[Orange]]</f>
        <v>223</v>
      </c>
      <c r="J19">
        <f>Table24[[#This Row],[Sales]]*Table24[[#This Row],[Price]]</f>
        <v>111.5</v>
      </c>
    </row>
    <row r="20" spans="1:10" x14ac:dyDescent="0.2">
      <c r="A20" s="1">
        <v>42570</v>
      </c>
      <c r="B20" s="1" t="str">
        <f>TEXT(WEEKDAY(Table24[[#This Row],[Date]]), "dddd")</f>
        <v>Tuesday</v>
      </c>
      <c r="C20" t="s">
        <v>7</v>
      </c>
      <c r="D20">
        <v>122</v>
      </c>
      <c r="E20">
        <v>85</v>
      </c>
      <c r="F20">
        <v>78</v>
      </c>
      <c r="G20">
        <v>113</v>
      </c>
      <c r="H20">
        <v>0.5</v>
      </c>
      <c r="I20">
        <f>Table24[[#This Row],[Lemon]]+Table24[[#This Row],[Orange]]</f>
        <v>207</v>
      </c>
      <c r="J20">
        <f>Table24[[#This Row],[Sales]]*Table24[[#This Row],[Price]]</f>
        <v>103.5</v>
      </c>
    </row>
    <row r="21" spans="1:10" x14ac:dyDescent="0.2">
      <c r="A21" s="1">
        <v>42571</v>
      </c>
      <c r="B21" s="1" t="str">
        <f>TEXT(WEEKDAY(Table24[[#This Row],[Date]]), "dddd")</f>
        <v>Wednesday</v>
      </c>
      <c r="C21" t="s">
        <v>7</v>
      </c>
      <c r="D21">
        <v>71</v>
      </c>
      <c r="E21">
        <v>42</v>
      </c>
      <c r="F21">
        <v>70</v>
      </c>
      <c r="G21">
        <v>108</v>
      </c>
      <c r="H21">
        <v>0.5</v>
      </c>
      <c r="I21">
        <f>Table24[[#This Row],[Lemon]]+Table24[[#This Row],[Orange]]</f>
        <v>113</v>
      </c>
      <c r="J21">
        <f>Table24[[#This Row],[Sales]]*Table24[[#This Row],[Price]]</f>
        <v>56.5</v>
      </c>
    </row>
    <row r="22" spans="1:10" x14ac:dyDescent="0.2">
      <c r="A22" s="1">
        <v>42572</v>
      </c>
      <c r="B22" s="1" t="str">
        <f>TEXT(WEEKDAY(Table24[[#This Row],[Date]]), "dddd")</f>
        <v>Thursday</v>
      </c>
      <c r="C22" t="s">
        <v>7</v>
      </c>
      <c r="D22">
        <v>83</v>
      </c>
      <c r="E22">
        <v>50</v>
      </c>
      <c r="F22">
        <v>77</v>
      </c>
      <c r="G22">
        <v>90</v>
      </c>
      <c r="H22">
        <v>0.5</v>
      </c>
      <c r="I22">
        <f>Table24[[#This Row],[Lemon]]+Table24[[#This Row],[Orange]]</f>
        <v>133</v>
      </c>
      <c r="J22">
        <f>Table24[[#This Row],[Sales]]*Table24[[#This Row],[Price]]</f>
        <v>66.5</v>
      </c>
    </row>
    <row r="23" spans="1:10" x14ac:dyDescent="0.2">
      <c r="A23" s="1">
        <v>42573</v>
      </c>
      <c r="B23" s="1" t="str">
        <f>TEXT(WEEKDAY(Table24[[#This Row],[Date]]), "dddd")</f>
        <v>Friday</v>
      </c>
      <c r="C23" t="s">
        <v>7</v>
      </c>
      <c r="D23">
        <v>112</v>
      </c>
      <c r="E23">
        <v>75</v>
      </c>
      <c r="F23">
        <v>80</v>
      </c>
      <c r="G23">
        <v>108</v>
      </c>
      <c r="H23">
        <v>0.5</v>
      </c>
      <c r="I23">
        <f>Table24[[#This Row],[Lemon]]+Table24[[#This Row],[Orange]]</f>
        <v>187</v>
      </c>
      <c r="J23">
        <f>Table24[[#This Row],[Sales]]*Table24[[#This Row],[Price]]</f>
        <v>93.5</v>
      </c>
    </row>
    <row r="24" spans="1:10" x14ac:dyDescent="0.2">
      <c r="A24" s="1">
        <v>42574</v>
      </c>
      <c r="B24" s="1" t="str">
        <f>TEXT(WEEKDAY(Table24[[#This Row],[Date]]), "dddd")</f>
        <v>Saturday</v>
      </c>
      <c r="C24" t="s">
        <v>7</v>
      </c>
      <c r="D24">
        <v>120</v>
      </c>
      <c r="E24">
        <v>82</v>
      </c>
      <c r="F24">
        <v>81</v>
      </c>
      <c r="G24">
        <v>117</v>
      </c>
      <c r="H24">
        <v>0.5</v>
      </c>
      <c r="I24">
        <f>Table24[[#This Row],[Lemon]]+Table24[[#This Row],[Orange]]</f>
        <v>202</v>
      </c>
      <c r="J24">
        <f>Table24[[#This Row],[Sales]]*Table24[[#This Row],[Price]]</f>
        <v>101</v>
      </c>
    </row>
    <row r="25" spans="1:10" x14ac:dyDescent="0.2">
      <c r="A25" s="1">
        <v>42575</v>
      </c>
      <c r="B25" s="1" t="str">
        <f>TEXT(WEEKDAY(Table24[[#This Row],[Date]]), "dddd")</f>
        <v>Sunday</v>
      </c>
      <c r="C25" t="s">
        <v>7</v>
      </c>
      <c r="D25">
        <v>121</v>
      </c>
      <c r="E25">
        <v>82</v>
      </c>
      <c r="F25">
        <v>82</v>
      </c>
      <c r="G25">
        <v>117</v>
      </c>
      <c r="H25">
        <v>0.5</v>
      </c>
      <c r="I25">
        <f>Table24[[#This Row],[Lemon]]+Table24[[#This Row],[Orange]]</f>
        <v>203</v>
      </c>
      <c r="J25">
        <f>Table24[[#This Row],[Sales]]*Table24[[#This Row],[Price]]</f>
        <v>101.5</v>
      </c>
    </row>
    <row r="26" spans="1:10" x14ac:dyDescent="0.2">
      <c r="A26" s="1">
        <v>42576</v>
      </c>
      <c r="B26" s="1" t="str">
        <f>TEXT(WEEKDAY(Table24[[#This Row],[Date]]), "dddd")</f>
        <v>Monday</v>
      </c>
      <c r="C26" t="s">
        <v>7</v>
      </c>
      <c r="D26">
        <v>156</v>
      </c>
      <c r="E26">
        <v>113</v>
      </c>
      <c r="F26">
        <v>84</v>
      </c>
      <c r="G26">
        <v>135</v>
      </c>
      <c r="H26">
        <v>0.5</v>
      </c>
      <c r="I26">
        <f>Table24[[#This Row],[Lemon]]+Table24[[#This Row],[Orange]]</f>
        <v>269</v>
      </c>
      <c r="J26">
        <f>Table24[[#This Row],[Sales]]*Table24[[#This Row],[Price]]</f>
        <v>134.5</v>
      </c>
    </row>
    <row r="27" spans="1:10" x14ac:dyDescent="0.2">
      <c r="A27" s="1">
        <v>42577</v>
      </c>
      <c r="B27" s="1" t="str">
        <f>TEXT(WEEKDAY(Table24[[#This Row],[Date]]), "dddd")</f>
        <v>Tuesday</v>
      </c>
      <c r="C27" t="s">
        <v>7</v>
      </c>
      <c r="D27">
        <v>176</v>
      </c>
      <c r="E27">
        <v>129</v>
      </c>
      <c r="F27">
        <v>83</v>
      </c>
      <c r="G27">
        <v>158</v>
      </c>
      <c r="H27">
        <v>0.35</v>
      </c>
      <c r="I27">
        <f>Table24[[#This Row],[Lemon]]+Table24[[#This Row],[Orange]]</f>
        <v>305</v>
      </c>
      <c r="J27">
        <f>Table24[[#This Row],[Sales]]*Table24[[#This Row],[Price]]</f>
        <v>106.75</v>
      </c>
    </row>
    <row r="28" spans="1:10" x14ac:dyDescent="0.2">
      <c r="A28" s="1">
        <v>42578</v>
      </c>
      <c r="B28" s="1" t="str">
        <f>TEXT(WEEKDAY(Table24[[#This Row],[Date]]), "dddd")</f>
        <v>Wednesday</v>
      </c>
      <c r="C28" t="s">
        <v>7</v>
      </c>
      <c r="D28">
        <v>104</v>
      </c>
      <c r="E28">
        <v>68</v>
      </c>
      <c r="F28">
        <v>80</v>
      </c>
      <c r="G28">
        <v>99</v>
      </c>
      <c r="H28">
        <v>0.35</v>
      </c>
      <c r="I28">
        <f>Table24[[#This Row],[Lemon]]+Table24[[#This Row],[Orange]]</f>
        <v>172</v>
      </c>
      <c r="J28">
        <f>Table24[[#This Row],[Sales]]*Table24[[#This Row],[Price]]</f>
        <v>60.199999999999996</v>
      </c>
    </row>
    <row r="29" spans="1:10" x14ac:dyDescent="0.2">
      <c r="A29" s="1">
        <v>42579</v>
      </c>
      <c r="B29" s="1" t="str">
        <f>TEXT(WEEKDAY(Table24[[#This Row],[Date]]), "dddd")</f>
        <v>Thursday</v>
      </c>
      <c r="C29" t="s">
        <v>7</v>
      </c>
      <c r="D29">
        <v>96</v>
      </c>
      <c r="E29">
        <v>63</v>
      </c>
      <c r="F29">
        <v>82</v>
      </c>
      <c r="G29">
        <v>90</v>
      </c>
      <c r="H29">
        <v>0.35</v>
      </c>
      <c r="I29">
        <f>Table24[[#This Row],[Lemon]]+Table24[[#This Row],[Orange]]</f>
        <v>159</v>
      </c>
      <c r="J29">
        <f>Table24[[#This Row],[Sales]]*Table24[[#This Row],[Price]]</f>
        <v>55.65</v>
      </c>
    </row>
    <row r="30" spans="1:10" x14ac:dyDescent="0.2">
      <c r="A30" s="1">
        <v>42580</v>
      </c>
      <c r="B30" s="1" t="str">
        <f>TEXT(WEEKDAY(Table24[[#This Row],[Date]]), "dddd")</f>
        <v>Friday</v>
      </c>
      <c r="C30" t="s">
        <v>7</v>
      </c>
      <c r="D30">
        <v>100</v>
      </c>
      <c r="E30">
        <v>66</v>
      </c>
      <c r="F30">
        <v>81</v>
      </c>
      <c r="G30">
        <v>95</v>
      </c>
      <c r="H30">
        <v>0.35</v>
      </c>
      <c r="I30">
        <f>Table24[[#This Row],[Lemon]]+Table24[[#This Row],[Orange]]</f>
        <v>166</v>
      </c>
      <c r="J30">
        <f>Table24[[#This Row],[Sales]]*Table24[[#This Row],[Price]]</f>
        <v>58.099999999999994</v>
      </c>
    </row>
    <row r="31" spans="1:10" x14ac:dyDescent="0.2">
      <c r="A31" s="1">
        <v>42581</v>
      </c>
      <c r="B31" s="1" t="str">
        <f>TEXT(WEEKDAY(Table24[[#This Row],[Date]]), "dddd")</f>
        <v>Saturday</v>
      </c>
      <c r="C31" t="s">
        <v>8</v>
      </c>
      <c r="D31">
        <v>88</v>
      </c>
      <c r="E31">
        <v>57</v>
      </c>
      <c r="F31">
        <v>82</v>
      </c>
      <c r="G31">
        <v>81</v>
      </c>
      <c r="H31">
        <v>0.35</v>
      </c>
      <c r="I31">
        <f>Table24[[#This Row],[Lemon]]+Table24[[#This Row],[Orange]]</f>
        <v>145</v>
      </c>
      <c r="J31">
        <f>Table24[[#This Row],[Sales]]*Table24[[#This Row],[Price]]</f>
        <v>50.75</v>
      </c>
    </row>
    <row r="32" spans="1:10" x14ac:dyDescent="0.2">
      <c r="A32" s="1">
        <v>42582</v>
      </c>
      <c r="B32" s="1" t="str">
        <f>TEXT(WEEKDAY(Table24[[#This Row],[Date]]), "dddd")</f>
        <v>Sunday</v>
      </c>
      <c r="C32" t="s">
        <v>8</v>
      </c>
      <c r="D32">
        <v>76</v>
      </c>
      <c r="E32">
        <v>47</v>
      </c>
      <c r="F32">
        <v>82</v>
      </c>
      <c r="G32">
        <v>68</v>
      </c>
      <c r="H32">
        <v>0.35</v>
      </c>
      <c r="I32">
        <f>Table24[[#This Row],[Lemon]]+Table24[[#This Row],[Orange]]</f>
        <v>123</v>
      </c>
      <c r="J32">
        <f>Table24[[#This Row],[Sales]]*Table24[[#This Row],[Price]]</f>
        <v>43.05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44B93-BC2A-C84D-9566-D10302C093BF}">
  <dimension ref="A1:L51"/>
  <sheetViews>
    <sheetView topLeftCell="A32" zoomScale="156" workbookViewId="0">
      <selection activeCell="J53" sqref="J53"/>
    </sheetView>
  </sheetViews>
  <sheetFormatPr baseColWidth="10" defaultColWidth="8.83203125" defaultRowHeight="15" x14ac:dyDescent="0.2"/>
  <cols>
    <col min="1" max="1" width="10.6640625" bestFit="1" customWidth="1"/>
    <col min="2" max="2" width="10.5" customWidth="1"/>
    <col min="3" max="3" width="9.1640625" customWidth="1"/>
    <col min="4" max="5" width="9" bestFit="1" customWidth="1"/>
    <col min="6" max="6" width="12.83203125" customWidth="1"/>
    <col min="7" max="10" width="9" bestFit="1" customWidth="1"/>
    <col min="11" max="11" width="11.83203125" bestFit="1" customWidth="1"/>
    <col min="12" max="12" width="9" bestFit="1" customWidth="1"/>
  </cols>
  <sheetData>
    <row r="1" spans="1:10" x14ac:dyDescent="0.2">
      <c r="A1" t="s">
        <v>0</v>
      </c>
      <c r="B1" t="s">
        <v>11</v>
      </c>
      <c r="C1" t="s">
        <v>1</v>
      </c>
      <c r="D1" t="s">
        <v>2</v>
      </c>
      <c r="E1" t="s">
        <v>3</v>
      </c>
      <c r="F1" t="s">
        <v>4</v>
      </c>
      <c r="G1" t="s">
        <v>5</v>
      </c>
      <c r="H1" t="s">
        <v>6</v>
      </c>
      <c r="I1" t="s">
        <v>9</v>
      </c>
      <c r="J1" t="s">
        <v>10</v>
      </c>
    </row>
    <row r="2" spans="1:10" x14ac:dyDescent="0.2">
      <c r="A2" s="1">
        <v>42552</v>
      </c>
      <c r="B2" s="1" t="str">
        <f>TEXT(WEEKDAY(Table25[[#This Row],[Date]]), "dddd")</f>
        <v>Friday</v>
      </c>
      <c r="C2" t="s">
        <v>7</v>
      </c>
      <c r="D2">
        <v>97</v>
      </c>
      <c r="E2">
        <v>67</v>
      </c>
      <c r="F2">
        <v>70</v>
      </c>
      <c r="G2">
        <v>90</v>
      </c>
      <c r="H2">
        <v>0.25</v>
      </c>
      <c r="I2">
        <f>Table25[[#This Row],[Lemon]]+Table25[[#This Row],[Orange]]</f>
        <v>164</v>
      </c>
      <c r="J2">
        <f>Table25[[#This Row],[Sales]]*Table25[[#This Row],[Price]]</f>
        <v>41</v>
      </c>
    </row>
    <row r="3" spans="1:10" x14ac:dyDescent="0.2">
      <c r="A3" s="1">
        <v>42553</v>
      </c>
      <c r="B3" s="1" t="str">
        <f>TEXT(WEEKDAY(Table25[[#This Row],[Date]]), "dddd")</f>
        <v>Saturday</v>
      </c>
      <c r="C3" t="s">
        <v>7</v>
      </c>
      <c r="D3">
        <v>98</v>
      </c>
      <c r="E3">
        <v>67</v>
      </c>
      <c r="F3">
        <v>72</v>
      </c>
      <c r="G3">
        <v>90</v>
      </c>
      <c r="H3">
        <v>0.25</v>
      </c>
      <c r="I3">
        <f>Table25[[#This Row],[Lemon]]+Table25[[#This Row],[Orange]]</f>
        <v>165</v>
      </c>
      <c r="J3">
        <f>Table25[[#This Row],[Sales]]*Table25[[#This Row],[Price]]</f>
        <v>41.25</v>
      </c>
    </row>
    <row r="4" spans="1:10" x14ac:dyDescent="0.2">
      <c r="A4" s="1">
        <v>42554</v>
      </c>
      <c r="B4" s="1" t="str">
        <f>TEXT(WEEKDAY(Table25[[#This Row],[Date]]), "dddd")</f>
        <v>Sunday</v>
      </c>
      <c r="C4" t="s">
        <v>7</v>
      </c>
      <c r="D4">
        <v>110</v>
      </c>
      <c r="E4">
        <v>77</v>
      </c>
      <c r="F4">
        <v>71</v>
      </c>
      <c r="G4">
        <v>104</v>
      </c>
      <c r="H4">
        <v>0.25</v>
      </c>
      <c r="I4">
        <f>Table25[[#This Row],[Lemon]]+Table25[[#This Row],[Orange]]</f>
        <v>187</v>
      </c>
      <c r="J4">
        <f>Table25[[#This Row],[Sales]]*Table25[[#This Row],[Price]]</f>
        <v>46.75</v>
      </c>
    </row>
    <row r="5" spans="1:10" x14ac:dyDescent="0.2">
      <c r="A5" s="1">
        <v>42555</v>
      </c>
      <c r="B5" s="1" t="str">
        <f>TEXT(WEEKDAY(Table25[[#This Row],[Date]]), "dddd")</f>
        <v>Monday</v>
      </c>
      <c r="C5" t="s">
        <v>8</v>
      </c>
      <c r="D5">
        <v>134</v>
      </c>
      <c r="E5">
        <v>99</v>
      </c>
      <c r="F5">
        <v>76</v>
      </c>
      <c r="G5">
        <v>98</v>
      </c>
      <c r="H5">
        <v>0.25</v>
      </c>
      <c r="I5">
        <f>Table25[[#This Row],[Lemon]]+Table25[[#This Row],[Orange]]</f>
        <v>233</v>
      </c>
      <c r="J5">
        <f>Table25[[#This Row],[Sales]]*Table25[[#This Row],[Price]]</f>
        <v>58.25</v>
      </c>
    </row>
    <row r="6" spans="1:10" x14ac:dyDescent="0.2">
      <c r="A6" s="1">
        <v>42556</v>
      </c>
      <c r="B6" s="1" t="str">
        <f>TEXT(WEEKDAY(Table25[[#This Row],[Date]]), "dddd")</f>
        <v>Tuesday</v>
      </c>
      <c r="C6" t="s">
        <v>8</v>
      </c>
      <c r="D6">
        <v>159</v>
      </c>
      <c r="E6">
        <v>118</v>
      </c>
      <c r="F6">
        <v>78</v>
      </c>
      <c r="G6">
        <v>135</v>
      </c>
      <c r="H6">
        <v>0.25</v>
      </c>
      <c r="I6">
        <f>Table25[[#This Row],[Lemon]]+Table25[[#This Row],[Orange]]</f>
        <v>277</v>
      </c>
      <c r="J6">
        <f>Table25[[#This Row],[Sales]]*Table25[[#This Row],[Price]]</f>
        <v>69.25</v>
      </c>
    </row>
    <row r="7" spans="1:10" x14ac:dyDescent="0.2">
      <c r="A7" s="1">
        <v>42557</v>
      </c>
      <c r="B7" s="1" t="str">
        <f>TEXT(WEEKDAY(Table25[[#This Row],[Date]]), "dddd")</f>
        <v>Wednesday</v>
      </c>
      <c r="C7" t="s">
        <v>8</v>
      </c>
      <c r="D7">
        <v>103</v>
      </c>
      <c r="E7">
        <v>69</v>
      </c>
      <c r="F7">
        <v>82</v>
      </c>
      <c r="G7">
        <v>90</v>
      </c>
      <c r="H7">
        <v>0.25</v>
      </c>
      <c r="I7">
        <f>Table25[[#This Row],[Lemon]]+Table25[[#This Row],[Orange]]</f>
        <v>172</v>
      </c>
      <c r="J7">
        <f>Table25[[#This Row],[Sales]]*Table25[[#This Row],[Price]]</f>
        <v>43</v>
      </c>
    </row>
    <row r="8" spans="1:10" x14ac:dyDescent="0.2">
      <c r="A8" s="1">
        <v>42558</v>
      </c>
      <c r="B8" s="1" t="str">
        <f>TEXT(WEEKDAY(Table25[[#This Row],[Date]]), "dddd")</f>
        <v>Thursday</v>
      </c>
      <c r="C8" t="s">
        <v>8</v>
      </c>
      <c r="D8">
        <v>143</v>
      </c>
      <c r="E8">
        <v>101</v>
      </c>
      <c r="F8">
        <v>81</v>
      </c>
      <c r="G8">
        <v>135</v>
      </c>
      <c r="H8">
        <v>0.25</v>
      </c>
      <c r="I8">
        <f>Table25[[#This Row],[Lemon]]+Table25[[#This Row],[Orange]]</f>
        <v>244</v>
      </c>
      <c r="J8">
        <f>Table25[[#This Row],[Sales]]*Table25[[#This Row],[Price]]</f>
        <v>61</v>
      </c>
    </row>
    <row r="9" spans="1:10" x14ac:dyDescent="0.2">
      <c r="A9" s="1">
        <v>42559</v>
      </c>
      <c r="B9" s="1" t="str">
        <f>TEXT(WEEKDAY(Table25[[#This Row],[Date]]), "dddd")</f>
        <v>Friday</v>
      </c>
      <c r="C9" t="s">
        <v>8</v>
      </c>
      <c r="D9">
        <v>123</v>
      </c>
      <c r="E9">
        <v>86</v>
      </c>
      <c r="F9">
        <v>82</v>
      </c>
      <c r="G9">
        <v>113</v>
      </c>
      <c r="H9">
        <v>0.25</v>
      </c>
      <c r="I9">
        <f>Table25[[#This Row],[Lemon]]+Table25[[#This Row],[Orange]]</f>
        <v>209</v>
      </c>
      <c r="J9">
        <f>Table25[[#This Row],[Sales]]*Table25[[#This Row],[Price]]</f>
        <v>52.25</v>
      </c>
    </row>
    <row r="10" spans="1:10" x14ac:dyDescent="0.2">
      <c r="A10" s="1">
        <v>42560</v>
      </c>
      <c r="B10" s="1" t="str">
        <f>TEXT(WEEKDAY(Table25[[#This Row],[Date]]), "dddd")</f>
        <v>Saturday</v>
      </c>
      <c r="C10" t="s">
        <v>8</v>
      </c>
      <c r="D10">
        <v>134</v>
      </c>
      <c r="E10">
        <v>95</v>
      </c>
      <c r="F10">
        <v>80</v>
      </c>
      <c r="G10">
        <v>126</v>
      </c>
      <c r="H10">
        <v>0.25</v>
      </c>
      <c r="I10">
        <f>Table25[[#This Row],[Lemon]]+Table25[[#This Row],[Orange]]</f>
        <v>229</v>
      </c>
      <c r="J10">
        <f>Table25[[#This Row],[Sales]]*Table25[[#This Row],[Price]]</f>
        <v>57.25</v>
      </c>
    </row>
    <row r="11" spans="1:10" x14ac:dyDescent="0.2">
      <c r="A11" s="1">
        <v>42561</v>
      </c>
      <c r="B11" s="1" t="str">
        <f>TEXT(WEEKDAY(Table25[[#This Row],[Date]]), "dddd")</f>
        <v>Sunday</v>
      </c>
      <c r="C11" t="s">
        <v>8</v>
      </c>
      <c r="D11">
        <v>140</v>
      </c>
      <c r="E11">
        <v>98</v>
      </c>
      <c r="F11">
        <v>82</v>
      </c>
      <c r="G11">
        <v>131</v>
      </c>
      <c r="H11">
        <v>0.25</v>
      </c>
      <c r="I11">
        <f>Table25[[#This Row],[Lemon]]+Table25[[#This Row],[Orange]]</f>
        <v>238</v>
      </c>
      <c r="J11">
        <f>Table25[[#This Row],[Sales]]*Table25[[#This Row],[Price]]</f>
        <v>59.5</v>
      </c>
    </row>
    <row r="12" spans="1:10" x14ac:dyDescent="0.2">
      <c r="A12" s="1">
        <v>42562</v>
      </c>
      <c r="B12" s="1" t="str">
        <f>TEXT(WEEKDAY(Table25[[#This Row],[Date]]), "dddd")</f>
        <v>Monday</v>
      </c>
      <c r="C12" t="s">
        <v>8</v>
      </c>
      <c r="D12">
        <v>162</v>
      </c>
      <c r="E12">
        <v>120</v>
      </c>
      <c r="F12">
        <v>83</v>
      </c>
      <c r="G12">
        <v>135</v>
      </c>
      <c r="H12">
        <v>0.25</v>
      </c>
      <c r="I12">
        <f>Table25[[#This Row],[Lemon]]+Table25[[#This Row],[Orange]]</f>
        <v>282</v>
      </c>
      <c r="J12">
        <f>Table25[[#This Row],[Sales]]*Table25[[#This Row],[Price]]</f>
        <v>70.5</v>
      </c>
    </row>
    <row r="13" spans="1:10" x14ac:dyDescent="0.2">
      <c r="A13" s="1">
        <v>42563</v>
      </c>
      <c r="B13" s="1" t="str">
        <f>TEXT(WEEKDAY(Table25[[#This Row],[Date]]), "dddd")</f>
        <v>Tuesday</v>
      </c>
      <c r="C13" t="s">
        <v>8</v>
      </c>
      <c r="D13">
        <v>130</v>
      </c>
      <c r="E13">
        <v>95</v>
      </c>
      <c r="F13">
        <v>84</v>
      </c>
      <c r="G13">
        <v>99</v>
      </c>
      <c r="H13">
        <v>0.25</v>
      </c>
      <c r="I13">
        <f>Table25[[#This Row],[Lemon]]+Table25[[#This Row],[Orange]]</f>
        <v>225</v>
      </c>
      <c r="J13">
        <f>Table25[[#This Row],[Sales]]*Table25[[#This Row],[Price]]</f>
        <v>56.25</v>
      </c>
    </row>
    <row r="14" spans="1:10" x14ac:dyDescent="0.2">
      <c r="A14" s="1">
        <v>42564</v>
      </c>
      <c r="B14" s="1" t="str">
        <f>TEXT(WEEKDAY(Table25[[#This Row],[Date]]), "dddd")</f>
        <v>Wednesday</v>
      </c>
      <c r="C14" t="s">
        <v>8</v>
      </c>
      <c r="D14">
        <v>109</v>
      </c>
      <c r="E14">
        <v>75</v>
      </c>
      <c r="F14">
        <v>77</v>
      </c>
      <c r="G14">
        <v>99</v>
      </c>
      <c r="H14">
        <v>0.25</v>
      </c>
      <c r="I14">
        <f>Table25[[#This Row],[Lemon]]+Table25[[#This Row],[Orange]]</f>
        <v>184</v>
      </c>
      <c r="J14">
        <f>Table25[[#This Row],[Sales]]*Table25[[#This Row],[Price]]</f>
        <v>46</v>
      </c>
    </row>
    <row r="15" spans="1:10" x14ac:dyDescent="0.2">
      <c r="A15" s="1">
        <v>42565</v>
      </c>
      <c r="B15" s="1" t="str">
        <f>TEXT(WEEKDAY(Table25[[#This Row],[Date]]), "dddd")</f>
        <v>Thursday</v>
      </c>
      <c r="C15" t="s">
        <v>8</v>
      </c>
      <c r="D15">
        <v>122</v>
      </c>
      <c r="E15">
        <v>85</v>
      </c>
      <c r="F15">
        <v>78</v>
      </c>
      <c r="G15">
        <v>113</v>
      </c>
      <c r="H15">
        <v>0.25</v>
      </c>
      <c r="I15">
        <f>Table25[[#This Row],[Lemon]]+Table25[[#This Row],[Orange]]</f>
        <v>207</v>
      </c>
      <c r="J15">
        <f>Table25[[#This Row],[Sales]]*Table25[[#This Row],[Price]]</f>
        <v>51.75</v>
      </c>
    </row>
    <row r="16" spans="1:10" x14ac:dyDescent="0.2">
      <c r="A16" s="1">
        <v>42566</v>
      </c>
      <c r="B16" s="1" t="str">
        <f>TEXT(WEEKDAY(Table25[[#This Row],[Date]]), "dddd")</f>
        <v>Friday</v>
      </c>
      <c r="C16" t="s">
        <v>8</v>
      </c>
      <c r="D16">
        <v>98</v>
      </c>
      <c r="E16">
        <v>62</v>
      </c>
      <c r="F16">
        <v>75</v>
      </c>
      <c r="G16">
        <v>108</v>
      </c>
      <c r="H16">
        <v>0.5</v>
      </c>
      <c r="I16">
        <f>Table25[[#This Row],[Lemon]]+Table25[[#This Row],[Orange]]</f>
        <v>160</v>
      </c>
      <c r="J16">
        <f>Table25[[#This Row],[Sales]]*Table25[[#This Row],[Price]]</f>
        <v>80</v>
      </c>
    </row>
    <row r="17" spans="1:10" x14ac:dyDescent="0.2">
      <c r="A17" s="1">
        <v>42567</v>
      </c>
      <c r="B17" s="1" t="str">
        <f>TEXT(WEEKDAY(Table25[[#This Row],[Date]]), "dddd")</f>
        <v>Saturday</v>
      </c>
      <c r="C17" t="s">
        <v>8</v>
      </c>
      <c r="D17">
        <v>81</v>
      </c>
      <c r="E17">
        <v>50</v>
      </c>
      <c r="F17">
        <v>74</v>
      </c>
      <c r="G17">
        <v>90</v>
      </c>
      <c r="H17">
        <v>0.5</v>
      </c>
      <c r="I17">
        <f>Table25[[#This Row],[Lemon]]+Table25[[#This Row],[Orange]]</f>
        <v>131</v>
      </c>
      <c r="J17">
        <f>Table25[[#This Row],[Sales]]*Table25[[#This Row],[Price]]</f>
        <v>65.5</v>
      </c>
    </row>
    <row r="18" spans="1:10" x14ac:dyDescent="0.2">
      <c r="A18" s="1">
        <v>42568</v>
      </c>
      <c r="B18" s="1" t="str">
        <f>TEXT(WEEKDAY(Table25[[#This Row],[Date]]), "dddd")</f>
        <v>Sunday</v>
      </c>
      <c r="C18" t="s">
        <v>8</v>
      </c>
      <c r="D18">
        <v>115</v>
      </c>
      <c r="E18">
        <v>76</v>
      </c>
      <c r="F18">
        <v>77</v>
      </c>
      <c r="G18">
        <v>126</v>
      </c>
      <c r="H18">
        <v>0.5</v>
      </c>
      <c r="I18">
        <f>Table25[[#This Row],[Lemon]]+Table25[[#This Row],[Orange]]</f>
        <v>191</v>
      </c>
      <c r="J18">
        <f>Table25[[#This Row],[Sales]]*Table25[[#This Row],[Price]]</f>
        <v>95.5</v>
      </c>
    </row>
    <row r="19" spans="1:10" x14ac:dyDescent="0.2">
      <c r="A19" s="1">
        <v>42569</v>
      </c>
      <c r="B19" s="1" t="str">
        <f>TEXT(WEEKDAY(Table25[[#This Row],[Date]]), "dddd")</f>
        <v>Monday</v>
      </c>
      <c r="C19" t="s">
        <v>7</v>
      </c>
      <c r="D19">
        <v>131</v>
      </c>
      <c r="E19">
        <v>92</v>
      </c>
      <c r="F19">
        <v>81</v>
      </c>
      <c r="G19">
        <v>122</v>
      </c>
      <c r="H19">
        <v>0.5</v>
      </c>
      <c r="I19">
        <f>Table25[[#This Row],[Lemon]]+Table25[[#This Row],[Orange]]</f>
        <v>223</v>
      </c>
      <c r="J19">
        <f>Table25[[#This Row],[Sales]]*Table25[[#This Row],[Price]]</f>
        <v>111.5</v>
      </c>
    </row>
    <row r="20" spans="1:10" x14ac:dyDescent="0.2">
      <c r="A20" s="1">
        <v>42570</v>
      </c>
      <c r="B20" s="1" t="str">
        <f>TEXT(WEEKDAY(Table25[[#This Row],[Date]]), "dddd")</f>
        <v>Tuesday</v>
      </c>
      <c r="C20" t="s">
        <v>7</v>
      </c>
      <c r="D20">
        <v>122</v>
      </c>
      <c r="E20">
        <v>85</v>
      </c>
      <c r="F20">
        <v>78</v>
      </c>
      <c r="G20">
        <v>113</v>
      </c>
      <c r="H20">
        <v>0.5</v>
      </c>
      <c r="I20">
        <f>Table25[[#This Row],[Lemon]]+Table25[[#This Row],[Orange]]</f>
        <v>207</v>
      </c>
      <c r="J20">
        <f>Table25[[#This Row],[Sales]]*Table25[[#This Row],[Price]]</f>
        <v>103.5</v>
      </c>
    </row>
    <row r="21" spans="1:10" x14ac:dyDescent="0.2">
      <c r="A21" s="1">
        <v>42571</v>
      </c>
      <c r="B21" s="1" t="str">
        <f>TEXT(WEEKDAY(Table25[[#This Row],[Date]]), "dddd")</f>
        <v>Wednesday</v>
      </c>
      <c r="C21" t="s">
        <v>7</v>
      </c>
      <c r="D21">
        <v>71</v>
      </c>
      <c r="E21">
        <v>42</v>
      </c>
      <c r="F21">
        <v>70</v>
      </c>
      <c r="G21">
        <v>108</v>
      </c>
      <c r="H21">
        <v>0.5</v>
      </c>
      <c r="I21">
        <f>Table25[[#This Row],[Lemon]]+Table25[[#This Row],[Orange]]</f>
        <v>113</v>
      </c>
      <c r="J21">
        <f>Table25[[#This Row],[Sales]]*Table25[[#This Row],[Price]]</f>
        <v>56.5</v>
      </c>
    </row>
    <row r="22" spans="1:10" x14ac:dyDescent="0.2">
      <c r="A22" s="1">
        <v>42572</v>
      </c>
      <c r="B22" s="1" t="str">
        <f>TEXT(WEEKDAY(Table25[[#This Row],[Date]]), "dddd")</f>
        <v>Thursday</v>
      </c>
      <c r="C22" t="s">
        <v>7</v>
      </c>
      <c r="D22">
        <v>83</v>
      </c>
      <c r="E22">
        <v>50</v>
      </c>
      <c r="F22">
        <v>77</v>
      </c>
      <c r="G22">
        <v>90</v>
      </c>
      <c r="H22">
        <v>0.5</v>
      </c>
      <c r="I22">
        <f>Table25[[#This Row],[Lemon]]+Table25[[#This Row],[Orange]]</f>
        <v>133</v>
      </c>
      <c r="J22">
        <f>Table25[[#This Row],[Sales]]*Table25[[#This Row],[Price]]</f>
        <v>66.5</v>
      </c>
    </row>
    <row r="23" spans="1:10" x14ac:dyDescent="0.2">
      <c r="A23" s="1">
        <v>42573</v>
      </c>
      <c r="B23" s="1" t="str">
        <f>TEXT(WEEKDAY(Table25[[#This Row],[Date]]), "dddd")</f>
        <v>Friday</v>
      </c>
      <c r="C23" t="s">
        <v>7</v>
      </c>
      <c r="D23">
        <v>112</v>
      </c>
      <c r="E23">
        <v>75</v>
      </c>
      <c r="F23">
        <v>80</v>
      </c>
      <c r="G23">
        <v>108</v>
      </c>
      <c r="H23">
        <v>0.5</v>
      </c>
      <c r="I23">
        <f>Table25[[#This Row],[Lemon]]+Table25[[#This Row],[Orange]]</f>
        <v>187</v>
      </c>
      <c r="J23">
        <f>Table25[[#This Row],[Sales]]*Table25[[#This Row],[Price]]</f>
        <v>93.5</v>
      </c>
    </row>
    <row r="24" spans="1:10" x14ac:dyDescent="0.2">
      <c r="A24" s="1">
        <v>42574</v>
      </c>
      <c r="B24" s="1" t="str">
        <f>TEXT(WEEKDAY(Table25[[#This Row],[Date]]), "dddd")</f>
        <v>Saturday</v>
      </c>
      <c r="C24" t="s">
        <v>7</v>
      </c>
      <c r="D24">
        <v>120</v>
      </c>
      <c r="E24">
        <v>82</v>
      </c>
      <c r="F24">
        <v>81</v>
      </c>
      <c r="G24">
        <v>117</v>
      </c>
      <c r="H24">
        <v>0.5</v>
      </c>
      <c r="I24">
        <f>Table25[[#This Row],[Lemon]]+Table25[[#This Row],[Orange]]</f>
        <v>202</v>
      </c>
      <c r="J24">
        <f>Table25[[#This Row],[Sales]]*Table25[[#This Row],[Price]]</f>
        <v>101</v>
      </c>
    </row>
    <row r="25" spans="1:10" x14ac:dyDescent="0.2">
      <c r="A25" s="1">
        <v>42575</v>
      </c>
      <c r="B25" s="1" t="str">
        <f>TEXT(WEEKDAY(Table25[[#This Row],[Date]]), "dddd")</f>
        <v>Sunday</v>
      </c>
      <c r="C25" t="s">
        <v>7</v>
      </c>
      <c r="D25">
        <v>121</v>
      </c>
      <c r="E25">
        <v>82</v>
      </c>
      <c r="F25">
        <v>82</v>
      </c>
      <c r="G25">
        <v>117</v>
      </c>
      <c r="H25">
        <v>0.5</v>
      </c>
      <c r="I25">
        <f>Table25[[#This Row],[Lemon]]+Table25[[#This Row],[Orange]]</f>
        <v>203</v>
      </c>
      <c r="J25">
        <f>Table25[[#This Row],[Sales]]*Table25[[#This Row],[Price]]</f>
        <v>101.5</v>
      </c>
    </row>
    <row r="26" spans="1:10" x14ac:dyDescent="0.2">
      <c r="A26" s="1">
        <v>42576</v>
      </c>
      <c r="B26" s="1" t="str">
        <f>TEXT(WEEKDAY(Table25[[#This Row],[Date]]), "dddd")</f>
        <v>Monday</v>
      </c>
      <c r="C26" t="s">
        <v>7</v>
      </c>
      <c r="D26">
        <v>156</v>
      </c>
      <c r="E26">
        <v>113</v>
      </c>
      <c r="F26">
        <v>84</v>
      </c>
      <c r="G26">
        <v>135</v>
      </c>
      <c r="H26">
        <v>0.5</v>
      </c>
      <c r="I26">
        <f>Table25[[#This Row],[Lemon]]+Table25[[#This Row],[Orange]]</f>
        <v>269</v>
      </c>
      <c r="J26">
        <f>Table25[[#This Row],[Sales]]*Table25[[#This Row],[Price]]</f>
        <v>134.5</v>
      </c>
    </row>
    <row r="27" spans="1:10" x14ac:dyDescent="0.2">
      <c r="A27" s="1">
        <v>42577</v>
      </c>
      <c r="B27" s="1" t="str">
        <f>TEXT(WEEKDAY(Table25[[#This Row],[Date]]), "dddd")</f>
        <v>Tuesday</v>
      </c>
      <c r="C27" t="s">
        <v>7</v>
      </c>
      <c r="D27">
        <v>176</v>
      </c>
      <c r="E27">
        <v>129</v>
      </c>
      <c r="F27">
        <v>83</v>
      </c>
      <c r="G27">
        <v>158</v>
      </c>
      <c r="H27">
        <v>0.35</v>
      </c>
      <c r="I27">
        <f>Table25[[#This Row],[Lemon]]+Table25[[#This Row],[Orange]]</f>
        <v>305</v>
      </c>
      <c r="J27">
        <f>Table25[[#This Row],[Sales]]*Table25[[#This Row],[Price]]</f>
        <v>106.75</v>
      </c>
    </row>
    <row r="28" spans="1:10" x14ac:dyDescent="0.2">
      <c r="A28" s="1">
        <v>42578</v>
      </c>
      <c r="B28" s="1" t="str">
        <f>TEXT(WEEKDAY(Table25[[#This Row],[Date]]), "dddd")</f>
        <v>Wednesday</v>
      </c>
      <c r="C28" t="s">
        <v>7</v>
      </c>
      <c r="D28">
        <v>104</v>
      </c>
      <c r="E28">
        <v>68</v>
      </c>
      <c r="F28">
        <v>80</v>
      </c>
      <c r="G28">
        <v>99</v>
      </c>
      <c r="H28">
        <v>0.35</v>
      </c>
      <c r="I28">
        <f>Table25[[#This Row],[Lemon]]+Table25[[#This Row],[Orange]]</f>
        <v>172</v>
      </c>
      <c r="J28">
        <f>Table25[[#This Row],[Sales]]*Table25[[#This Row],[Price]]</f>
        <v>60.199999999999996</v>
      </c>
    </row>
    <row r="29" spans="1:10" x14ac:dyDescent="0.2">
      <c r="A29" s="1">
        <v>42579</v>
      </c>
      <c r="B29" s="1" t="str">
        <f>TEXT(WEEKDAY(Table25[[#This Row],[Date]]), "dddd")</f>
        <v>Thursday</v>
      </c>
      <c r="C29" t="s">
        <v>7</v>
      </c>
      <c r="D29">
        <v>96</v>
      </c>
      <c r="E29">
        <v>63</v>
      </c>
      <c r="F29">
        <v>82</v>
      </c>
      <c r="G29">
        <v>90</v>
      </c>
      <c r="H29">
        <v>0.35</v>
      </c>
      <c r="I29">
        <f>Table25[[#This Row],[Lemon]]+Table25[[#This Row],[Orange]]</f>
        <v>159</v>
      </c>
      <c r="J29">
        <f>Table25[[#This Row],[Sales]]*Table25[[#This Row],[Price]]</f>
        <v>55.65</v>
      </c>
    </row>
    <row r="30" spans="1:10" x14ac:dyDescent="0.2">
      <c r="A30" s="1">
        <v>42580</v>
      </c>
      <c r="B30" s="1" t="str">
        <f>TEXT(WEEKDAY(Table25[[#This Row],[Date]]), "dddd")</f>
        <v>Friday</v>
      </c>
      <c r="C30" t="s">
        <v>7</v>
      </c>
      <c r="D30">
        <v>100</v>
      </c>
      <c r="E30">
        <v>66</v>
      </c>
      <c r="F30">
        <v>81</v>
      </c>
      <c r="G30">
        <v>95</v>
      </c>
      <c r="H30">
        <v>0.35</v>
      </c>
      <c r="I30">
        <f>Table25[[#This Row],[Lemon]]+Table25[[#This Row],[Orange]]</f>
        <v>166</v>
      </c>
      <c r="J30">
        <f>Table25[[#This Row],[Sales]]*Table25[[#This Row],[Price]]</f>
        <v>58.099999999999994</v>
      </c>
    </row>
    <row r="31" spans="1:10" x14ac:dyDescent="0.2">
      <c r="A31" s="1">
        <v>42581</v>
      </c>
      <c r="B31" s="1" t="str">
        <f>TEXT(WEEKDAY(Table25[[#This Row],[Date]]), "dddd")</f>
        <v>Saturday</v>
      </c>
      <c r="C31" t="s">
        <v>8</v>
      </c>
      <c r="D31">
        <v>88</v>
      </c>
      <c r="E31">
        <v>57</v>
      </c>
      <c r="F31">
        <v>82</v>
      </c>
      <c r="G31">
        <v>81</v>
      </c>
      <c r="H31">
        <v>0.35</v>
      </c>
      <c r="I31">
        <f>Table25[[#This Row],[Lemon]]+Table25[[#This Row],[Orange]]</f>
        <v>145</v>
      </c>
      <c r="J31">
        <f>Table25[[#This Row],[Sales]]*Table25[[#This Row],[Price]]</f>
        <v>50.75</v>
      </c>
    </row>
    <row r="32" spans="1:10" x14ac:dyDescent="0.2">
      <c r="A32" s="1">
        <v>42582</v>
      </c>
      <c r="B32" s="1" t="str">
        <f>TEXT(WEEKDAY(Table25[[#This Row],[Date]]), "dddd")</f>
        <v>Sunday</v>
      </c>
      <c r="C32" t="s">
        <v>8</v>
      </c>
      <c r="D32">
        <v>76</v>
      </c>
      <c r="E32">
        <v>47</v>
      </c>
      <c r="F32">
        <v>82</v>
      </c>
      <c r="G32">
        <v>68</v>
      </c>
      <c r="H32">
        <v>0.35</v>
      </c>
      <c r="I32">
        <f>Table25[[#This Row],[Lemon]]+Table25[[#This Row],[Orange]]</f>
        <v>123</v>
      </c>
      <c r="J32">
        <f>Table25[[#This Row],[Sales]]*Table25[[#This Row],[Price]]</f>
        <v>43.05</v>
      </c>
    </row>
    <row r="35" spans="1:12" x14ac:dyDescent="0.2">
      <c r="A35" t="s">
        <v>46</v>
      </c>
      <c r="B35" t="s">
        <v>47</v>
      </c>
      <c r="C35" t="s">
        <v>48</v>
      </c>
      <c r="D35" t="s">
        <v>49</v>
      </c>
      <c r="F35" t="s">
        <v>50</v>
      </c>
    </row>
    <row r="36" spans="1:12" x14ac:dyDescent="0.2">
      <c r="A36" s="2">
        <v>134</v>
      </c>
      <c r="B36" s="12">
        <v>99</v>
      </c>
      <c r="C36" s="2">
        <v>97</v>
      </c>
      <c r="D36" s="2">
        <v>67</v>
      </c>
    </row>
    <row r="37" spans="1:12" ht="16" thickBot="1" x14ac:dyDescent="0.25">
      <c r="A37" s="2">
        <v>159</v>
      </c>
      <c r="B37" s="12">
        <v>118</v>
      </c>
      <c r="C37" s="2">
        <v>98</v>
      </c>
      <c r="D37" s="2">
        <v>67</v>
      </c>
      <c r="F37" t="s">
        <v>51</v>
      </c>
    </row>
    <row r="38" spans="1:12" x14ac:dyDescent="0.2">
      <c r="A38" s="2">
        <v>103</v>
      </c>
      <c r="B38" s="12">
        <v>69</v>
      </c>
      <c r="C38" s="2">
        <v>110</v>
      </c>
      <c r="D38" s="2">
        <v>77</v>
      </c>
      <c r="F38" s="6" t="s">
        <v>52</v>
      </c>
      <c r="G38" s="6" t="s">
        <v>24</v>
      </c>
      <c r="H38" s="6" t="s">
        <v>23</v>
      </c>
      <c r="I38" s="6" t="s">
        <v>53</v>
      </c>
      <c r="J38" s="6" t="s">
        <v>36</v>
      </c>
    </row>
    <row r="39" spans="1:12" x14ac:dyDescent="0.2">
      <c r="A39" s="2">
        <v>143</v>
      </c>
      <c r="B39" s="12">
        <v>101</v>
      </c>
      <c r="C39" s="2">
        <v>131</v>
      </c>
      <c r="D39" s="2">
        <v>92</v>
      </c>
      <c r="F39" s="4" t="s">
        <v>46</v>
      </c>
      <c r="G39" s="4">
        <v>16</v>
      </c>
      <c r="H39" s="4">
        <v>1917</v>
      </c>
      <c r="I39" s="4">
        <v>119.8125</v>
      </c>
      <c r="J39" s="4">
        <v>674.5625</v>
      </c>
    </row>
    <row r="40" spans="1:12" x14ac:dyDescent="0.2">
      <c r="A40" s="2">
        <v>123</v>
      </c>
      <c r="B40" s="12">
        <v>86</v>
      </c>
      <c r="C40" s="2">
        <v>122</v>
      </c>
      <c r="D40" s="2">
        <v>85</v>
      </c>
      <c r="F40" s="4" t="s">
        <v>47</v>
      </c>
      <c r="G40" s="4">
        <v>16</v>
      </c>
      <c r="H40" s="4">
        <v>1333</v>
      </c>
      <c r="I40" s="4">
        <v>83.3125</v>
      </c>
      <c r="J40" s="4">
        <v>500.62916666666666</v>
      </c>
    </row>
    <row r="41" spans="1:12" x14ac:dyDescent="0.2">
      <c r="A41" s="2">
        <v>134</v>
      </c>
      <c r="B41" s="12">
        <v>95</v>
      </c>
      <c r="C41" s="2">
        <v>71</v>
      </c>
      <c r="D41" s="2">
        <v>42</v>
      </c>
      <c r="F41" s="4" t="s">
        <v>48</v>
      </c>
      <c r="G41" s="4">
        <v>15</v>
      </c>
      <c r="H41" s="4">
        <v>1697</v>
      </c>
      <c r="I41" s="4">
        <v>113.13333333333334</v>
      </c>
      <c r="J41" s="4">
        <v>716.4095238095241</v>
      </c>
    </row>
    <row r="42" spans="1:12" ht="16" thickBot="1" x14ac:dyDescent="0.25">
      <c r="A42" s="2">
        <v>140</v>
      </c>
      <c r="B42" s="12">
        <v>98</v>
      </c>
      <c r="C42" s="2">
        <v>83</v>
      </c>
      <c r="D42" s="2">
        <v>50</v>
      </c>
      <c r="F42" s="5" t="s">
        <v>49</v>
      </c>
      <c r="G42" s="5">
        <v>15</v>
      </c>
      <c r="H42" s="5">
        <v>1158</v>
      </c>
      <c r="I42" s="5">
        <v>77.2</v>
      </c>
      <c r="J42" s="5">
        <v>492.45714285714246</v>
      </c>
    </row>
    <row r="43" spans="1:12" x14ac:dyDescent="0.2">
      <c r="A43" s="2">
        <v>162</v>
      </c>
      <c r="B43" s="12">
        <v>120</v>
      </c>
      <c r="C43" s="2">
        <v>112</v>
      </c>
      <c r="D43" s="2">
        <v>75</v>
      </c>
    </row>
    <row r="44" spans="1:12" x14ac:dyDescent="0.2">
      <c r="A44" s="2">
        <v>130</v>
      </c>
      <c r="B44" s="12">
        <v>95</v>
      </c>
      <c r="C44" s="2">
        <v>120</v>
      </c>
      <c r="D44" s="2">
        <v>82</v>
      </c>
    </row>
    <row r="45" spans="1:12" ht="16" thickBot="1" x14ac:dyDescent="0.25">
      <c r="A45" s="2">
        <v>109</v>
      </c>
      <c r="B45" s="12">
        <v>75</v>
      </c>
      <c r="C45" s="2">
        <v>121</v>
      </c>
      <c r="D45" s="2">
        <v>82</v>
      </c>
      <c r="F45" t="s">
        <v>54</v>
      </c>
    </row>
    <row r="46" spans="1:12" x14ac:dyDescent="0.2">
      <c r="A46" s="2">
        <v>122</v>
      </c>
      <c r="B46" s="12">
        <v>85</v>
      </c>
      <c r="C46" s="2">
        <v>156</v>
      </c>
      <c r="D46" s="2">
        <v>113</v>
      </c>
      <c r="F46" s="6" t="s">
        <v>55</v>
      </c>
      <c r="G46" s="6" t="s">
        <v>56</v>
      </c>
      <c r="H46" s="6" t="s">
        <v>40</v>
      </c>
      <c r="I46" s="6" t="s">
        <v>57</v>
      </c>
      <c r="J46" s="6" t="s">
        <v>58</v>
      </c>
      <c r="K46" s="6" t="s">
        <v>31</v>
      </c>
      <c r="L46" s="6" t="s">
        <v>59</v>
      </c>
    </row>
    <row r="47" spans="1:12" x14ac:dyDescent="0.2">
      <c r="A47" s="2">
        <v>98</v>
      </c>
      <c r="B47" s="12">
        <v>62</v>
      </c>
      <c r="C47" s="2">
        <v>176</v>
      </c>
      <c r="D47" s="2">
        <v>129</v>
      </c>
      <c r="F47" s="4" t="s">
        <v>60</v>
      </c>
      <c r="G47" s="4">
        <v>20975.427150537638</v>
      </c>
      <c r="H47" s="4">
        <v>3</v>
      </c>
      <c r="I47" s="4">
        <v>6991.809050179213</v>
      </c>
      <c r="J47" s="4">
        <v>11.736652787246888</v>
      </c>
      <c r="K47" s="4">
        <v>4.1142236075110634E-6</v>
      </c>
      <c r="L47" s="4">
        <v>2.7635518374327877</v>
      </c>
    </row>
    <row r="48" spans="1:12" x14ac:dyDescent="0.2">
      <c r="A48" s="2">
        <v>81</v>
      </c>
      <c r="B48" s="12">
        <v>50</v>
      </c>
      <c r="C48" s="2">
        <v>104</v>
      </c>
      <c r="D48" s="2">
        <v>68</v>
      </c>
      <c r="F48" s="4" t="s">
        <v>61</v>
      </c>
      <c r="G48" s="4">
        <v>34552.008333333331</v>
      </c>
      <c r="H48" s="4">
        <v>58</v>
      </c>
      <c r="I48" s="4">
        <v>595.72428160919537</v>
      </c>
      <c r="J48" s="4"/>
      <c r="K48" s="4"/>
      <c r="L48" s="4"/>
    </row>
    <row r="49" spans="1:12" x14ac:dyDescent="0.2">
      <c r="A49" s="2">
        <v>115</v>
      </c>
      <c r="B49" s="12">
        <v>76</v>
      </c>
      <c r="C49" s="2">
        <v>96</v>
      </c>
      <c r="D49" s="2">
        <v>63</v>
      </c>
      <c r="F49" s="4"/>
      <c r="G49" s="4"/>
      <c r="H49" s="4"/>
      <c r="I49" s="4"/>
      <c r="J49" s="4"/>
      <c r="K49" s="4"/>
      <c r="L49" s="4"/>
    </row>
    <row r="50" spans="1:12" ht="16" thickBot="1" x14ac:dyDescent="0.25">
      <c r="A50" s="2">
        <v>88</v>
      </c>
      <c r="B50" s="12">
        <v>57</v>
      </c>
      <c r="C50" s="2">
        <v>100</v>
      </c>
      <c r="D50" s="2">
        <v>66</v>
      </c>
      <c r="F50" s="5" t="s">
        <v>62</v>
      </c>
      <c r="G50" s="5">
        <v>55527.43548387097</v>
      </c>
      <c r="H50" s="5">
        <v>61</v>
      </c>
      <c r="I50" s="5"/>
      <c r="J50" s="5"/>
      <c r="K50" s="5"/>
      <c r="L50" s="5"/>
    </row>
    <row r="51" spans="1:12" x14ac:dyDescent="0.2">
      <c r="A51" s="3">
        <v>76</v>
      </c>
      <c r="B51" s="13">
        <v>47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E091A-99E0-7A41-A6E0-DDAF38F028AA}">
  <dimension ref="A1:I57"/>
  <sheetViews>
    <sheetView tabSelected="1" workbookViewId="0">
      <selection activeCell="G12" sqref="G12"/>
    </sheetView>
  </sheetViews>
  <sheetFormatPr baseColWidth="10" defaultRowHeight="15" x14ac:dyDescent="0.2"/>
  <cols>
    <col min="1" max="1" width="16.5" customWidth="1"/>
  </cols>
  <sheetData>
    <row r="1" spans="1:9" x14ac:dyDescent="0.2">
      <c r="A1" t="s">
        <v>63</v>
      </c>
    </row>
    <row r="2" spans="1:9" ht="16" thickBot="1" x14ac:dyDescent="0.25"/>
    <row r="3" spans="1:9" x14ac:dyDescent="0.2">
      <c r="A3" s="14" t="s">
        <v>64</v>
      </c>
      <c r="B3" s="14"/>
    </row>
    <row r="4" spans="1:9" x14ac:dyDescent="0.2">
      <c r="A4" s="4" t="s">
        <v>65</v>
      </c>
      <c r="B4" s="4">
        <v>0.93008487996901834</v>
      </c>
    </row>
    <row r="5" spans="1:9" x14ac:dyDescent="0.2">
      <c r="A5" s="4" t="s">
        <v>66</v>
      </c>
      <c r="B5" s="4">
        <v>0.86505788394698335</v>
      </c>
    </row>
    <row r="6" spans="1:9" x14ac:dyDescent="0.2">
      <c r="A6" s="4" t="s">
        <v>67</v>
      </c>
      <c r="B6" s="4">
        <v>0.85006431549664818</v>
      </c>
    </row>
    <row r="7" spans="1:9" x14ac:dyDescent="0.2">
      <c r="A7" s="4" t="s">
        <v>13</v>
      </c>
      <c r="B7" s="4">
        <v>18.674575271149585</v>
      </c>
    </row>
    <row r="8" spans="1:9" ht="16" thickBot="1" x14ac:dyDescent="0.25">
      <c r="A8" s="5" t="s">
        <v>37</v>
      </c>
      <c r="B8" s="5">
        <v>31</v>
      </c>
    </row>
    <row r="10" spans="1:9" ht="16" thickBot="1" x14ac:dyDescent="0.25">
      <c r="A10" t="s">
        <v>54</v>
      </c>
    </row>
    <row r="11" spans="1:9" x14ac:dyDescent="0.2">
      <c r="A11" s="6"/>
      <c r="B11" s="6" t="s">
        <v>40</v>
      </c>
      <c r="C11" s="6" t="s">
        <v>56</v>
      </c>
      <c r="D11" s="6" t="s">
        <v>57</v>
      </c>
      <c r="E11" s="6" t="s">
        <v>58</v>
      </c>
      <c r="F11" s="6" t="s">
        <v>71</v>
      </c>
    </row>
    <row r="12" spans="1:9" x14ac:dyDescent="0.2">
      <c r="A12" s="4" t="s">
        <v>68</v>
      </c>
      <c r="B12" s="4">
        <v>3</v>
      </c>
      <c r="C12" s="4">
        <v>60361.897405680487</v>
      </c>
      <c r="D12" s="4">
        <v>20120.632468560161</v>
      </c>
      <c r="E12" s="4">
        <v>57.695263593347249</v>
      </c>
      <c r="F12" s="4">
        <v>7.1982716108402212E-12</v>
      </c>
    </row>
    <row r="13" spans="1:9" x14ac:dyDescent="0.2">
      <c r="A13" s="4" t="s">
        <v>69</v>
      </c>
      <c r="B13" s="4">
        <v>27</v>
      </c>
      <c r="C13" s="4">
        <v>9415.973562061452</v>
      </c>
      <c r="D13" s="4">
        <v>348.73976155783157</v>
      </c>
      <c r="E13" s="4"/>
      <c r="F13" s="4"/>
    </row>
    <row r="14" spans="1:9" ht="16" thickBot="1" x14ac:dyDescent="0.25">
      <c r="A14" s="5" t="s">
        <v>62</v>
      </c>
      <c r="B14" s="5">
        <v>30</v>
      </c>
      <c r="C14" s="5">
        <v>69777.870967741939</v>
      </c>
      <c r="D14" s="5"/>
      <c r="E14" s="5"/>
      <c r="F14" s="5"/>
    </row>
    <row r="15" spans="1:9" ht="16" thickBot="1" x14ac:dyDescent="0.25"/>
    <row r="16" spans="1:9" x14ac:dyDescent="0.2">
      <c r="A16" s="6"/>
      <c r="B16" s="6" t="s">
        <v>72</v>
      </c>
      <c r="C16" s="6" t="s">
        <v>13</v>
      </c>
      <c r="D16" s="6" t="s">
        <v>41</v>
      </c>
      <c r="E16" s="6" t="s">
        <v>31</v>
      </c>
      <c r="F16" s="6" t="s">
        <v>73</v>
      </c>
      <c r="G16" s="6" t="s">
        <v>74</v>
      </c>
      <c r="H16" s="6" t="s">
        <v>75</v>
      </c>
      <c r="I16" s="6" t="s">
        <v>76</v>
      </c>
    </row>
    <row r="17" spans="1:9" x14ac:dyDescent="0.2">
      <c r="A17" s="4" t="s">
        <v>70</v>
      </c>
      <c r="B17" s="4">
        <v>-176.10597565354823</v>
      </c>
      <c r="C17" s="4">
        <v>67.001940962230961</v>
      </c>
      <c r="D17" s="4">
        <v>-2.628371254988259</v>
      </c>
      <c r="E17" s="4">
        <v>1.3980776432143429E-2</v>
      </c>
      <c r="F17" s="4">
        <v>-313.58260278326418</v>
      </c>
      <c r="G17" s="4">
        <v>-38.629348523832249</v>
      </c>
      <c r="H17" s="4">
        <v>-313.58260278326418</v>
      </c>
      <c r="I17" s="4">
        <v>-38.629348523832249</v>
      </c>
    </row>
    <row r="18" spans="1:9" x14ac:dyDescent="0.2">
      <c r="A18" s="4" t="s">
        <v>4</v>
      </c>
      <c r="B18" s="4">
        <v>2.6658336709212271</v>
      </c>
      <c r="C18" s="4">
        <v>0.87071044168719336</v>
      </c>
      <c r="D18" s="4">
        <v>3.0616764693387468</v>
      </c>
      <c r="E18" s="4">
        <v>4.9367668772462838E-3</v>
      </c>
      <c r="F18" s="4">
        <v>0.87928341564941537</v>
      </c>
      <c r="G18" s="4">
        <v>4.4523839261930389</v>
      </c>
      <c r="H18" s="4">
        <v>0.87928341564941537</v>
      </c>
      <c r="I18" s="4">
        <v>4.4523839261930389</v>
      </c>
    </row>
    <row r="19" spans="1:9" x14ac:dyDescent="0.2">
      <c r="A19" s="4" t="s">
        <v>5</v>
      </c>
      <c r="B19" s="4">
        <v>1.9224978166629769</v>
      </c>
      <c r="C19" s="4">
        <v>0.17993088241381594</v>
      </c>
      <c r="D19" s="4">
        <v>10.684646186759091</v>
      </c>
      <c r="E19" s="4">
        <v>3.3658369712251807E-11</v>
      </c>
      <c r="F19" s="4">
        <v>1.5533101412690833</v>
      </c>
      <c r="G19" s="4">
        <v>2.2916854920568706</v>
      </c>
      <c r="H19" s="4">
        <v>1.5533101412690833</v>
      </c>
      <c r="I19" s="4">
        <v>2.2916854920568706</v>
      </c>
    </row>
    <row r="20" spans="1:9" ht="16" thickBot="1" x14ac:dyDescent="0.25">
      <c r="A20" s="5" t="s">
        <v>6</v>
      </c>
      <c r="B20" s="5">
        <v>-131.30524269488797</v>
      </c>
      <c r="C20" s="5">
        <v>30.120842480205656</v>
      </c>
      <c r="D20" s="5">
        <v>-4.3592818753717495</v>
      </c>
      <c r="E20" s="5">
        <v>1.7009974125151422E-4</v>
      </c>
      <c r="F20" s="5">
        <v>-193.10810647786968</v>
      </c>
      <c r="G20" s="5">
        <v>-69.502378911906249</v>
      </c>
      <c r="H20" s="5">
        <v>-193.10810647786968</v>
      </c>
      <c r="I20" s="5">
        <v>-69.502378911906249</v>
      </c>
    </row>
    <row r="24" spans="1:9" x14ac:dyDescent="0.2">
      <c r="A24" t="s">
        <v>77</v>
      </c>
    </row>
    <row r="25" spans="1:9" ht="16" thickBot="1" x14ac:dyDescent="0.25"/>
    <row r="26" spans="1:9" x14ac:dyDescent="0.2">
      <c r="A26" s="6" t="s">
        <v>78</v>
      </c>
      <c r="B26" s="6" t="s">
        <v>79</v>
      </c>
      <c r="C26" s="6" t="s">
        <v>80</v>
      </c>
      <c r="D26" s="6" t="s">
        <v>81</v>
      </c>
    </row>
    <row r="27" spans="1:9" x14ac:dyDescent="0.2">
      <c r="A27" s="4">
        <v>1</v>
      </c>
      <c r="B27" s="4">
        <v>150.70087413688358</v>
      </c>
      <c r="C27" s="4">
        <v>13.299125863116416</v>
      </c>
      <c r="D27" s="4">
        <v>0.75067354064846814</v>
      </c>
    </row>
    <row r="28" spans="1:9" x14ac:dyDescent="0.2">
      <c r="A28" s="4">
        <v>2</v>
      </c>
      <c r="B28" s="4">
        <v>156.03254147872605</v>
      </c>
      <c r="C28" s="4">
        <v>8.9674585212739544</v>
      </c>
      <c r="D28" s="4">
        <v>0.50617115050037997</v>
      </c>
    </row>
    <row r="29" spans="1:9" x14ac:dyDescent="0.2">
      <c r="A29" s="4">
        <v>3</v>
      </c>
      <c r="B29" s="4">
        <v>180.28167724108653</v>
      </c>
      <c r="C29" s="4">
        <v>6.7183227589134731</v>
      </c>
      <c r="D29" s="4">
        <v>0.37921794143175064</v>
      </c>
    </row>
    <row r="30" spans="1:9" x14ac:dyDescent="0.2">
      <c r="A30" s="4">
        <v>4</v>
      </c>
      <c r="B30" s="4">
        <v>182.07585869571477</v>
      </c>
      <c r="C30" s="4">
        <v>50.924141304285229</v>
      </c>
      <c r="D30" s="4">
        <v>2.8744299325258638</v>
      </c>
    </row>
    <row r="31" spans="1:9" x14ac:dyDescent="0.2">
      <c r="A31" s="4">
        <v>5</v>
      </c>
      <c r="B31" s="4">
        <v>258.53994525408734</v>
      </c>
      <c r="C31" s="4">
        <v>18.460054745912657</v>
      </c>
      <c r="D31" s="4">
        <v>1.0419838716701608</v>
      </c>
    </row>
    <row r="32" spans="1:9" x14ac:dyDescent="0.2">
      <c r="A32" s="4">
        <v>6</v>
      </c>
      <c r="B32" s="4">
        <v>182.69087818793832</v>
      </c>
      <c r="C32" s="4">
        <v>-10.690878187938324</v>
      </c>
      <c r="D32" s="4">
        <v>-0.6034501413539175</v>
      </c>
    </row>
    <row r="33" spans="1:4" x14ac:dyDescent="0.2">
      <c r="A33" s="4">
        <v>7</v>
      </c>
      <c r="B33" s="4">
        <v>266.53744626685102</v>
      </c>
      <c r="C33" s="4">
        <v>-22.53744626685102</v>
      </c>
      <c r="D33" s="4">
        <v>-1.2721335793379098</v>
      </c>
    </row>
    <row r="34" spans="1:4" x14ac:dyDescent="0.2">
      <c r="A34" s="4">
        <v>8</v>
      </c>
      <c r="B34" s="4">
        <v>226.90832797118679</v>
      </c>
      <c r="C34" s="4">
        <v>-17.908327971186793</v>
      </c>
      <c r="D34" s="4">
        <v>-1.0108414721081964</v>
      </c>
    </row>
    <row r="35" spans="1:4" x14ac:dyDescent="0.2">
      <c r="A35" s="4">
        <v>9</v>
      </c>
      <c r="B35" s="4">
        <v>246.56913224596303</v>
      </c>
      <c r="C35" s="4">
        <v>-17.569132245963033</v>
      </c>
      <c r="D35" s="4">
        <v>-0.99169545765226008</v>
      </c>
    </row>
    <row r="36" spans="1:4" x14ac:dyDescent="0.2">
      <c r="A36" s="4">
        <v>10</v>
      </c>
      <c r="B36" s="4">
        <v>261.51328867112039</v>
      </c>
      <c r="C36" s="4">
        <v>-23.513288671120392</v>
      </c>
      <c r="D36" s="4">
        <v>-1.3272153253314127</v>
      </c>
    </row>
    <row r="37" spans="1:4" x14ac:dyDescent="0.2">
      <c r="A37" s="4">
        <v>11</v>
      </c>
      <c r="B37" s="4">
        <v>271.86911360869351</v>
      </c>
      <c r="C37" s="4">
        <v>10.13088639130649</v>
      </c>
      <c r="D37" s="4">
        <v>0.57184121990761649</v>
      </c>
    </row>
    <row r="38" spans="1:4" x14ac:dyDescent="0.2">
      <c r="A38" s="4">
        <v>12</v>
      </c>
      <c r="B38" s="4">
        <v>205.32502587974759</v>
      </c>
      <c r="C38" s="4">
        <v>19.674974120252415</v>
      </c>
      <c r="D38" s="4">
        <v>1.1105603960015378</v>
      </c>
    </row>
    <row r="39" spans="1:4" x14ac:dyDescent="0.2">
      <c r="A39" s="4">
        <v>13</v>
      </c>
      <c r="B39" s="4">
        <v>186.66419018329898</v>
      </c>
      <c r="C39" s="4">
        <v>-2.6641901832989845</v>
      </c>
      <c r="D39" s="4">
        <v>-0.1503810925953061</v>
      </c>
    </row>
    <row r="40" spans="1:4" x14ac:dyDescent="0.2">
      <c r="A40" s="4">
        <v>14</v>
      </c>
      <c r="B40" s="4">
        <v>216.24499328750187</v>
      </c>
      <c r="C40" s="4">
        <v>-9.2449932875018703</v>
      </c>
      <c r="D40" s="4">
        <v>-0.5218366918120203</v>
      </c>
    </row>
    <row r="41" spans="1:4" x14ac:dyDescent="0.2">
      <c r="A41" s="4">
        <v>15</v>
      </c>
      <c r="B41" s="4">
        <v>165.80869251770133</v>
      </c>
      <c r="C41" s="4">
        <v>-5.8086925177013313</v>
      </c>
      <c r="D41" s="4">
        <v>-0.32787356279515145</v>
      </c>
    </row>
    <row r="42" spans="1:4" x14ac:dyDescent="0.2">
      <c r="A42" s="4">
        <v>16</v>
      </c>
      <c r="B42" s="4">
        <v>128.53789814684652</v>
      </c>
      <c r="C42" s="4">
        <v>2.4621018531534844</v>
      </c>
      <c r="D42" s="4">
        <v>0.13897415022364332</v>
      </c>
    </row>
    <row r="43" spans="1:4" x14ac:dyDescent="0.2">
      <c r="A43" s="4">
        <v>17</v>
      </c>
      <c r="B43" s="4">
        <v>205.74532055947736</v>
      </c>
      <c r="C43" s="4">
        <v>-14.745320559477364</v>
      </c>
      <c r="D43" s="4">
        <v>-0.83230447672338337</v>
      </c>
    </row>
    <row r="44" spans="1:4" x14ac:dyDescent="0.2">
      <c r="A44" s="4">
        <v>18</v>
      </c>
      <c r="B44" s="4">
        <v>208.71866397651036</v>
      </c>
      <c r="C44" s="4">
        <v>14.281336023489644</v>
      </c>
      <c r="D44" s="4">
        <v>0.80611471673306623</v>
      </c>
    </row>
    <row r="45" spans="1:4" x14ac:dyDescent="0.2">
      <c r="A45" s="4">
        <v>19</v>
      </c>
      <c r="B45" s="4">
        <v>183.41868261377988</v>
      </c>
      <c r="C45" s="4">
        <v>23.581317386220121</v>
      </c>
      <c r="D45" s="4">
        <v>1.3310552285668056</v>
      </c>
    </row>
    <row r="46" spans="1:4" x14ac:dyDescent="0.2">
      <c r="A46" s="4">
        <v>20</v>
      </c>
      <c r="B46" s="4">
        <v>152.47952416309519</v>
      </c>
      <c r="C46" s="4">
        <v>-39.479524163095192</v>
      </c>
      <c r="D46" s="4">
        <v>-2.2284347476415785</v>
      </c>
    </row>
    <row r="47" spans="1:4" x14ac:dyDescent="0.2">
      <c r="A47" s="4">
        <v>21</v>
      </c>
      <c r="B47" s="4">
        <v>136.53539915961019</v>
      </c>
      <c r="C47" s="4">
        <v>-3.5353991596101935</v>
      </c>
      <c r="D47" s="4">
        <v>-0.19955677027695268</v>
      </c>
    </row>
    <row r="48" spans="1:4" x14ac:dyDescent="0.2">
      <c r="A48" s="4">
        <v>22</v>
      </c>
      <c r="B48" s="4">
        <v>179.13786087230747</v>
      </c>
      <c r="C48" s="4">
        <v>7.8621391276925294</v>
      </c>
      <c r="D48" s="4">
        <v>0.44378103318986134</v>
      </c>
    </row>
    <row r="49" spans="1:4" x14ac:dyDescent="0.2">
      <c r="A49" s="4">
        <v>23</v>
      </c>
      <c r="B49" s="4">
        <v>199.10617489319549</v>
      </c>
      <c r="C49" s="4">
        <v>2.8938251068045133</v>
      </c>
      <c r="D49" s="4">
        <v>0.16334291150421001</v>
      </c>
    </row>
    <row r="50" spans="1:4" x14ac:dyDescent="0.2">
      <c r="A50" s="4">
        <v>24</v>
      </c>
      <c r="B50" s="4">
        <v>201.77200856411673</v>
      </c>
      <c r="C50" s="4">
        <v>1.2279914358832684</v>
      </c>
      <c r="D50" s="4">
        <v>6.9314381151700521E-2</v>
      </c>
    </row>
    <row r="51" spans="1:4" x14ac:dyDescent="0.2">
      <c r="A51" s="4">
        <v>25</v>
      </c>
      <c r="B51" s="4">
        <v>241.70863660589276</v>
      </c>
      <c r="C51" s="4">
        <v>27.291363394107236</v>
      </c>
      <c r="D51" s="4">
        <v>1.5404699977309431</v>
      </c>
    </row>
    <row r="52" spans="1:4" x14ac:dyDescent="0.2">
      <c r="A52" s="4">
        <v>26</v>
      </c>
      <c r="B52" s="4">
        <v>302.95603912245321</v>
      </c>
      <c r="C52" s="4">
        <v>2.0439608775467946</v>
      </c>
      <c r="D52" s="4">
        <v>0.11537204510187671</v>
      </c>
    </row>
    <row r="53" spans="1:4" x14ac:dyDescent="0.2">
      <c r="A53" s="4">
        <v>27</v>
      </c>
      <c r="B53" s="4">
        <v>181.53116692657386</v>
      </c>
      <c r="C53" s="4">
        <v>-9.5311669265738601</v>
      </c>
      <c r="D53" s="4">
        <v>-0.53798985714736125</v>
      </c>
    </row>
    <row r="54" spans="1:4" x14ac:dyDescent="0.2">
      <c r="A54" s="4">
        <v>28</v>
      </c>
      <c r="B54" s="4">
        <v>169.56035391844952</v>
      </c>
      <c r="C54" s="4">
        <v>-10.560353918449522</v>
      </c>
      <c r="D54" s="4">
        <v>-0.59608265596230592</v>
      </c>
    </row>
    <row r="55" spans="1:4" x14ac:dyDescent="0.2">
      <c r="A55" s="4">
        <v>29</v>
      </c>
      <c r="B55" s="4">
        <v>176.50700933084318</v>
      </c>
      <c r="C55" s="4">
        <v>-10.507009330843175</v>
      </c>
      <c r="D55" s="4">
        <v>-0.59307160314086083</v>
      </c>
    </row>
    <row r="56" spans="1:4" x14ac:dyDescent="0.2">
      <c r="A56" s="4">
        <v>30</v>
      </c>
      <c r="B56" s="4">
        <v>152.25787356848275</v>
      </c>
      <c r="C56" s="4">
        <v>-7.2578735684827507</v>
      </c>
      <c r="D56" s="4">
        <v>-0.40967306462916403</v>
      </c>
    </row>
    <row r="57" spans="1:4" ht="16" thickBot="1" x14ac:dyDescent="0.25">
      <c r="A57" s="5">
        <v>31</v>
      </c>
      <c r="B57" s="5">
        <v>127.26540195186405</v>
      </c>
      <c r="C57" s="5">
        <v>-4.2654019518640496</v>
      </c>
      <c r="D57" s="5">
        <v>-0.24076201838008307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Lemonade Original</vt:lpstr>
      <vt:lpstr>Lemonade Clean</vt:lpstr>
      <vt:lpstr>Lemonade Data Exploration</vt:lpstr>
      <vt:lpstr>Lemonade Descriptive Statistics</vt:lpstr>
      <vt:lpstr>Lemonade Associative Analysis</vt:lpstr>
      <vt:lpstr>Lemonade Comparative Analysis</vt:lpstr>
      <vt:lpstr>Lemonade Comparative Analysis 2</vt:lpstr>
      <vt:lpstr>Lemonade ANOVA</vt:lpstr>
      <vt:lpstr>Lemonade Regression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cloudswyft</dc:creator>
  <cp:lastModifiedBy>Microsoft Office User</cp:lastModifiedBy>
  <dcterms:created xsi:type="dcterms:W3CDTF">2021-08-25T10:57:54Z</dcterms:created>
  <dcterms:modified xsi:type="dcterms:W3CDTF">2021-10-08T15:27:02Z</dcterms:modified>
</cp:coreProperties>
</file>