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visualisation/"/>
    </mc:Choice>
  </mc:AlternateContent>
  <xr:revisionPtr revIDLastSave="0" documentId="13_ncr:1_{FDDF6299-4963-C74A-8A06-A96A4B2E6F92}" xr6:coauthVersionLast="47" xr6:coauthVersionMax="47" xr10:uidLastSave="{00000000-0000-0000-0000-000000000000}"/>
  <bookViews>
    <workbookView xWindow="0" yWindow="0" windowWidth="28800" windowHeight="18000" activeTab="5" xr2:uid="{00000000-000D-0000-FFFF-FFFF00000000}"/>
  </bookViews>
  <sheets>
    <sheet name="Lemonade Original" sheetId="1" r:id="rId1"/>
    <sheet name="Lemonade Clean" sheetId="7" r:id="rId2"/>
    <sheet name="Lemonade Data Exploration" sheetId="9" r:id="rId3"/>
    <sheet name="Lemonade Data Exploration 2" sheetId="10" r:id="rId4"/>
    <sheet name="Lemonade Data Visualization" sheetId="12" r:id="rId5"/>
    <sheet name="Lemonade Data Visualization 2" sheetId="13" r:id="rId6"/>
  </sheets>
  <definedNames>
    <definedName name="_xlchart.v1.0" hidden="1">'Lemonade Data Visualization'!$A$2:$A$32</definedName>
    <definedName name="_xlchart.v1.1" hidden="1">'Lemonade Data Visualization'!$D$1</definedName>
    <definedName name="_xlchart.v1.10" hidden="1">'Lemonade Data Visualization'!$A$2:$A$32</definedName>
    <definedName name="_xlchart.v1.11" hidden="1">'Lemonade Data Visualization'!$D$1</definedName>
    <definedName name="_xlchart.v1.12" hidden="1">'Lemonade Data Visualization'!$D$2:$D$32</definedName>
    <definedName name="_xlchart.v1.13" hidden="1">'Lemonade Data Visualization'!$E$1</definedName>
    <definedName name="_xlchart.v1.14" hidden="1">'Lemonade Data Visualization'!$E$2:$E$32</definedName>
    <definedName name="_xlchart.v1.15" hidden="1">'Lemonade Data Visualization'!$A$2:$A$32</definedName>
    <definedName name="_xlchart.v1.16" hidden="1">'Lemonade Data Visualization'!$D$1</definedName>
    <definedName name="_xlchart.v1.17" hidden="1">'Lemonade Data Visualization'!$D$2:$D$32</definedName>
    <definedName name="_xlchart.v1.18" hidden="1">'Lemonade Data Visualization'!$E$1</definedName>
    <definedName name="_xlchart.v1.19" hidden="1">'Lemonade Data Visualization'!$E$2:$E$32</definedName>
    <definedName name="_xlchart.v1.2" hidden="1">'Lemonade Data Visualization'!$D$2:$D$32</definedName>
    <definedName name="_xlchart.v1.20" hidden="1">'Lemonade Data Visualization'!$A$2:$A$32</definedName>
    <definedName name="_xlchart.v1.21" hidden="1">'Lemonade Data Visualization'!$D$1</definedName>
    <definedName name="_xlchart.v1.22" hidden="1">'Lemonade Data Visualization'!$D$2:$D$32</definedName>
    <definedName name="_xlchart.v1.23" hidden="1">'Lemonade Data Visualization'!$E$1</definedName>
    <definedName name="_xlchart.v1.24" hidden="1">'Lemonade Data Visualization'!$E$2:$E$32</definedName>
    <definedName name="_xlchart.v1.25" hidden="1">'Lemonade Data Visualization 2'!$G$2:$G$32</definedName>
    <definedName name="_xlchart.v1.26" hidden="1">'Lemonade Data Visualization 2'!$D$1</definedName>
    <definedName name="_xlchart.v1.27" hidden="1">'Lemonade Data Visualization 2'!$D$2:$D$32</definedName>
    <definedName name="_xlchart.v1.28" hidden="1">'Lemonade Data Visualization 2'!$E$1</definedName>
    <definedName name="_xlchart.v1.29" hidden="1">'Lemonade Data Visualization 2'!$E$2:$E$32</definedName>
    <definedName name="_xlchart.v1.3" hidden="1">'Lemonade Data Visualization'!$E$1</definedName>
    <definedName name="_xlchart.v1.30" hidden="1">'Lemonade Data Visualization 2'!$D$2:$D$32</definedName>
    <definedName name="_xlchart.v1.31" hidden="1">'Lemonade Data Visualization 2'!$E$2:$E$32</definedName>
    <definedName name="_xlchart.v1.32" hidden="1">'Lemonade Data Visualization 2'!$D$2:$D$32</definedName>
    <definedName name="_xlchart.v1.33" hidden="1">'Lemonade Data Visualization 2'!$E$2:$E$32</definedName>
    <definedName name="_xlchart.v1.34" hidden="1">'Lemonade Data Visualization 2'!$D$2:$D$32</definedName>
    <definedName name="_xlchart.v1.35" hidden="1">'Lemonade Data Visualization 2'!$E$2:$E$32</definedName>
    <definedName name="_xlchart.v1.36" hidden="1">'Lemonade Data Visualization 2'!$D$2:$D$32</definedName>
    <definedName name="_xlchart.v1.37" hidden="1">'Lemonade Data Visualization 2'!$E$2:$E$32</definedName>
    <definedName name="_xlchart.v1.38" hidden="1">'Lemonade Data Visualization 2'!$D$2:$D$32</definedName>
    <definedName name="_xlchart.v1.39" hidden="1">'Lemonade Data Visualization 2'!$E$2:$E$32</definedName>
    <definedName name="_xlchart.v1.4" hidden="1">'Lemonade Data Visualization'!$E$2:$E$32</definedName>
    <definedName name="_xlchart.v1.40" hidden="1">'Lemonade Data Visualization 2'!$D$2:$D$32</definedName>
    <definedName name="_xlchart.v1.41" hidden="1">'Lemonade Data Visualization 2'!$E$2:$E$32</definedName>
    <definedName name="_xlchart.v1.42" hidden="1">'Lemonade Data Visualization 2'!$D$2:$D$32</definedName>
    <definedName name="_xlchart.v1.43" hidden="1">'Lemonade Data Visualization 2'!$E$2:$E$32</definedName>
    <definedName name="_xlchart.v1.5" hidden="1">'Lemonade Data Visualization'!$A$2:$A$32</definedName>
    <definedName name="_xlchart.v1.6" hidden="1">'Lemonade Data Visualization'!$D$1</definedName>
    <definedName name="_xlchart.v1.7" hidden="1">'Lemonade Data Visualization'!$D$2:$D$32</definedName>
    <definedName name="_xlchart.v1.8" hidden="1">'Lemonade Data Visualization'!$E$1</definedName>
    <definedName name="_xlchart.v1.9" hidden="1">'Lemonade Data Visualization'!$E$2:$E$32</definedName>
    <definedName name="Slicer_Day">#N/A</definedName>
    <definedName name="Slicer_Day1">#N/A</definedName>
    <definedName name="Slicer_Day11">#N/A</definedName>
    <definedName name="Slicer_Day11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13" l="1"/>
  <c r="E33" i="13"/>
  <c r="D33" i="13"/>
  <c r="A33" i="13"/>
  <c r="J32" i="13"/>
  <c r="I32" i="13"/>
  <c r="B32" i="13"/>
  <c r="I31" i="13"/>
  <c r="J31" i="13" s="1"/>
  <c r="B31" i="13"/>
  <c r="J30" i="13"/>
  <c r="I30" i="13"/>
  <c r="B30" i="13"/>
  <c r="I29" i="13"/>
  <c r="J29" i="13" s="1"/>
  <c r="B29" i="13"/>
  <c r="I28" i="13"/>
  <c r="J28" i="13" s="1"/>
  <c r="B28" i="13"/>
  <c r="I27" i="13"/>
  <c r="J27" i="13" s="1"/>
  <c r="B27" i="13"/>
  <c r="J26" i="13"/>
  <c r="I26" i="13"/>
  <c r="B26" i="13"/>
  <c r="I25" i="13"/>
  <c r="J25" i="13" s="1"/>
  <c r="B25" i="13"/>
  <c r="I24" i="13"/>
  <c r="J24" i="13" s="1"/>
  <c r="B24" i="13"/>
  <c r="I23" i="13"/>
  <c r="J23" i="13" s="1"/>
  <c r="B23" i="13"/>
  <c r="J22" i="13"/>
  <c r="I22" i="13"/>
  <c r="B22" i="13"/>
  <c r="I21" i="13"/>
  <c r="J21" i="13" s="1"/>
  <c r="B21" i="13"/>
  <c r="I20" i="13"/>
  <c r="J20" i="13" s="1"/>
  <c r="B20" i="13"/>
  <c r="I19" i="13"/>
  <c r="J19" i="13" s="1"/>
  <c r="B19" i="13"/>
  <c r="J18" i="13"/>
  <c r="I18" i="13"/>
  <c r="B18" i="13"/>
  <c r="I17" i="13"/>
  <c r="J17" i="13" s="1"/>
  <c r="B17" i="13"/>
  <c r="I16" i="13"/>
  <c r="J16" i="13" s="1"/>
  <c r="B16" i="13"/>
  <c r="I15" i="13"/>
  <c r="J15" i="13" s="1"/>
  <c r="B15" i="13"/>
  <c r="J14" i="13"/>
  <c r="I14" i="13"/>
  <c r="B14" i="13"/>
  <c r="I13" i="13"/>
  <c r="J13" i="13" s="1"/>
  <c r="B13" i="13"/>
  <c r="I12" i="13"/>
  <c r="J12" i="13" s="1"/>
  <c r="B12" i="13"/>
  <c r="I11" i="13"/>
  <c r="J11" i="13" s="1"/>
  <c r="B11" i="13"/>
  <c r="J10" i="13"/>
  <c r="I10" i="13"/>
  <c r="B10" i="13"/>
  <c r="I9" i="13"/>
  <c r="J9" i="13" s="1"/>
  <c r="B9" i="13"/>
  <c r="I8" i="13"/>
  <c r="J8" i="13" s="1"/>
  <c r="B8" i="13"/>
  <c r="I7" i="13"/>
  <c r="J7" i="13" s="1"/>
  <c r="B7" i="13"/>
  <c r="J6" i="13"/>
  <c r="I6" i="13"/>
  <c r="B6" i="13"/>
  <c r="I5" i="13"/>
  <c r="J5" i="13" s="1"/>
  <c r="B5" i="13"/>
  <c r="I4" i="13"/>
  <c r="J4" i="13" s="1"/>
  <c r="B4" i="13"/>
  <c r="I3" i="13"/>
  <c r="J3" i="13" s="1"/>
  <c r="B3" i="13"/>
  <c r="J2" i="13"/>
  <c r="I2" i="13"/>
  <c r="I33" i="13" s="1"/>
  <c r="B2" i="13"/>
  <c r="E33" i="12"/>
  <c r="F33" i="12"/>
  <c r="D33" i="12"/>
  <c r="A33" i="12"/>
  <c r="I32" i="12"/>
  <c r="J32" i="12" s="1"/>
  <c r="B32" i="12"/>
  <c r="J31" i="12"/>
  <c r="I31" i="12"/>
  <c r="B31" i="12"/>
  <c r="J30" i="12"/>
  <c r="I30" i="12"/>
  <c r="B30" i="12"/>
  <c r="I29" i="12"/>
  <c r="J29" i="12" s="1"/>
  <c r="B29" i="12"/>
  <c r="I28" i="12"/>
  <c r="J28" i="12" s="1"/>
  <c r="B28" i="12"/>
  <c r="I27" i="12"/>
  <c r="J27" i="12" s="1"/>
  <c r="B27" i="12"/>
  <c r="J26" i="12"/>
  <c r="I26" i="12"/>
  <c r="B26" i="12"/>
  <c r="I25" i="12"/>
  <c r="J25" i="12" s="1"/>
  <c r="B25" i="12"/>
  <c r="I24" i="12"/>
  <c r="J24" i="12" s="1"/>
  <c r="B24" i="12"/>
  <c r="I23" i="12"/>
  <c r="J23" i="12" s="1"/>
  <c r="B23" i="12"/>
  <c r="J22" i="12"/>
  <c r="I22" i="12"/>
  <c r="B22" i="12"/>
  <c r="I21" i="12"/>
  <c r="J21" i="12" s="1"/>
  <c r="B21" i="12"/>
  <c r="I20" i="12"/>
  <c r="J20" i="12" s="1"/>
  <c r="B20" i="12"/>
  <c r="I19" i="12"/>
  <c r="J19" i="12" s="1"/>
  <c r="B19" i="12"/>
  <c r="J18" i="12"/>
  <c r="I18" i="12"/>
  <c r="B18" i="12"/>
  <c r="I17" i="12"/>
  <c r="J17" i="12" s="1"/>
  <c r="B17" i="12"/>
  <c r="I16" i="12"/>
  <c r="J16" i="12" s="1"/>
  <c r="B16" i="12"/>
  <c r="I15" i="12"/>
  <c r="J15" i="12" s="1"/>
  <c r="B15" i="12"/>
  <c r="J14" i="12"/>
  <c r="I14" i="12"/>
  <c r="B14" i="12"/>
  <c r="I13" i="12"/>
  <c r="J13" i="12" s="1"/>
  <c r="B13" i="12"/>
  <c r="I12" i="12"/>
  <c r="J12" i="12" s="1"/>
  <c r="B12" i="12"/>
  <c r="I11" i="12"/>
  <c r="J11" i="12" s="1"/>
  <c r="B11" i="12"/>
  <c r="J10" i="12"/>
  <c r="I10" i="12"/>
  <c r="B10" i="12"/>
  <c r="I9" i="12"/>
  <c r="J9" i="12" s="1"/>
  <c r="B9" i="12"/>
  <c r="I8" i="12"/>
  <c r="J8" i="12" s="1"/>
  <c r="B8" i="12"/>
  <c r="I7" i="12"/>
  <c r="J7" i="12" s="1"/>
  <c r="B7" i="12"/>
  <c r="J6" i="12"/>
  <c r="I6" i="12"/>
  <c r="B6" i="12"/>
  <c r="I5" i="12"/>
  <c r="J5" i="12" s="1"/>
  <c r="B5" i="12"/>
  <c r="I4" i="12"/>
  <c r="J4" i="12" s="1"/>
  <c r="B4" i="12"/>
  <c r="I3" i="12"/>
  <c r="J3" i="12" s="1"/>
  <c r="B3" i="12"/>
  <c r="J2" i="12"/>
  <c r="I2" i="12"/>
  <c r="I33" i="12" s="1"/>
  <c r="B2" i="12"/>
  <c r="I15" i="10"/>
  <c r="I33" i="10"/>
  <c r="F33" i="10"/>
  <c r="E33" i="10"/>
  <c r="D33" i="10"/>
  <c r="A33" i="10"/>
  <c r="I32" i="10"/>
  <c r="J32" i="10" s="1"/>
  <c r="B32" i="10"/>
  <c r="I31" i="10"/>
  <c r="J31" i="10" s="1"/>
  <c r="B31" i="10"/>
  <c r="J30" i="10"/>
  <c r="I30" i="10"/>
  <c r="B30" i="10"/>
  <c r="I29" i="10"/>
  <c r="J29" i="10" s="1"/>
  <c r="B29" i="10"/>
  <c r="I28" i="10"/>
  <c r="J28" i="10" s="1"/>
  <c r="B28" i="10"/>
  <c r="I27" i="10"/>
  <c r="J27" i="10" s="1"/>
  <c r="B27" i="10"/>
  <c r="I26" i="10"/>
  <c r="J26" i="10" s="1"/>
  <c r="B26" i="10"/>
  <c r="I25" i="10"/>
  <c r="J25" i="10" s="1"/>
  <c r="B25" i="10"/>
  <c r="I24" i="10"/>
  <c r="J24" i="10" s="1"/>
  <c r="B24" i="10"/>
  <c r="I23" i="10"/>
  <c r="J23" i="10" s="1"/>
  <c r="B23" i="10"/>
  <c r="I22" i="10"/>
  <c r="J22" i="10" s="1"/>
  <c r="B22" i="10"/>
  <c r="I21" i="10"/>
  <c r="J21" i="10" s="1"/>
  <c r="B21" i="10"/>
  <c r="I20" i="10"/>
  <c r="J20" i="10" s="1"/>
  <c r="B20" i="10"/>
  <c r="I19" i="10"/>
  <c r="J19" i="10" s="1"/>
  <c r="B19" i="10"/>
  <c r="J18" i="10"/>
  <c r="I18" i="10"/>
  <c r="B18" i="10"/>
  <c r="I17" i="10"/>
  <c r="J17" i="10" s="1"/>
  <c r="B17" i="10"/>
  <c r="I16" i="10"/>
  <c r="J16" i="10" s="1"/>
  <c r="B16" i="10"/>
  <c r="J15" i="10"/>
  <c r="J33" i="10" s="1"/>
  <c r="B15" i="10"/>
  <c r="I14" i="10"/>
  <c r="J14" i="10" s="1"/>
  <c r="B14" i="10"/>
  <c r="I13" i="10"/>
  <c r="J13" i="10" s="1"/>
  <c r="B13" i="10"/>
  <c r="I12" i="10"/>
  <c r="J12" i="10" s="1"/>
  <c r="B12" i="10"/>
  <c r="I11" i="10"/>
  <c r="J11" i="10" s="1"/>
  <c r="B11" i="10"/>
  <c r="I10" i="10"/>
  <c r="J10" i="10" s="1"/>
  <c r="B10" i="10"/>
  <c r="I9" i="10"/>
  <c r="J9" i="10" s="1"/>
  <c r="B9" i="10"/>
  <c r="I8" i="10"/>
  <c r="J8" i="10" s="1"/>
  <c r="B8" i="10"/>
  <c r="I7" i="10"/>
  <c r="J7" i="10" s="1"/>
  <c r="B7" i="10"/>
  <c r="I6" i="10"/>
  <c r="J6" i="10" s="1"/>
  <c r="B6" i="10"/>
  <c r="I5" i="10"/>
  <c r="J5" i="10" s="1"/>
  <c r="B5" i="10"/>
  <c r="I4" i="10"/>
  <c r="J4" i="10" s="1"/>
  <c r="B4" i="10"/>
  <c r="I3" i="10"/>
  <c r="J3" i="10" s="1"/>
  <c r="B3" i="10"/>
  <c r="J2" i="10"/>
  <c r="I2" i="10"/>
  <c r="B2" i="10"/>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 r="J33" i="13" l="1"/>
  <c r="J33" i="12"/>
</calcChain>
</file>

<file path=xl/sharedStrings.xml><?xml version="1.0" encoding="utf-8"?>
<sst xmlns="http://schemas.openxmlformats.org/spreadsheetml/2006/main" count="242" uniqueCount="12">
  <si>
    <t>Date</t>
  </si>
  <si>
    <t>Location</t>
  </si>
  <si>
    <t>Lemon</t>
  </si>
  <si>
    <t>Orange</t>
  </si>
  <si>
    <t>Temperature</t>
  </si>
  <si>
    <t>Leaflets</t>
  </si>
  <si>
    <t>Price</t>
  </si>
  <si>
    <t>Park</t>
  </si>
  <si>
    <t>Beach</t>
  </si>
  <si>
    <t>Sales</t>
  </si>
  <si>
    <t>Revenue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</si>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</sst>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M&quot;* #,##0.00_);_(&quot;RM&quot;* \(#,##0.00\);_(&quot;RM&quot;* &quot;-&quot;??_);_(@_)"/>
    <numFmt numFmtId="164" formatCode="_-[$RM-4409]* #,##0.00_-;\-[$RM-4409]* #,##0.00_-;_-[$RM-4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
    <xf numFmtId="0" fontId="0" fillId="0" borderId="0" xfId="0"/>
    <xf numFmtId="14" fontId="0" fillId="0" borderId="0" xfId="0" applyNumberFormat="1"/>
    <xf numFmtId="0" fontId="0" fillId="0" borderId="0" xfId="0" applyNumberFormat="1"/>
    <xf numFmtId="164" fontId="0" fillId="0" borderId="0" xfId="0" applyNumberFormat="1"/>
    <xf numFmtId="44" fontId="0" fillId="0" borderId="0" xfId="42" applyFont="1"/>
    <xf numFmtId="44" fontId="1"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4" formatCode="_-[$RM-4409]* #,##0.00_-;\-[$RM-4409]* #,##0.00_-;_-[$RM-4409]* &quot;-&quot;??_-;_-@_-"/>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19" formatCode="dd/mm/yyyy"/>
    </dxf>
    <dxf>
      <numFmt numFmtId="19" formatCode="dd/mm/yyyy"/>
    </dxf>
    <dxf>
      <numFmt numFmtId="19" formatCode="dd/mm/yyyy"/>
    </dxf>
    <dxf>
      <numFmt numFmtId="0" formatCode="Genera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numFmt numFmtId="0" formatCode="General"/>
    </dxf>
    <dxf>
      <numFmt numFmtId="19" formatCode="dd/mm/yyyy"/>
    </dxf>
    <dxf>
      <numFmt numFmtId="0" formatCode="General"/>
    </dxf>
    <dxf>
      <numFmt numFmtId="164" formatCode="_-[$RM-4409]* #,##0.00_-;\-[$RM-4409]* #,##0.00_-;_-[$RM-4409]* &quot;-&quot;??_-;_-@_-"/>
    </dxf>
    <dxf>
      <numFmt numFmtId="0" formatCode="General"/>
    </dxf>
    <dxf>
      <numFmt numFmtId="19" formatCode="dd/mm/yyyy"/>
    </dxf>
    <dxf>
      <numFmt numFmtId="19" formatCode="dd/mm/yyyy"/>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dxf>
    <dxf>
      <numFmt numFmtId="164" formatCode="_-[$RM-4409]* #,##0.00_-;\-[$RM-4409]* #,##0.00_-;_-[$RM-4409]* &quot;-&quot;??_-;_-@_-"/>
    </dxf>
    <dxf>
      <numFmt numFmtId="0" formatCode="General"/>
    </dxf>
    <dxf>
      <numFmt numFmtId="0" formatCode="General"/>
    </dxf>
    <dxf>
      <numFmt numFmtId="19" formatCode="dd/mm/yyyy"/>
    </dxf>
    <dxf>
      <numFmt numFmtId="19" formatCode="dd/mm/yyyy"/>
    </dxf>
    <dxf>
      <numFmt numFmtId="0" formatCode="General"/>
    </dxf>
    <dxf>
      <numFmt numFmtId="19" formatCode="dd/mm/yyyy"/>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Line Chart</a:t>
            </a:r>
            <a:r>
              <a:rPr lang="en-GB" baseline="0"/>
              <a:t> - Revenue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'Lemonade Data Visualization'!$J$1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Visualization'!$J$2:$J$32</c:f>
              <c:numCache>
                <c:formatCode>_-[$RM-4409]* #,##0.00_-;\-[$RM-4409]* #,##0.00_-;_-[$RM-4409]*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c:ext xmlns:c16="http://schemas.microsoft.com/office/drawing/2014/chart" uri="{C3380CC4-5D6E-409C-BE32-E72D297353CC}">
              <c16:uniqueId val="{00000000-66A9-4843-A831-CA20D6FE61DC}"/>
            </c:ext>
          </c:extLst>
        </c:ser>
        <c:ser>
          <c:idx val="1"/>
          <c:order val="1"/>
          <c:tx>
            <c:strRef>
              <c:f>'Lemonade Data Visualization'!$F$1</c:f>
              <c:strCache>
                <c:ptCount val="1"/>
                <c:pt idx="0">
                  <c:v>Temperature</c:v>
                </c:pt>
              </c:strCache>
            </c:strRef>
          </c:tx>
          <c:spPr>
            <a:ln w="28575" cap="rnd">
              <a:solidFill>
                <a:schemeClr val="accent2"/>
              </a:solidFill>
              <a:round/>
            </a:ln>
            <a:effectLst/>
          </c:spPr>
          <c:marker>
            <c:symbol val="none"/>
          </c:marker>
          <c:val>
            <c:numRef>
              <c:f>'Lemonade Data Visualization'!$F$2:$F$32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c:ext xmlns:c16="http://schemas.microsoft.com/office/drawing/2014/chart" uri="{C3380CC4-5D6E-409C-BE32-E72D297353CC}">
              <c16:uniqueId val="{00000004-66A9-4843-A831-CA20D6FE61DC}"/>
            </c:ext>
          </c:extLst>
        </c:ser>
        <c:dLbls>
          <c:showLegendKey val="0"/>
          <c:showVal val="0"/>
          <c:showCatName val="0"/>
          <c:showSerName val="0"/>
          <c:showPercent val="0"/>
          <c:showBubbleSize val="0"/>
        </c:dLbls>
        <c:smooth val="0"/>
        <c:axId val="1627485680"/>
        <c:axId val="1627487328"/>
      </c:lineChart>
      <c:dateAx>
        <c:axId val="16274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7328"/>
        <c:crosses val="autoZero"/>
        <c:auto val="1"/>
        <c:lblOffset val="100"/>
        <c:baseTimeUnit val="days"/>
      </c:dateAx>
      <c:valAx>
        <c:axId val="162748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Scatter Plot - Sales vs Leaflets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'Lemonade Data Visualization 2'!$G$2:$G$32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108</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'Lemonade Data Visualization 2'!$I$2:$I$32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0-4FA7-D54D-A7C2-2EFD2DA8630C}"/>
            </c:ext>
          </c:extLst>
        </c:ser>
        <c:dLbls>
          <c:showLegendKey val="0"/>
          <c:showVal val="0"/>
          <c:showCatName val="0"/>
          <c:showSerName val="0"/>
          <c:showPercent val="0"/>
          <c:showBubbleSize val="0"/>
        </c:dLbls>
        <c:axId val="1629635680"/>
        <c:axId val="1629637328"/>
      </c:scatterChart>
      <c:valAx>
        <c:axId val="162963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7328"/>
        <c:crosses val="autoZero"/>
        <c:crossBetween val="midCat"/>
      </c:valAx>
      <c:valAx>
        <c:axId val="162963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5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'Lemonade Data Visualization'!$D$1</c:f>
              <c:strCache>
                <c:ptCount val="1"/>
                <c:pt idx="0">
                  <c:v>Lemon</c:v>
                </c:pt>
              </c:strCache>
            </c:strRef>
          </c:tx>
          <c:spPr>
            <a:solidFill>
              <a:schemeClr val="accent1"/>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FD05-1045-A2C4-396F18198822}"/>
            </c:ext>
          </c:extLst>
        </c:ser>
        <c:ser>
          <c:idx val="1"/>
          <c:order val="1"/>
          <c:tx>
            <c:strRef>
              <c:f>'Lemonade Data Visualization'!$E$1</c:f>
              <c:strCache>
                <c:ptCount val="1"/>
                <c:pt idx="0">
                  <c:v>Orange</c:v>
                </c:pt>
              </c:strCache>
            </c:strRef>
          </c:tx>
          <c:spPr>
            <a:solidFill>
              <a:schemeClr val="accent2"/>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FD05-1045-A2C4-396F18198822}"/>
            </c:ext>
          </c:extLst>
        </c:ser>
        <c:dLbls>
          <c:showLegendKey val="0"/>
          <c:showVal val="0"/>
          <c:showCatName val="0"/>
          <c:showSerName val="0"/>
          <c:showPercent val="0"/>
          <c:showBubbleSize val="0"/>
        </c:dLbls>
        <c:gapWidth val="219"/>
        <c:overlap val="-27"/>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Stacked 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'Lemonade Data Visualization'!$D$1</c:f>
              <c:strCache>
                <c:ptCount val="1"/>
                <c:pt idx="0">
                  <c:v>Lemon</c:v>
                </c:pt>
              </c:strCache>
            </c:strRef>
          </c:tx>
          <c:spPr>
            <a:solidFill>
              <a:schemeClr val="accent1"/>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9A6A-284A-8065-60FCCD4FB92F}"/>
            </c:ext>
          </c:extLst>
        </c:ser>
        <c:ser>
          <c:idx val="1"/>
          <c:order val="1"/>
          <c:tx>
            <c:strRef>
              <c:f>'Lemonade Data Visualization'!$E$1</c:f>
              <c:strCache>
                <c:ptCount val="1"/>
                <c:pt idx="0">
                  <c:v>Orange</c:v>
                </c:pt>
              </c:strCache>
            </c:strRef>
          </c:tx>
          <c:spPr>
            <a:solidFill>
              <a:schemeClr val="accent2"/>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9A6A-284A-8065-60FCCD4FB92F}"/>
            </c:ext>
          </c:extLst>
        </c:ser>
        <c:dLbls>
          <c:showLegendKey val="0"/>
          <c:showVal val="0"/>
          <c:showCatName val="0"/>
          <c:showSerName val="0"/>
          <c:showPercent val="0"/>
          <c:showBubbleSize val="0"/>
        </c:dLbls>
        <c:gapWidth val="219"/>
        <c:overlap val="100"/>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Pie Chart - Average Sales</a:t>
            </a:r>
            <a:r>
              <a:rPr lang="en-GB" baseline="0"/>
              <a:t> based on Flavours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Lemon Flavour</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'Lemonade Data Visualization'!$D$33:$E$33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0-461C-6B41-BBEE-C3974B2A30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Scatter Plot - Sales vs Leaflets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'Lemonade Data Visualization'!$G$2:$G$32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108</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'Lemonade Data Visualization'!$I$2:$I$32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0-89C0-C343-85BE-E288B137E36F}"/>
            </c:ext>
          </c:extLst>
        </c:ser>
        <c:dLbls>
          <c:showLegendKey val="0"/>
          <c:showVal val="0"/>
          <c:showCatName val="0"/>
          <c:showSerName val="0"/>
          <c:showPercent val="0"/>
          <c:showBubbleSize val="0"/>
        </c:dLbls>
        <c:axId val="1629635680"/>
        <c:axId val="1629637328"/>
      </c:scatterChart>
      <c:valAx>
        <c:axId val="162963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7328"/>
        <c:crosses val="autoZero"/>
        <c:crossBetween val="midCat"/>
      </c:valAx>
      <c:valAx>
        <c:axId val="162963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5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Line Chart</a:t>
            </a:r>
            <a:r>
              <a:rPr lang="en-GB" baseline="0"/>
              <a:t> - Revenue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'Lemonade Data Visualization 2'!$J$1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2'!$J$2:$J$32</c:f>
              <c:numCache>
                <c:formatCode>_-[$RM-4409]* #,##0.00_-;\-[$RM-4409]* #,##0.00_-;_-[$RM-4409]*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c:ext xmlns:c16="http://schemas.microsoft.com/office/drawing/2014/chart" uri="{C3380CC4-5D6E-409C-BE32-E72D297353CC}">
              <c16:uniqueId val="{00000001-51B8-5743-B5C3-20AFCB4B8426}"/>
            </c:ext>
          </c:extLst>
        </c:ser>
        <c:ser>
          <c:idx val="1"/>
          <c:order val="1"/>
          <c:tx>
            <c:strRef>
              <c:f>'Lemonade Data Visualization 2'!$F$1</c:f>
              <c:strCache>
                <c:ptCount val="1"/>
                <c:pt idx="0">
                  <c:v>Temperature</c:v>
                </c:pt>
              </c:strCache>
            </c:strRef>
          </c:tx>
          <c:spPr>
            <a:ln w="28575" cap="rnd">
              <a:solidFill>
                <a:schemeClr val="accent2"/>
              </a:solidFill>
              <a:round/>
            </a:ln>
            <a:effectLst/>
          </c:spPr>
          <c:marker>
            <c:symbol val="none"/>
          </c:marker>
          <c:val>
            <c:numRef>
              <c:f>'Lemonade Data Visualization 2'!$F$2:$F$32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c:ext xmlns:c16="http://schemas.microsoft.com/office/drawing/2014/chart" uri="{C3380CC4-5D6E-409C-BE32-E72D297353CC}">
              <c16:uniqueId val="{00000002-51B8-5743-B5C3-20AFCB4B8426}"/>
            </c:ext>
          </c:extLst>
        </c:ser>
        <c:dLbls>
          <c:showLegendKey val="0"/>
          <c:showVal val="0"/>
          <c:showCatName val="0"/>
          <c:showSerName val="0"/>
          <c:showPercent val="0"/>
          <c:showBubbleSize val="0"/>
        </c:dLbls>
        <c:smooth val="0"/>
        <c:axId val="1627485680"/>
        <c:axId val="1627487328"/>
      </c:lineChart>
      <c:dateAx>
        <c:axId val="16274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7328"/>
        <c:crosses val="autoZero"/>
        <c:auto val="1"/>
        <c:lblOffset val="100"/>
        <c:baseTimeUnit val="days"/>
      </c:dateAx>
      <c:valAx>
        <c:axId val="162748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'Lemonade Data Visualization 2'!$D$1</c:f>
              <c:strCache>
                <c:ptCount val="1"/>
                <c:pt idx="0">
                  <c:v>Lemon</c:v>
                </c:pt>
              </c:strCache>
            </c:strRef>
          </c:tx>
          <c:spPr>
            <a:solidFill>
              <a:schemeClr val="accent1"/>
            </a:solidFill>
            <a:ln>
              <a:noFill/>
            </a:ln>
            <a:effectLst/>
          </c:spPr>
          <c:invertIfNegative val="0"/>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74E9-294E-B436-AC115C4AE677}"/>
            </c:ext>
          </c:extLst>
        </c:ser>
        <c:ser>
          <c:idx val="1"/>
          <c:order val="1"/>
          <c:tx>
            <c:strRef>
              <c:f>'Lemonade Data Visualization 2'!$E$1</c:f>
              <c:strCache>
                <c:ptCount val="1"/>
                <c:pt idx="0">
                  <c:v>Orange</c:v>
                </c:pt>
              </c:strCache>
            </c:strRef>
          </c:tx>
          <c:spPr>
            <a:solidFill>
              <a:schemeClr val="accent2"/>
            </a:solidFill>
            <a:ln>
              <a:noFill/>
            </a:ln>
            <a:effectLst/>
          </c:spPr>
          <c:invertIfNegative val="0"/>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74E9-294E-B436-AC115C4AE677}"/>
            </c:ext>
          </c:extLst>
        </c:ser>
        <c:dLbls>
          <c:showLegendKey val="0"/>
          <c:showVal val="0"/>
          <c:showCatName val="0"/>
          <c:showSerName val="0"/>
          <c:showPercent val="0"/>
          <c:showBubbleSize val="0"/>
        </c:dLbls>
        <c:gapWidth val="219"/>
        <c:overlap val="-27"/>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Stacked 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'Lemonade Data Visualization 2'!$D$1</c:f>
              <c:strCache>
                <c:ptCount val="1"/>
                <c:pt idx="0">
                  <c:v>Lemon</c:v>
                </c:pt>
              </c:strCache>
            </c:strRef>
          </c:tx>
          <c:spPr>
            <a:solidFill>
              <a:schemeClr val="accent1"/>
            </a:solidFill>
            <a:ln>
              <a:noFill/>
            </a:ln>
            <a:effectLst/>
          </c:spPr>
          <c:invertIfNegative val="0"/>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0059-8947-B5AB-4F218D36EC90}"/>
            </c:ext>
          </c:extLst>
        </c:ser>
        <c:ser>
          <c:idx val="1"/>
          <c:order val="1"/>
          <c:tx>
            <c:strRef>
              <c:f>'Lemonade Data Visualization 2'!$E$1</c:f>
              <c:strCache>
                <c:ptCount val="1"/>
                <c:pt idx="0">
                  <c:v>Orange</c:v>
                </c:pt>
              </c:strCache>
            </c:strRef>
          </c:tx>
          <c:spPr>
            <a:solidFill>
              <a:schemeClr val="accent2"/>
            </a:solidFill>
            <a:ln>
              <a:noFill/>
            </a:ln>
            <a:effectLst/>
          </c:spPr>
          <c:invertIfNegative val="0"/>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0059-8947-B5AB-4F218D36EC90}"/>
            </c:ext>
          </c:extLst>
        </c:ser>
        <c:dLbls>
          <c:showLegendKey val="0"/>
          <c:showVal val="0"/>
          <c:showCatName val="0"/>
          <c:showSerName val="0"/>
          <c:showPercent val="0"/>
          <c:showBubbleSize val="0"/>
        </c:dLbls>
        <c:gapWidth val="219"/>
        <c:overlap val="100"/>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Pie Chart - Average Sales</a:t>
            </a:r>
            <a:r>
              <a:rPr lang="en-GB" baseline="0"/>
              <a:t> based on Flavours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Lemon Flavour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9F-ED46-A92D-E11CB8CF94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9F-ED46-A92D-E11CB8CF94AA}"/>
              </c:ext>
            </c:extLst>
          </c:dPt>
          <c:val>
            <c:numRef>
              <c:f>'Lemonade Data Visualization 2'!$D$33:$E$33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4-F79F-ED46-A92D-E11CB8CF94A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txData>
          <cx:v>Histogram of Leaflets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Histogram of Leaflets</a:t>
          </a:r>
        </a:p>
      </cx:txPr>
    </cx:title>
    <cx:plotArea>
      <cx:plotAreaRegion>
        <cx:series layoutId="clusteredColumn" uniqueId="{AED442F4-7BF8-264E-850C-0EA9BA2FF45E}">
          <cx:dataPt idx="2"/>
          <cx:dataPt idx="3"/>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data id="1">
      <cx:numDim type="val">
        <cx:f>_xlchart.v1.29</cx:f>
      </cx:numDim>
    </cx:data>
  </cx:chartData>
  <cx:chart>
    <cx:title pos="t" align="ctr" overlay="0">
      <cx:tx>
        <cx:txData>
          <cx:v>Whisker Plot - Flavours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Whisker Plot - Flavours</a:t>
          </a:r>
        </a:p>
      </cx:txPr>
    </cx:title>
    <cx:plotArea>
      <cx:plotAreaRegion>
        <cx:series layoutId="boxWhisker" uniqueId="{8A0AC782-B11C-EB49-964A-BAA110DA7CCB}">
          <cx:tx>
            <cx:txData>
              <cx:f>_xlchart.v1.26</cx:f>
              <cx:v>Lemon</cx:v>
            </cx:txData>
          </cx:tx>
          <cx:dataId val="0"/>
          <cx:layoutPr>
            <cx:visibility meanLine="0" meanMarker="1" nonoutliers="0" outliers="1"/>
            <cx:statistics quartileMethod="exclusive"/>
          </cx:layoutPr>
        </cx:series>
        <cx:series layoutId="boxWhisker" uniqueId="{9384795A-4451-AF45-A6E0-6943420881E9}">
          <cx:tx>
            <cx:txData>
              <cx:f>_xlchart.v1.28</cx:f>
              <cx:v>Orange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14195</xdr:colOff>
      <xdr:row>1</xdr:row>
      <xdr:rowOff>1867</xdr:rowOff>
    </xdr:from>
    <xdr:to>
      <xdr:col>13</xdr:col>
      <xdr:colOff>663015</xdr:colOff>
      <xdr:row>14</xdr:row>
      <xdr:rowOff>2795</xdr:rowOff>
    </xdr:to>
    <mc:AlternateContent xmlns:mc="http://schemas.openxmlformats.org/markup-compatibility/2006" xmlns:sle15="http://schemas.microsoft.com/office/drawing/2012/slicer">
      <mc:Choice Requires="sle15">
        <xdr:graphicFrame macro="">
          <xdr:nvGraphicFramePr>
            <xdr:cNvPr id="2" name="Day 1">
              <a:extLst>
                <a:ext uri="{FF2B5EF4-FFF2-40B4-BE49-F238E27FC236}">
                  <a16:creationId xmlns:a16="http://schemas.microsoft.com/office/drawing/2014/main" id="{37CCD42E-AE68-C841-9644-4FD23A1C5A6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8256495" y="192367"/>
              <a:ext cx="1995020" cy="247742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14194</xdr:colOff>
      <xdr:row>1</xdr:row>
      <xdr:rowOff>1867</xdr:rowOff>
    </xdr:from>
    <xdr:to>
      <xdr:col>14</xdr:col>
      <xdr:colOff>22882</xdr:colOff>
      <xdr:row>14</xdr:row>
      <xdr:rowOff>2795</xdr:rowOff>
    </xdr:to>
    <mc:AlternateContent xmlns:mc="http://schemas.openxmlformats.org/markup-compatibility/2006">
      <mc:Choice xmlns:sle15="http://schemas.microsoft.com/office/drawing/2012/slicer" Requires="sle15">
        <xdr:graphicFrame macro="">
          <xdr:nvGraphicFramePr>
            <xdr:cNvPr id="2" name="Day 2">
              <a:extLst>
                <a:ext uri="{FF2B5EF4-FFF2-40B4-BE49-F238E27FC236}">
                  <a16:creationId xmlns:a16="http://schemas.microsoft.com/office/drawing/2014/main" id="{E1D3F6B4-84DF-F94D-9799-B3DF854498A9}"/>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dr:sp macro="" textlink="">
          <xdr:nvSpPr>
            <xdr:cNvPr id="0" name=""/>
            <xdr:cNvSpPr>
              <a:spLocks noTextEdit="1"/>
            </xdr:cNvSpPr>
          </xdr:nvSpPr>
          <xdr:spPr>
            <a:xfrm>
              <a:off x="8256494" y="192367"/>
              <a:ext cx="2027988" cy="247742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14</xdr:col>
      <xdr:colOff>654450</xdr:colOff>
      <xdr:row>0</xdr:row>
      <xdr:rowOff>190158</xdr:rowOff>
    </xdr:from>
    <xdr:to>
      <xdr:col>27</xdr:col>
      <xdr:colOff>663604</xdr:colOff>
      <xdr:row>31</xdr:row>
      <xdr:rowOff>0</xdr:rowOff>
    </xdr:to>
    <xdr:graphicFrame macro="">
      <xdr:nvGraphicFramePr>
        <xdr:cNvPr id="4" name="Chart 3">
          <a:extLst>
            <a:ext uri="{FF2B5EF4-FFF2-40B4-BE49-F238E27FC236}">
              <a16:creationId xmlns:a16="http://schemas.microsoft.com/office/drawing/2014/main" id="{492EAC15-CBE3-C043-92DC-55A62F99A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13731</xdr:colOff>
      <xdr:row>31</xdr:row>
      <xdr:rowOff>190158</xdr:rowOff>
    </xdr:from>
    <xdr:to>
      <xdr:col>28</xdr:col>
      <xdr:colOff>22883</xdr:colOff>
      <xdr:row>61</xdr:row>
      <xdr:rowOff>183063</xdr:rowOff>
    </xdr:to>
    <xdr:graphicFrame macro="">
      <xdr:nvGraphicFramePr>
        <xdr:cNvPr id="5" name="Chart 4">
          <a:extLst>
            <a:ext uri="{FF2B5EF4-FFF2-40B4-BE49-F238E27FC236}">
              <a16:creationId xmlns:a16="http://schemas.microsoft.com/office/drawing/2014/main" id="{E107C589-6C56-ED4C-9E7F-6927524C2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11442</xdr:colOff>
      <xdr:row>0</xdr:row>
      <xdr:rowOff>194504</xdr:rowOff>
    </xdr:from>
    <xdr:to>
      <xdr:col>42</xdr:col>
      <xdr:colOff>20594</xdr:colOff>
      <xdr:row>30</xdr:row>
      <xdr:rowOff>187409</xdr:rowOff>
    </xdr:to>
    <xdr:graphicFrame macro="">
      <xdr:nvGraphicFramePr>
        <xdr:cNvPr id="6" name="Chart 5">
          <a:extLst>
            <a:ext uri="{FF2B5EF4-FFF2-40B4-BE49-F238E27FC236}">
              <a16:creationId xmlns:a16="http://schemas.microsoft.com/office/drawing/2014/main" id="{81A34920-5B41-DF4B-B2B9-185BB077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2290</xdr:colOff>
      <xdr:row>31</xdr:row>
      <xdr:rowOff>190156</xdr:rowOff>
    </xdr:from>
    <xdr:to>
      <xdr:col>41</xdr:col>
      <xdr:colOff>650904</xdr:colOff>
      <xdr:row>61</xdr:row>
      <xdr:rowOff>183063</xdr:rowOff>
    </xdr:to>
    <xdr:graphicFrame macro="">
      <xdr:nvGraphicFramePr>
        <xdr:cNvPr id="7" name="Chart 6">
          <a:extLst>
            <a:ext uri="{FF2B5EF4-FFF2-40B4-BE49-F238E27FC236}">
              <a16:creationId xmlns:a16="http://schemas.microsoft.com/office/drawing/2014/main" id="{ED16E6D7-06C5-DE49-9B21-6E7D7C01F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666750</xdr:colOff>
      <xdr:row>63</xdr:row>
      <xdr:rowOff>6350</xdr:rowOff>
    </xdr:from>
    <xdr:to>
      <xdr:col>28</xdr:col>
      <xdr:colOff>12700</xdr:colOff>
      <xdr:row>93</xdr:row>
      <xdr:rowOff>0</xdr:rowOff>
    </xdr:to>
    <xdr:graphicFrame macro="">
      <xdr:nvGraphicFramePr>
        <xdr:cNvPr id="8" name="Chart 7">
          <a:extLst>
            <a:ext uri="{FF2B5EF4-FFF2-40B4-BE49-F238E27FC236}">
              <a16:creationId xmlns:a16="http://schemas.microsoft.com/office/drawing/2014/main" id="{7119EFC3-6757-D649-B667-956A9B494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11</xdr:col>
      <xdr:colOff>14194</xdr:colOff>
      <xdr:row>1</xdr:row>
      <xdr:rowOff>1867</xdr:rowOff>
    </xdr:from>
    <xdr:to>
      <xdr:col>14</xdr:col>
      <xdr:colOff>22882</xdr:colOff>
      <xdr:row>14</xdr:row>
      <xdr:rowOff>2795</xdr:rowOff>
    </xdr:to>
    <mc:AlternateContent xmlns:mc="http://schemas.openxmlformats.org/markup-compatibility/2006">
      <mc:Choice xmlns:sle15="http://schemas.microsoft.com/office/drawing/2012/slicer" Requires="sle15">
        <xdr:graphicFrame macro="">
          <xdr:nvGraphicFramePr>
            <xdr:cNvPr id="2" name="Day 3">
              <a:extLst>
                <a:ext uri="{FF2B5EF4-FFF2-40B4-BE49-F238E27FC236}">
                  <a16:creationId xmlns:a16="http://schemas.microsoft.com/office/drawing/2014/main" id="{71662602-6127-614B-A576-EF2E9F0B908E}"/>
                </a:ext>
              </a:extLst>
            </xdr:cNvPr>
            <xdr:cNvGraphicFramePr/>
          </xdr:nvGraphicFramePr>
          <xdr:xfrm>
            <a:off x="0" y="0"/>
            <a:ext cx="0" cy="0"/>
          </xdr:xfrm>
          <a:graphic>
            <a:graphicData uri="http://schemas.microsoft.com/office/drawing/2010/slicer">
              <sle:slicer xmlns:sle="http://schemas.microsoft.com/office/drawing/2010/slicer" name="Day 3"/>
            </a:graphicData>
          </a:graphic>
        </xdr:graphicFrame>
      </mc:Choice>
      <mc:Fallback>
        <xdr:sp macro="" textlink="">
          <xdr:nvSpPr>
            <xdr:cNvPr id="0" name=""/>
            <xdr:cNvSpPr>
              <a:spLocks noTextEdit="1"/>
            </xdr:cNvSpPr>
          </xdr:nvSpPr>
          <xdr:spPr>
            <a:xfrm>
              <a:off x="8235054" y="193050"/>
              <a:ext cx="2016108" cy="2486304"/>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14</xdr:col>
      <xdr:colOff>654450</xdr:colOff>
      <xdr:row>0</xdr:row>
      <xdr:rowOff>190158</xdr:rowOff>
    </xdr:from>
    <xdr:to>
      <xdr:col>27</xdr:col>
      <xdr:colOff>663604</xdr:colOff>
      <xdr:row>31</xdr:row>
      <xdr:rowOff>0</xdr:rowOff>
    </xdr:to>
    <xdr:graphicFrame macro="">
      <xdr:nvGraphicFramePr>
        <xdr:cNvPr id="3" name="Chart 2">
          <a:extLst>
            <a:ext uri="{FF2B5EF4-FFF2-40B4-BE49-F238E27FC236}">
              <a16:creationId xmlns:a16="http://schemas.microsoft.com/office/drawing/2014/main" id="{BF527DAD-1F21-9047-8B6D-57402E79A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13731</xdr:colOff>
      <xdr:row>31</xdr:row>
      <xdr:rowOff>190158</xdr:rowOff>
    </xdr:from>
    <xdr:to>
      <xdr:col>28</xdr:col>
      <xdr:colOff>22883</xdr:colOff>
      <xdr:row>61</xdr:row>
      <xdr:rowOff>183063</xdr:rowOff>
    </xdr:to>
    <xdr:graphicFrame macro="">
      <xdr:nvGraphicFramePr>
        <xdr:cNvPr id="4" name="Chart 3">
          <a:extLst>
            <a:ext uri="{FF2B5EF4-FFF2-40B4-BE49-F238E27FC236}">
              <a16:creationId xmlns:a16="http://schemas.microsoft.com/office/drawing/2014/main" id="{8018BBB2-07D8-D940-B8F9-F28AD4E48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11442</xdr:colOff>
      <xdr:row>0</xdr:row>
      <xdr:rowOff>194504</xdr:rowOff>
    </xdr:from>
    <xdr:to>
      <xdr:col>42</xdr:col>
      <xdr:colOff>20594</xdr:colOff>
      <xdr:row>30</xdr:row>
      <xdr:rowOff>187409</xdr:rowOff>
    </xdr:to>
    <xdr:graphicFrame macro="">
      <xdr:nvGraphicFramePr>
        <xdr:cNvPr id="5" name="Chart 4">
          <a:extLst>
            <a:ext uri="{FF2B5EF4-FFF2-40B4-BE49-F238E27FC236}">
              <a16:creationId xmlns:a16="http://schemas.microsoft.com/office/drawing/2014/main" id="{8EA2DA83-1627-ED45-924D-8FFDE81F9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2290</xdr:colOff>
      <xdr:row>31</xdr:row>
      <xdr:rowOff>190156</xdr:rowOff>
    </xdr:from>
    <xdr:to>
      <xdr:col>41</xdr:col>
      <xdr:colOff>650904</xdr:colOff>
      <xdr:row>61</xdr:row>
      <xdr:rowOff>183063</xdr:rowOff>
    </xdr:to>
    <xdr:graphicFrame macro="">
      <xdr:nvGraphicFramePr>
        <xdr:cNvPr id="6" name="Chart 5">
          <a:extLst>
            <a:ext uri="{FF2B5EF4-FFF2-40B4-BE49-F238E27FC236}">
              <a16:creationId xmlns:a16="http://schemas.microsoft.com/office/drawing/2014/main" id="{AA18B25D-0481-6440-A9E1-CE836A6B6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666750</xdr:colOff>
      <xdr:row>63</xdr:row>
      <xdr:rowOff>6350</xdr:rowOff>
    </xdr:from>
    <xdr:to>
      <xdr:col>28</xdr:col>
      <xdr:colOff>12700</xdr:colOff>
      <xdr:row>93</xdr:row>
      <xdr:rowOff>0</xdr:rowOff>
    </xdr:to>
    <xdr:graphicFrame macro="">
      <xdr:nvGraphicFramePr>
        <xdr:cNvPr id="7" name="Chart 6">
          <a:extLst>
            <a:ext uri="{FF2B5EF4-FFF2-40B4-BE49-F238E27FC236}">
              <a16:creationId xmlns:a16="http://schemas.microsoft.com/office/drawing/2014/main" id="{4F163792-E8C3-CA48-BA60-FE6A4660F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651809</xdr:colOff>
      <xdr:row>63</xdr:row>
      <xdr:rowOff>4854</xdr:rowOff>
    </xdr:from>
    <xdr:to>
      <xdr:col>41</xdr:col>
      <xdr:colOff>670112</xdr:colOff>
      <xdr:row>92</xdr:row>
      <xdr:rowOff>192740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5CF493E-6977-C44D-ABA3-F6F4D1B7C8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0314397" y="12241678"/>
              <a:ext cx="8758891" cy="582070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662688</xdr:colOff>
      <xdr:row>93</xdr:row>
      <xdr:rowOff>186352</xdr:rowOff>
    </xdr:from>
    <xdr:to>
      <xdr:col>28</xdr:col>
      <xdr:colOff>0</xdr:colOff>
      <xdr:row>123</xdr:row>
      <xdr:rowOff>154767</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F5182FB-F2A7-D248-B430-7557E10081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890968" y="17966352"/>
              <a:ext cx="8705269" cy="570389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BA869C86-487C-5941-B13E-F83192E1C831}" sourceName="Day">
  <extLst>
    <x:ext xmlns:x15="http://schemas.microsoft.com/office/spreadsheetml/2010/11/main" uri="{2F2917AC-EB37-4324-AD4E-5DD8C200BD13}">
      <x15:tableSlicerCache tableId="3" column="1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1" xr10:uid="{573CBCF3-081B-2F4B-A21E-CF0890DF1E8D}" sourceName="Day">
  <extLst>
    <x:ext xmlns:x15="http://schemas.microsoft.com/office/spreadsheetml/2010/11/main" uri="{2F2917AC-EB37-4324-AD4E-5DD8C200BD13}">
      <x15:tableSlicerCache tableId="1" column="1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11" xr10:uid="{05B9AF73-038B-204A-B86F-227AF3797376}" sourceName="Day">
  <extLst>
    <x:ext xmlns:x15="http://schemas.microsoft.com/office/spreadsheetml/2010/11/main" uri="{2F2917AC-EB37-4324-AD4E-5DD8C200BD13}">
      <x15:tableSlicerCache tableId="4"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9433AC45-C03B-064B-B161-7E7B42599CDE}" cache="Slicer_Day1" caption="Day"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2" xr10:uid="{CF615EBE-1D20-294E-A3E1-7D5E7DC2BAED}" cache="Slicer_Day11" caption="Day"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3" xr10:uid="{AA51E416-A5F0-0F43-B848-62620BF23DF3}" cache="Slicer_Day111"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33"/>
    <tableColumn id="10" xr3:uid="{64AD10D0-DF2E-204F-9A2E-BCA8D49BEB87}" name="Day" dataDxfId="32">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31">
      <calculatedColumnFormula>Table2[[#This Row],[Lemon]]+Table2[[#This Row],[Orange]]</calculatedColumnFormula>
    </tableColumn>
    <tableColumn id="9" xr3:uid="{B49BD8DE-506A-D042-8F38-41F6528509E3}" name="Revenue" dataDxfId="30">
      <calculatedColumnFormula>Table2[[#This Row],[Sales]]*Table2[[#This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675377-B1F2-0F4B-ADEE-23965864F86E}" name="Table24" displayName="Table24" ref="A1:J33" totalsRowCount="1">
  <autoFilter ref="A1:J32" xr:uid="{B9658051-DB12-4B45-AF34-43C72E0DD2D3}"/>
  <tableColumns count="10">
    <tableColumn id="1" xr3:uid="{FFDA4435-0BB4-474B-B783-888F8B4A1521}" name="Date" totalsRowFunction="custom" dataDxfId="27" totalsRowDxfId="26">
      <totalsRowFormula>COUNT(Table24[Date])</totalsRowFormula>
    </tableColumn>
    <tableColumn id="10" xr3:uid="{92CBF57E-2AB2-1D4D-899F-CA20D1CBA9CD}" name="Day" dataDxfId="25" totalsRowDxfId="24">
      <calculatedColumnFormula>TEXT(WEEKDAY(Table24[[#This Row],[Date]]), "dddd")</calculatedColumnFormula>
    </tableColumn>
    <tableColumn id="2" xr3:uid="{DB267462-1084-394B-8B01-2CDAD7B37653}" name="Location"/>
    <tableColumn id="3" xr3:uid="{65DAAD25-3F7E-684A-B1B8-3BAB00C73227}" name="Lemon" totalsRowFunction="custom">
      <totalsRowFormula>AVERAGE(Table24[Lemon])</totalsRowFormula>
    </tableColumn>
    <tableColumn id="4" xr3:uid="{1FF9C4B3-516B-8147-9BC6-11A7597F0201}" name="Orange" totalsRowFunction="custom">
      <totalsRowFormula>AVERAGE(Table24[Orange])</totalsRowFormula>
    </tableColumn>
    <tableColumn id="5" xr3:uid="{629FAB21-C7C9-7345-A878-175A471AE89F}" name="Temperature" totalsRowFunction="custom">
      <totalsRowFormula>MAX(Table24[Temperature])</totalsRowFormula>
    </tableColumn>
    <tableColumn id="6" xr3:uid="{16D553C2-93BD-D645-A0FE-69F77ABBF952}" name="Leaflets"/>
    <tableColumn id="7" xr3:uid="{F08F5317-9E6D-BA42-AA2C-B02D0F84BE29}" name="Price"/>
    <tableColumn id="8" xr3:uid="{3422B43D-6794-2548-BD7D-0DE0D784512E}" name="Sales" totalsRowFunction="sum" dataDxfId="23" totalsRowDxfId="22">
      <calculatedColumnFormula>Table24[[#This Row],[Lemon]]+Table24[[#This Row],[Orange]]</calculatedColumnFormula>
    </tableColumn>
    <tableColumn id="9" xr3:uid="{C7725E0A-2BEB-2A48-B28F-B47BCFAD84EA}" name="Revenue" totalsRowFunction="sum" dataDxfId="21" totalsRowDxfId="20" totalsRowCellStyle="Currency">
      <calculatedColumnFormula>Table24[[#This Row],[Sales]]*Table24[[#This Row],[Price]]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D06D3D-3383-5B40-8A8B-76320C7E32BC}" name="Table242" displayName="Table242" ref="A1:J33" totalsRowCount="1">
  <autoFilter ref="A1:J32" xr:uid="{B9658051-DB12-4B45-AF34-43C72E0DD2D3}"/>
  <tableColumns count="10">
    <tableColumn id="1" xr3:uid="{B7A13450-8F87-D44B-B113-8668C9C366EB}" name="Date" totalsRowFunction="custom" dataDxfId="17" totalsRowDxfId="13">
      <totalsRowFormula>COUNT(Table242[Date])</totalsRowFormula>
    </tableColumn>
    <tableColumn id="10" xr3:uid="{A4C94074-5BC6-7F4A-B491-34FCB3AC21B6}" name="Day" dataDxfId="16" totalsRowDxfId="12">
      <calculatedColumnFormula>TEXT(WEEKDAY(Table242[[#This Row],[Date]]), "dddd")</calculatedColumnFormula>
    </tableColumn>
    <tableColumn id="2" xr3:uid="{7A05B61D-C3C1-984F-8353-8134F09E2AFD}" name="Location"/>
    <tableColumn id="3" xr3:uid="{793F39DF-D5C3-5A4B-8503-C270041FBD9B}" name="Lemon" totalsRowFunction="custom">
      <totalsRowFormula>AVERAGE(Table242[Lemon])</totalsRowFormula>
    </tableColumn>
    <tableColumn id="4" xr3:uid="{F642D36C-3ACF-3B43-8659-6F73B25D8FC4}" name="Orange" totalsRowFunction="custom">
      <totalsRowFormula>AVERAGE(Table242[Orange])</totalsRowFormula>
    </tableColumn>
    <tableColumn id="5" xr3:uid="{31B24A3E-27EE-DA44-9F25-ABFD4F2E37C8}" name="Temperature" totalsRowFunction="custom">
      <totalsRowFormula>MAX(Table242[Temperature])</totalsRowFormula>
    </tableColumn>
    <tableColumn id="6" xr3:uid="{9DD0B223-1450-FB41-9675-BC14471F793B}" name="Leaflets"/>
    <tableColumn id="7" xr3:uid="{54F3D77A-1D79-0A4F-BA6E-59C953024BDA}" name="Price"/>
    <tableColumn id="8" xr3:uid="{ECEC5B0E-E012-A14E-9CA0-7CD7833E6262}" name="Sales" totalsRowFunction="sum" dataDxfId="15" totalsRowDxfId="11">
      <calculatedColumnFormula>Table242[[#This Row],[Lemon]]+Table242[[#This Row],[Orange]]</calculatedColumnFormula>
    </tableColumn>
    <tableColumn id="9" xr3:uid="{33B0995C-A163-9E47-9BB7-E28C0D0979DD}" name="Revenue" totalsRowFunction="sum" dataDxfId="14" totalsRowDxfId="10" totalsRowCellStyle="Currency">
      <calculatedColumnFormula>Table242[[#This Row],[Sales]]*Table242[[#This Row],[Price]]</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5730B5-87F4-8A4B-99FA-81C4E5E99F78}" name="Table2425" displayName="Table2425" ref="A1:J33" totalsRowCount="1">
  <autoFilter ref="A1:J32" xr:uid="{B9658051-DB12-4B45-AF34-43C72E0DD2D3}"/>
  <tableColumns count="10">
    <tableColumn id="1" xr3:uid="{CB3DEBE1-FF5A-834C-BB38-ADB412979DD5}" name="Date" totalsRowFunction="custom" dataDxfId="6" totalsRowDxfId="7">
      <totalsRowFormula>COUNT(Table2425[Date])</totalsRowFormula>
    </tableColumn>
    <tableColumn id="10" xr3:uid="{90A73327-2615-1247-AAB6-F5E6BFE5FFF0}" name="Day" dataDxfId="4" totalsRowDxfId="5">
      <calculatedColumnFormula>TEXT(WEEKDAY(Table2425[[#This Row],[Date]]), "dddd")</calculatedColumnFormula>
    </tableColumn>
    <tableColumn id="2" xr3:uid="{CBC36B52-21CD-6040-A5EE-1A493A12C5D6}" name="Location"/>
    <tableColumn id="3" xr3:uid="{6511E9A9-8C48-564B-A9CA-5BE189DC9C51}" name="Lemon" totalsRowFunction="custom">
      <totalsRowFormula>AVERAGE(Table2425[Lemon])</totalsRowFormula>
    </tableColumn>
    <tableColumn id="4" xr3:uid="{B24EF057-87E0-1442-BE71-BC1CAF2823E9}" name="Orange" totalsRowFunction="custom">
      <totalsRowFormula>AVERAGE(Table2425[Orange])</totalsRowFormula>
    </tableColumn>
    <tableColumn id="5" xr3:uid="{9ED431ED-7641-844A-ACB1-388B0B271A34}" name="Temperature" totalsRowFunction="custom">
      <totalsRowFormula>MAX(Table2425[Temperature])</totalsRowFormula>
    </tableColumn>
    <tableColumn id="6" xr3:uid="{E1EF5F00-7B0D-D64F-8195-A8F7AD951154}" name="Leaflets"/>
    <tableColumn id="7" xr3:uid="{DF0BB835-E662-AB44-A908-9CF45A5F5E22}" name="Price"/>
    <tableColumn id="8" xr3:uid="{BF439CD7-368A-7245-8E66-A3EF0FC6EFB4}" name="Sales" totalsRowFunction="sum" dataDxfId="2" totalsRowDxfId="3">
      <calculatedColumnFormula>Table2425[[#This Row],[Lemon]]+Table2425[[#This Row],[Orange]]</calculatedColumnFormula>
    </tableColumn>
    <tableColumn id="9" xr3:uid="{211291FE-274D-6F4D-ACAB-1DAB2452A836}" name="Revenue" totalsRowFunction="sum" dataDxfId="0" totalsRowDxfId="1" totalsRowCellStyle="Currency">
      <calculatedColumnFormula>Table2425[[#This Row],[Sales]]*Table2425[[#This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2D5E-2324-9840-8D2F-A4BF4C6094CB}">
  <dimension ref="A1:J33"/>
  <sheetViews>
    <sheetView workbookViewId="0">
      <selection activeCell="M31" sqref="M31"/>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TEXT(WEEKDAY(Table24[[#This Row],[Date]]), "dddd")</f>
        <v>Friday</v>
      </c>
      <c r="C2" t="s">
        <v>7</v>
      </c>
      <c r="D2">
        <v>97</v>
      </c>
      <c r="E2">
        <v>67</v>
      </c>
      <c r="F2">
        <v>70</v>
      </c>
      <c r="G2">
        <v>90</v>
      </c>
      <c r="H2">
        <v>0.25</v>
      </c>
      <c r="I2">
        <f>Table24[[#This Row],[Lemon]]+Table24[[#This Row],[Orange]]</f>
        <v>164</v>
      </c>
      <c r="J2" s="3">
        <f>Table24[[#This Row],[Sales]]*Table24[[#This Row],[Price]]</f>
        <v>41</v>
      </c>
    </row>
    <row r="3" spans="1:10" x14ac:dyDescent="0.2">
      <c r="A3" s="1">
        <v>42553</v>
      </c>
      <c r="B3" s="1" t="str">
        <f>TEXT(WEEKDAY(Table24[[#This Row],[Date]]), "dddd")</f>
        <v>Saturday</v>
      </c>
      <c r="C3" t="s">
        <v>7</v>
      </c>
      <c r="D3">
        <v>98</v>
      </c>
      <c r="E3">
        <v>67</v>
      </c>
      <c r="F3">
        <v>72</v>
      </c>
      <c r="G3">
        <v>90</v>
      </c>
      <c r="H3">
        <v>0.25</v>
      </c>
      <c r="I3">
        <f>Table24[[#This Row],[Lemon]]+Table24[[#This Row],[Orange]]</f>
        <v>165</v>
      </c>
      <c r="J3" s="3">
        <f>Table24[[#This Row],[Sales]]*Table24[[#This Row],[Price]]</f>
        <v>41.25</v>
      </c>
    </row>
    <row r="4" spans="1:10" x14ac:dyDescent="0.2">
      <c r="A4" s="1">
        <v>42554</v>
      </c>
      <c r="B4" s="1" t="str">
        <f>TEXT(WEEKDAY(Table24[[#This Row],[Date]]), "dddd")</f>
        <v>Sunday</v>
      </c>
      <c r="C4" t="s">
        <v>7</v>
      </c>
      <c r="D4">
        <v>110</v>
      </c>
      <c r="E4">
        <v>77</v>
      </c>
      <c r="F4">
        <v>71</v>
      </c>
      <c r="G4">
        <v>104</v>
      </c>
      <c r="H4">
        <v>0.25</v>
      </c>
      <c r="I4">
        <f>Table24[[#This Row],[Lemon]]+Table24[[#This Row],[Orange]]</f>
        <v>187</v>
      </c>
      <c r="J4" s="3">
        <f>Table24[[#This Row],[Sales]]*Table24[[#This Row],[Price]]</f>
        <v>46.75</v>
      </c>
    </row>
    <row r="5" spans="1:10" x14ac:dyDescent="0.2">
      <c r="A5" s="1">
        <v>42555</v>
      </c>
      <c r="B5" s="1" t="str">
        <f>TEXT(WEEKDAY(Table24[[#This Row],[Date]]), "dddd")</f>
        <v>Monday</v>
      </c>
      <c r="C5" t="s">
        <v>8</v>
      </c>
      <c r="D5">
        <v>134</v>
      </c>
      <c r="E5">
        <v>99</v>
      </c>
      <c r="F5">
        <v>76</v>
      </c>
      <c r="G5">
        <v>98</v>
      </c>
      <c r="H5">
        <v>0.25</v>
      </c>
      <c r="I5">
        <f>Table24[[#This Row],[Lemon]]+Table24[[#This Row],[Orange]]</f>
        <v>233</v>
      </c>
      <c r="J5" s="3">
        <f>Table24[[#This Row],[Sales]]*Table24[[#This Row],[Price]]</f>
        <v>58.25</v>
      </c>
    </row>
    <row r="6" spans="1:10" x14ac:dyDescent="0.2">
      <c r="A6" s="1">
        <v>42556</v>
      </c>
      <c r="B6" s="1" t="str">
        <f>TEXT(WEEKDAY(Table24[[#This Row],[Date]]), "dddd")</f>
        <v>Tuesday</v>
      </c>
      <c r="C6" t="s">
        <v>8</v>
      </c>
      <c r="D6">
        <v>159</v>
      </c>
      <c r="E6">
        <v>118</v>
      </c>
      <c r="F6">
        <v>78</v>
      </c>
      <c r="G6">
        <v>135</v>
      </c>
      <c r="H6">
        <v>0.25</v>
      </c>
      <c r="I6">
        <f>Table24[[#This Row],[Lemon]]+Table24[[#This Row],[Orange]]</f>
        <v>277</v>
      </c>
      <c r="J6" s="3">
        <f>Table24[[#This Row],[Sales]]*Table24[[#This Row],[Price]]</f>
        <v>69.25</v>
      </c>
    </row>
    <row r="7" spans="1:10" x14ac:dyDescent="0.2">
      <c r="A7" s="1">
        <v>42557</v>
      </c>
      <c r="B7" s="1" t="str">
        <f>TEXT(WEEKDAY(Table24[[#This Row],[Date]]), "dddd")</f>
        <v>Wednesday</v>
      </c>
      <c r="C7" t="s">
        <v>8</v>
      </c>
      <c r="D7">
        <v>103</v>
      </c>
      <c r="E7">
        <v>69</v>
      </c>
      <c r="F7">
        <v>82</v>
      </c>
      <c r="G7">
        <v>90</v>
      </c>
      <c r="H7">
        <v>0.25</v>
      </c>
      <c r="I7">
        <f>Table24[[#This Row],[Lemon]]+Table24[[#This Row],[Orange]]</f>
        <v>172</v>
      </c>
      <c r="J7" s="3">
        <f>Table24[[#This Row],[Sales]]*Table24[[#This Row],[Price]]</f>
        <v>43</v>
      </c>
    </row>
    <row r="8" spans="1:10" x14ac:dyDescent="0.2">
      <c r="A8" s="1">
        <v>42558</v>
      </c>
      <c r="B8" s="1" t="str">
        <f>TEXT(WEEKDAY(Table24[[#This Row],[Date]]), "dddd")</f>
        <v>Thursday</v>
      </c>
      <c r="C8" t="s">
        <v>8</v>
      </c>
      <c r="D8">
        <v>143</v>
      </c>
      <c r="E8">
        <v>101</v>
      </c>
      <c r="F8">
        <v>81</v>
      </c>
      <c r="G8">
        <v>135</v>
      </c>
      <c r="H8">
        <v>0.25</v>
      </c>
      <c r="I8">
        <f>Table24[[#This Row],[Lemon]]+Table24[[#This Row],[Orange]]</f>
        <v>244</v>
      </c>
      <c r="J8" s="3">
        <f>Table24[[#This Row],[Sales]]*Table24[[#This Row],[Price]]</f>
        <v>61</v>
      </c>
    </row>
    <row r="9" spans="1:10" x14ac:dyDescent="0.2">
      <c r="A9" s="1">
        <v>42559</v>
      </c>
      <c r="B9" s="1" t="str">
        <f>TEXT(WEEKDAY(Table24[[#This Row],[Date]]), "dddd")</f>
        <v>Friday</v>
      </c>
      <c r="C9" t="s">
        <v>8</v>
      </c>
      <c r="D9">
        <v>123</v>
      </c>
      <c r="E9">
        <v>86</v>
      </c>
      <c r="F9">
        <v>82</v>
      </c>
      <c r="G9">
        <v>113</v>
      </c>
      <c r="H9">
        <v>0.25</v>
      </c>
      <c r="I9">
        <f>Table24[[#This Row],[Lemon]]+Table24[[#This Row],[Orange]]</f>
        <v>209</v>
      </c>
      <c r="J9" s="3">
        <f>Table24[[#This Row],[Sales]]*Table24[[#This Row],[Price]]</f>
        <v>52.25</v>
      </c>
    </row>
    <row r="10" spans="1:10" x14ac:dyDescent="0.2">
      <c r="A10" s="1">
        <v>42560</v>
      </c>
      <c r="B10" s="1" t="str">
        <f>TEXT(WEEKDAY(Table24[[#This Row],[Date]]), "dddd")</f>
        <v>Saturday</v>
      </c>
      <c r="C10" t="s">
        <v>8</v>
      </c>
      <c r="D10">
        <v>134</v>
      </c>
      <c r="E10">
        <v>95</v>
      </c>
      <c r="F10">
        <v>80</v>
      </c>
      <c r="G10">
        <v>126</v>
      </c>
      <c r="H10">
        <v>0.25</v>
      </c>
      <c r="I10">
        <f>Table24[[#This Row],[Lemon]]+Table24[[#This Row],[Orange]]</f>
        <v>229</v>
      </c>
      <c r="J10" s="3">
        <f>Table24[[#This Row],[Sales]]*Table24[[#This Row],[Price]]</f>
        <v>57.25</v>
      </c>
    </row>
    <row r="11" spans="1:10" x14ac:dyDescent="0.2">
      <c r="A11" s="1">
        <v>42561</v>
      </c>
      <c r="B11" s="1" t="str">
        <f>TEXT(WEEKDAY(Table24[[#This Row],[Date]]), "dddd")</f>
        <v>Sunday</v>
      </c>
      <c r="C11" t="s">
        <v>8</v>
      </c>
      <c r="D11">
        <v>140</v>
      </c>
      <c r="E11">
        <v>98</v>
      </c>
      <c r="F11">
        <v>82</v>
      </c>
      <c r="G11">
        <v>131</v>
      </c>
      <c r="H11">
        <v>0.25</v>
      </c>
      <c r="I11">
        <f>Table24[[#This Row],[Lemon]]+Table24[[#This Row],[Orange]]</f>
        <v>238</v>
      </c>
      <c r="J11" s="3">
        <f>Table24[[#This Row],[Sales]]*Table24[[#This Row],[Price]]</f>
        <v>59.5</v>
      </c>
    </row>
    <row r="12" spans="1:10" x14ac:dyDescent="0.2">
      <c r="A12" s="1">
        <v>42562</v>
      </c>
      <c r="B12" s="1" t="str">
        <f>TEXT(WEEKDAY(Table24[[#This Row],[Date]]), "dddd")</f>
        <v>Monday</v>
      </c>
      <c r="C12" t="s">
        <v>8</v>
      </c>
      <c r="D12">
        <v>162</v>
      </c>
      <c r="E12">
        <v>120</v>
      </c>
      <c r="F12">
        <v>83</v>
      </c>
      <c r="G12">
        <v>135</v>
      </c>
      <c r="H12">
        <v>0.25</v>
      </c>
      <c r="I12">
        <f>Table24[[#This Row],[Lemon]]+Table24[[#This Row],[Orange]]</f>
        <v>282</v>
      </c>
      <c r="J12" s="3">
        <f>Table24[[#This Row],[Sales]]*Table24[[#This Row],[Price]]</f>
        <v>70.5</v>
      </c>
    </row>
    <row r="13" spans="1:10" x14ac:dyDescent="0.2">
      <c r="A13" s="1">
        <v>42563</v>
      </c>
      <c r="B13" s="1" t="str">
        <f>TEXT(WEEKDAY(Table24[[#This Row],[Date]]), "dddd")</f>
        <v>Tuesday</v>
      </c>
      <c r="C13" t="s">
        <v>8</v>
      </c>
      <c r="D13">
        <v>130</v>
      </c>
      <c r="E13">
        <v>95</v>
      </c>
      <c r="F13">
        <v>84</v>
      </c>
      <c r="G13">
        <v>99</v>
      </c>
      <c r="H13">
        <v>0.25</v>
      </c>
      <c r="I13">
        <f>Table24[[#This Row],[Lemon]]+Table24[[#This Row],[Orange]]</f>
        <v>225</v>
      </c>
      <c r="J13" s="3">
        <f>Table24[[#This Row],[Sales]]*Table24[[#This Row],[Price]]</f>
        <v>56.25</v>
      </c>
    </row>
    <row r="14" spans="1:10" x14ac:dyDescent="0.2">
      <c r="A14" s="1">
        <v>42564</v>
      </c>
      <c r="B14" s="1" t="str">
        <f>TEXT(WEEKDAY(Table24[[#This Row],[Date]]), "dddd")</f>
        <v>Wednesday</v>
      </c>
      <c r="C14" t="s">
        <v>8</v>
      </c>
      <c r="D14">
        <v>109</v>
      </c>
      <c r="E14">
        <v>75</v>
      </c>
      <c r="F14">
        <v>77</v>
      </c>
      <c r="G14">
        <v>99</v>
      </c>
      <c r="H14">
        <v>0.25</v>
      </c>
      <c r="I14">
        <f>Table24[[#This Row],[Lemon]]+Table24[[#This Row],[Orange]]</f>
        <v>184</v>
      </c>
      <c r="J14" s="3">
        <f>Table24[[#This Row],[Sales]]*Table24[[#This Row],[Price]]</f>
        <v>46</v>
      </c>
    </row>
    <row r="15" spans="1:10" x14ac:dyDescent="0.2">
      <c r="A15" s="1">
        <v>42565</v>
      </c>
      <c r="B15" s="1" t="str">
        <f>TEXT(WEEKDAY(Table24[[#This Row],[Date]]), "dddd")</f>
        <v>Thursday</v>
      </c>
      <c r="C15" t="s">
        <v>8</v>
      </c>
      <c r="D15">
        <v>122</v>
      </c>
      <c r="E15">
        <v>85</v>
      </c>
      <c r="F15">
        <v>78</v>
      </c>
      <c r="G15">
        <v>113</v>
      </c>
      <c r="H15">
        <v>0.25</v>
      </c>
      <c r="I15">
        <f>Table24[[#This Row],[Lemon]]+Table24[[#This Row],[Orange]]</f>
        <v>207</v>
      </c>
      <c r="J15" s="3">
        <f>Table24[[#This Row],[Sales]]*Table24[[#This Row],[Price]]</f>
        <v>51.75</v>
      </c>
    </row>
    <row r="16" spans="1:10" x14ac:dyDescent="0.2">
      <c r="A16" s="1">
        <v>42566</v>
      </c>
      <c r="B16" s="1" t="str">
        <f>TEXT(WEEKDAY(Table24[[#This Row],[Date]]), "dddd")</f>
        <v>Friday</v>
      </c>
      <c r="C16" t="s">
        <v>8</v>
      </c>
      <c r="D16">
        <v>98</v>
      </c>
      <c r="E16">
        <v>62</v>
      </c>
      <c r="F16">
        <v>75</v>
      </c>
      <c r="G16">
        <v>108</v>
      </c>
      <c r="H16">
        <v>0.5</v>
      </c>
      <c r="I16">
        <f>Table24[[#This Row],[Lemon]]+Table24[[#This Row],[Orange]]</f>
        <v>160</v>
      </c>
      <c r="J16" s="3">
        <f>Table24[[#This Row],[Sales]]*Table24[[#This Row],[Price]]</f>
        <v>80</v>
      </c>
    </row>
    <row r="17" spans="1:10" x14ac:dyDescent="0.2">
      <c r="A17" s="1">
        <v>42567</v>
      </c>
      <c r="B17" s="1" t="str">
        <f>TEXT(WEEKDAY(Table24[[#This Row],[Date]]), "dddd")</f>
        <v>Saturday</v>
      </c>
      <c r="C17" t="s">
        <v>8</v>
      </c>
      <c r="D17">
        <v>81</v>
      </c>
      <c r="E17">
        <v>50</v>
      </c>
      <c r="F17">
        <v>74</v>
      </c>
      <c r="G17">
        <v>90</v>
      </c>
      <c r="H17">
        <v>0.5</v>
      </c>
      <c r="I17">
        <f>Table24[[#This Row],[Lemon]]+Table24[[#This Row],[Orange]]</f>
        <v>131</v>
      </c>
      <c r="J17" s="3">
        <f>Table24[[#This Row],[Sales]]*Table24[[#This Row],[Price]]</f>
        <v>65.5</v>
      </c>
    </row>
    <row r="18" spans="1:10" x14ac:dyDescent="0.2">
      <c r="A18" s="1">
        <v>42568</v>
      </c>
      <c r="B18" s="1" t="str">
        <f>TEXT(WEEKDAY(Table24[[#This Row],[Date]]), "dddd")</f>
        <v>Sunday</v>
      </c>
      <c r="C18" t="s">
        <v>8</v>
      </c>
      <c r="D18">
        <v>115</v>
      </c>
      <c r="E18">
        <v>76</v>
      </c>
      <c r="F18">
        <v>77</v>
      </c>
      <c r="G18">
        <v>126</v>
      </c>
      <c r="H18">
        <v>0.5</v>
      </c>
      <c r="I18">
        <f>Table24[[#This Row],[Lemon]]+Table24[[#This Row],[Orange]]</f>
        <v>191</v>
      </c>
      <c r="J18" s="3">
        <f>Table24[[#This Row],[Sales]]*Table24[[#This Row],[Price]]</f>
        <v>95.5</v>
      </c>
    </row>
    <row r="19" spans="1:10" x14ac:dyDescent="0.2">
      <c r="A19" s="1">
        <v>42569</v>
      </c>
      <c r="B19" s="1" t="str">
        <f>TEXT(WEEKDAY(Table24[[#This Row],[Date]]), "dddd")</f>
        <v>Monday</v>
      </c>
      <c r="C19" t="s">
        <v>7</v>
      </c>
      <c r="D19">
        <v>131</v>
      </c>
      <c r="E19">
        <v>92</v>
      </c>
      <c r="F19">
        <v>81</v>
      </c>
      <c r="G19">
        <v>122</v>
      </c>
      <c r="H19">
        <v>0.5</v>
      </c>
      <c r="I19">
        <f>Table24[[#This Row],[Lemon]]+Table24[[#This Row],[Orange]]</f>
        <v>223</v>
      </c>
      <c r="J19" s="3">
        <f>Table24[[#This Row],[Sales]]*Table24[[#This Row],[Price]]</f>
        <v>111.5</v>
      </c>
    </row>
    <row r="20" spans="1:10" x14ac:dyDescent="0.2">
      <c r="A20" s="1">
        <v>42570</v>
      </c>
      <c r="B20" s="1" t="str">
        <f>TEXT(WEEKDAY(Table24[[#This Row],[Date]]), "dddd")</f>
        <v>Tuesday</v>
      </c>
      <c r="C20" t="s">
        <v>7</v>
      </c>
      <c r="D20">
        <v>122</v>
      </c>
      <c r="E20">
        <v>85</v>
      </c>
      <c r="F20">
        <v>78</v>
      </c>
      <c r="G20">
        <v>113</v>
      </c>
      <c r="H20">
        <v>0.5</v>
      </c>
      <c r="I20">
        <f>Table24[[#This Row],[Lemon]]+Table24[[#This Row],[Orange]]</f>
        <v>207</v>
      </c>
      <c r="J20" s="3">
        <f>Table24[[#This Row],[Sales]]*Table24[[#This Row],[Price]]</f>
        <v>103.5</v>
      </c>
    </row>
    <row r="21" spans="1:10" x14ac:dyDescent="0.2">
      <c r="A21" s="1">
        <v>42571</v>
      </c>
      <c r="B21" s="1" t="str">
        <f>TEXT(WEEKDAY(Table24[[#This Row],[Date]]), "dddd")</f>
        <v>Wednesday</v>
      </c>
      <c r="C21" t="s">
        <v>7</v>
      </c>
      <c r="D21">
        <v>71</v>
      </c>
      <c r="E21">
        <v>42</v>
      </c>
      <c r="F21">
        <v>70</v>
      </c>
      <c r="G21">
        <v>108</v>
      </c>
      <c r="H21">
        <v>0.5</v>
      </c>
      <c r="I21">
        <f>Table24[[#This Row],[Lemon]]+Table24[[#This Row],[Orange]]</f>
        <v>113</v>
      </c>
      <c r="J21" s="3">
        <f>Table24[[#This Row],[Sales]]*Table24[[#This Row],[Price]]</f>
        <v>56.5</v>
      </c>
    </row>
    <row r="22" spans="1:10" x14ac:dyDescent="0.2">
      <c r="A22" s="1">
        <v>42572</v>
      </c>
      <c r="B22" s="1" t="str">
        <f>TEXT(WEEKDAY(Table24[[#This Row],[Date]]), "dddd")</f>
        <v>Thursday</v>
      </c>
      <c r="C22" t="s">
        <v>7</v>
      </c>
      <c r="D22">
        <v>83</v>
      </c>
      <c r="E22">
        <v>50</v>
      </c>
      <c r="F22">
        <v>77</v>
      </c>
      <c r="G22">
        <v>90</v>
      </c>
      <c r="H22">
        <v>0.5</v>
      </c>
      <c r="I22">
        <f>Table24[[#This Row],[Lemon]]+Table24[[#This Row],[Orange]]</f>
        <v>133</v>
      </c>
      <c r="J22" s="3">
        <f>Table24[[#This Row],[Sales]]*Table24[[#This Row],[Price]]</f>
        <v>66.5</v>
      </c>
    </row>
    <row r="23" spans="1:10" x14ac:dyDescent="0.2">
      <c r="A23" s="1">
        <v>42573</v>
      </c>
      <c r="B23" s="1" t="str">
        <f>TEXT(WEEKDAY(Table24[[#This Row],[Date]]), "dddd")</f>
        <v>Friday</v>
      </c>
      <c r="C23" t="s">
        <v>7</v>
      </c>
      <c r="D23">
        <v>112</v>
      </c>
      <c r="E23">
        <v>75</v>
      </c>
      <c r="F23">
        <v>80</v>
      </c>
      <c r="G23">
        <v>108</v>
      </c>
      <c r="H23">
        <v>0.5</v>
      </c>
      <c r="I23">
        <f>Table24[[#This Row],[Lemon]]+Table24[[#This Row],[Orange]]</f>
        <v>187</v>
      </c>
      <c r="J23" s="3">
        <f>Table24[[#This Row],[Sales]]*Table24[[#This Row],[Price]]</f>
        <v>93.5</v>
      </c>
    </row>
    <row r="24" spans="1:10" x14ac:dyDescent="0.2">
      <c r="A24" s="1">
        <v>42574</v>
      </c>
      <c r="B24" s="1" t="str">
        <f>TEXT(WEEKDAY(Table24[[#This Row],[Date]]), "dddd")</f>
        <v>Saturday</v>
      </c>
      <c r="C24" t="s">
        <v>7</v>
      </c>
      <c r="D24">
        <v>120</v>
      </c>
      <c r="E24">
        <v>82</v>
      </c>
      <c r="F24">
        <v>81</v>
      </c>
      <c r="G24">
        <v>117</v>
      </c>
      <c r="H24">
        <v>0.5</v>
      </c>
      <c r="I24">
        <f>Table24[[#This Row],[Lemon]]+Table24[[#This Row],[Orange]]</f>
        <v>202</v>
      </c>
      <c r="J24" s="3">
        <f>Table24[[#This Row],[Sales]]*Table24[[#This Row],[Price]]</f>
        <v>101</v>
      </c>
    </row>
    <row r="25" spans="1:10" x14ac:dyDescent="0.2">
      <c r="A25" s="1">
        <v>42575</v>
      </c>
      <c r="B25" s="1" t="str">
        <f>TEXT(WEEKDAY(Table24[[#This Row],[Date]]), "dddd")</f>
        <v>Sunday</v>
      </c>
      <c r="C25" t="s">
        <v>7</v>
      </c>
      <c r="D25">
        <v>121</v>
      </c>
      <c r="E25">
        <v>82</v>
      </c>
      <c r="F25">
        <v>82</v>
      </c>
      <c r="G25">
        <v>117</v>
      </c>
      <c r="H25">
        <v>0.5</v>
      </c>
      <c r="I25">
        <f>Table24[[#This Row],[Lemon]]+Table24[[#This Row],[Orange]]</f>
        <v>203</v>
      </c>
      <c r="J25" s="3">
        <f>Table24[[#This Row],[Sales]]*Table24[[#This Row],[Price]]</f>
        <v>101.5</v>
      </c>
    </row>
    <row r="26" spans="1:10" x14ac:dyDescent="0.2">
      <c r="A26" s="1">
        <v>42576</v>
      </c>
      <c r="B26" s="1" t="str">
        <f>TEXT(WEEKDAY(Table24[[#This Row],[Date]]), "dddd")</f>
        <v>Monday</v>
      </c>
      <c r="C26" t="s">
        <v>7</v>
      </c>
      <c r="D26">
        <v>156</v>
      </c>
      <c r="E26">
        <v>113</v>
      </c>
      <c r="F26">
        <v>84</v>
      </c>
      <c r="G26">
        <v>135</v>
      </c>
      <c r="H26">
        <v>0.5</v>
      </c>
      <c r="I26">
        <f>Table24[[#This Row],[Lemon]]+Table24[[#This Row],[Orange]]</f>
        <v>269</v>
      </c>
      <c r="J26" s="3">
        <f>Table24[[#This Row],[Sales]]*Table24[[#This Row],[Price]]</f>
        <v>134.5</v>
      </c>
    </row>
    <row r="27" spans="1:10" x14ac:dyDescent="0.2">
      <c r="A27" s="1">
        <v>42577</v>
      </c>
      <c r="B27" s="1" t="str">
        <f>TEXT(WEEKDAY(Table24[[#This Row],[Date]]), "dddd")</f>
        <v>Tuesday</v>
      </c>
      <c r="C27" t="s">
        <v>7</v>
      </c>
      <c r="D27">
        <v>176</v>
      </c>
      <c r="E27">
        <v>129</v>
      </c>
      <c r="F27">
        <v>83</v>
      </c>
      <c r="G27">
        <v>158</v>
      </c>
      <c r="H27">
        <v>0.35</v>
      </c>
      <c r="I27">
        <f>Table24[[#This Row],[Lemon]]+Table24[[#This Row],[Orange]]</f>
        <v>305</v>
      </c>
      <c r="J27" s="3">
        <f>Table24[[#This Row],[Sales]]*Table24[[#This Row],[Price]]</f>
        <v>106.75</v>
      </c>
    </row>
    <row r="28" spans="1:10" x14ac:dyDescent="0.2">
      <c r="A28" s="1">
        <v>42578</v>
      </c>
      <c r="B28" s="1" t="str">
        <f>TEXT(WEEKDAY(Table24[[#This Row],[Date]]), "dddd")</f>
        <v>Wednesday</v>
      </c>
      <c r="C28" t="s">
        <v>7</v>
      </c>
      <c r="D28">
        <v>104</v>
      </c>
      <c r="E28">
        <v>68</v>
      </c>
      <c r="F28">
        <v>80</v>
      </c>
      <c r="G28">
        <v>99</v>
      </c>
      <c r="H28">
        <v>0.35</v>
      </c>
      <c r="I28">
        <f>Table24[[#This Row],[Lemon]]+Table24[[#This Row],[Orange]]</f>
        <v>172</v>
      </c>
      <c r="J28" s="3">
        <f>Table24[[#This Row],[Sales]]*Table24[[#This Row],[Price]]</f>
        <v>60.199999999999996</v>
      </c>
    </row>
    <row r="29" spans="1:10" x14ac:dyDescent="0.2">
      <c r="A29" s="1">
        <v>42579</v>
      </c>
      <c r="B29" s="1" t="str">
        <f>TEXT(WEEKDAY(Table24[[#This Row],[Date]]), "dddd")</f>
        <v>Thursday</v>
      </c>
      <c r="C29" t="s">
        <v>7</v>
      </c>
      <c r="D29">
        <v>96</v>
      </c>
      <c r="E29">
        <v>63</v>
      </c>
      <c r="F29">
        <v>82</v>
      </c>
      <c r="G29">
        <v>90</v>
      </c>
      <c r="H29">
        <v>0.35</v>
      </c>
      <c r="I29">
        <f>Table24[[#This Row],[Lemon]]+Table24[[#This Row],[Orange]]</f>
        <v>159</v>
      </c>
      <c r="J29" s="3">
        <f>Table24[[#This Row],[Sales]]*Table24[[#This Row],[Price]]</f>
        <v>55.65</v>
      </c>
    </row>
    <row r="30" spans="1:10" x14ac:dyDescent="0.2">
      <c r="A30" s="1">
        <v>42580</v>
      </c>
      <c r="B30" s="1" t="str">
        <f>TEXT(WEEKDAY(Table24[[#This Row],[Date]]), "dddd")</f>
        <v>Friday</v>
      </c>
      <c r="C30" t="s">
        <v>7</v>
      </c>
      <c r="D30">
        <v>100</v>
      </c>
      <c r="E30">
        <v>66</v>
      </c>
      <c r="F30">
        <v>81</v>
      </c>
      <c r="G30">
        <v>95</v>
      </c>
      <c r="H30">
        <v>0.35</v>
      </c>
      <c r="I30">
        <f>Table24[[#This Row],[Lemon]]+Table24[[#This Row],[Orange]]</f>
        <v>166</v>
      </c>
      <c r="J30" s="3">
        <f>Table24[[#This Row],[Sales]]*Table24[[#This Row],[Price]]</f>
        <v>58.099999999999994</v>
      </c>
    </row>
    <row r="31" spans="1:10" x14ac:dyDescent="0.2">
      <c r="A31" s="1">
        <v>42581</v>
      </c>
      <c r="B31" s="1" t="str">
        <f>TEXT(WEEKDAY(Table24[[#This Row],[Date]]), "dddd")</f>
        <v>Saturday</v>
      </c>
      <c r="C31" t="s">
        <v>8</v>
      </c>
      <c r="D31">
        <v>88</v>
      </c>
      <c r="E31">
        <v>57</v>
      </c>
      <c r="F31">
        <v>82</v>
      </c>
      <c r="G31">
        <v>81</v>
      </c>
      <c r="H31">
        <v>0.35</v>
      </c>
      <c r="I31">
        <f>Table24[[#This Row],[Lemon]]+Table24[[#This Row],[Orange]]</f>
        <v>145</v>
      </c>
      <c r="J31" s="3">
        <f>Table24[[#This Row],[Sales]]*Table24[[#This Row],[Price]]</f>
        <v>50.75</v>
      </c>
    </row>
    <row r="32" spans="1:10" x14ac:dyDescent="0.2">
      <c r="A32" s="1">
        <v>42582</v>
      </c>
      <c r="B32" s="1" t="str">
        <f>TEXT(WEEKDAY(Table24[[#This Row],[Date]]), "dddd")</f>
        <v>Sunday</v>
      </c>
      <c r="C32" t="s">
        <v>8</v>
      </c>
      <c r="D32">
        <v>76</v>
      </c>
      <c r="E32">
        <v>47</v>
      </c>
      <c r="F32">
        <v>82</v>
      </c>
      <c r="G32">
        <v>68</v>
      </c>
      <c r="H32">
        <v>0.35</v>
      </c>
      <c r="I32">
        <f>Table24[[#This Row],[Lemon]]+Table24[[#This Row],[Orange]]</f>
        <v>123</v>
      </c>
      <c r="J32" s="3">
        <f>Table24[[#This Row],[Sales]]*Table24[[#This Row],[Price]]</f>
        <v>43.05</v>
      </c>
    </row>
    <row r="33" spans="1:10" x14ac:dyDescent="0.2">
      <c r="A33" s="2">
        <f>COUNT(Table24[Date])</f>
        <v>31</v>
      </c>
      <c r="B33" s="1"/>
      <c r="D33">
        <f>AVERAGE(Table24[Lemon])</f>
        <v>116.58064516129032</v>
      </c>
      <c r="E33">
        <f>AVERAGE(Table24[Orange])</f>
        <v>80.354838709677423</v>
      </c>
      <c r="F33">
        <f>MAX(Table24[Temperature])</f>
        <v>84</v>
      </c>
      <c r="I33" s="2">
        <f>SUBTOTAL(109,Table24[Sales])</f>
        <v>6105</v>
      </c>
      <c r="J33" s="4">
        <f>SUBTOTAL(109,Table24[Revenue])</f>
        <v>2138</v>
      </c>
    </row>
  </sheetData>
  <conditionalFormatting sqref="J2:J32">
    <cfRule type="dataBar" priority="5">
      <dataBar>
        <cfvo type="min"/>
        <cfvo type="max"/>
        <color rgb="FF63C384"/>
      </dataBar>
      <extLst>
        <ext xmlns:x14="http://schemas.microsoft.com/office/spreadsheetml/2009/9/main" uri="{B025F937-C7B1-47D3-B67F-A62EFF666E3E}">
          <x14:id>{637367D9-8F7C-F147-82FB-593ED6D95174}</x14:id>
        </ext>
      </extLst>
    </cfRule>
  </conditionalFormatting>
  <conditionalFormatting sqref="F2:F32">
    <cfRule type="colorScale" priority="4">
      <colorScale>
        <cfvo type="min"/>
        <cfvo type="max"/>
        <color rgb="FFFCFCFF"/>
        <color rgb="FFF8696B"/>
      </colorScale>
    </cfRule>
  </conditionalFormatting>
  <conditionalFormatting sqref="I2:I32">
    <cfRule type="top10" dxfId="29" priority="2" percent="1" rank="10"/>
    <cfRule type="top10" dxfId="28" priority="1" percent="1" bottom="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37367D9-8F7C-F147-82FB-593ED6D95174}">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955C75CF-FA39-4F4E-8E06-9BA53C798AD8}">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992D7072-96B2-D44C-B31A-CB82FC7B730F}">
          <x14:colorSeries rgb="FF376092"/>
          <x14:colorNegative rgb="FFD00000"/>
          <x14:colorAxis rgb="FF000000"/>
          <x14:colorMarkers rgb="FFD00000"/>
          <x14:colorFirst rgb="FFD00000"/>
          <x14:colorLast rgb="FFD00000"/>
          <x14:colorHigh rgb="FFD00000"/>
          <x14:colorLow rgb="FFD00000"/>
          <x14:sparklines>
            <x14:sparkline>
              <xm:f>'Lemonade Data Exploration 2'!I2:I32</xm:f>
              <xm:sqref>I34</xm:sqref>
            </x14:sparkline>
          </x14:sparklines>
        </x14:sparklineGroup>
        <x14:sparklineGroup displayEmptyCellsAs="gap" high="1" low="1" xr2:uid="{965A5A0B-D6BF-494F-945A-5AE0EB36064B}">
          <x14:colorSeries rgb="FF376092"/>
          <x14:colorNegative rgb="FFD00000"/>
          <x14:colorAxis rgb="FF000000"/>
          <x14:colorMarkers rgb="FFD00000"/>
          <x14:colorFirst rgb="FFD00000"/>
          <x14:colorLast rgb="FFD00000"/>
          <x14:colorHigh rgb="FFD00000"/>
          <x14:colorLow rgb="FFD00000"/>
          <x14:sparklines>
            <x14:sparkline>
              <xm:f>'Lemonade Data Exploration 2'!H2:H32</xm:f>
              <xm:sqref>H33</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40FC5-2AB0-8C4C-B601-CDC003AE1B62}">
  <dimension ref="A1:J33"/>
  <sheetViews>
    <sheetView topLeftCell="K45" workbookViewId="0">
      <selection activeCell="M69" sqref="M69"/>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TEXT(WEEKDAY(Table242[[#This Row],[Date]]), "dddd")</f>
        <v>Friday</v>
      </c>
      <c r="C2" t="s">
        <v>7</v>
      </c>
      <c r="D2">
        <v>97</v>
      </c>
      <c r="E2">
        <v>67</v>
      </c>
      <c r="F2">
        <v>70</v>
      </c>
      <c r="G2">
        <v>90</v>
      </c>
      <c r="H2">
        <v>0.25</v>
      </c>
      <c r="I2">
        <f>Table242[[#This Row],[Lemon]]+Table242[[#This Row],[Orange]]</f>
        <v>164</v>
      </c>
      <c r="J2" s="3">
        <f>Table242[[#This Row],[Sales]]*Table242[[#This Row],[Price]]</f>
        <v>41</v>
      </c>
    </row>
    <row r="3" spans="1:10" x14ac:dyDescent="0.2">
      <c r="A3" s="1">
        <v>42553</v>
      </c>
      <c r="B3" s="1" t="str">
        <f>TEXT(WEEKDAY(Table242[[#This Row],[Date]]), "dddd")</f>
        <v>Saturday</v>
      </c>
      <c r="C3" t="s">
        <v>7</v>
      </c>
      <c r="D3">
        <v>98</v>
      </c>
      <c r="E3">
        <v>67</v>
      </c>
      <c r="F3">
        <v>72</v>
      </c>
      <c r="G3">
        <v>90</v>
      </c>
      <c r="H3">
        <v>0.25</v>
      </c>
      <c r="I3">
        <f>Table242[[#This Row],[Lemon]]+Table242[[#This Row],[Orange]]</f>
        <v>165</v>
      </c>
      <c r="J3" s="3">
        <f>Table242[[#This Row],[Sales]]*Table242[[#This Row],[Price]]</f>
        <v>41.25</v>
      </c>
    </row>
    <row r="4" spans="1:10" x14ac:dyDescent="0.2">
      <c r="A4" s="1">
        <v>42554</v>
      </c>
      <c r="B4" s="1" t="str">
        <f>TEXT(WEEKDAY(Table242[[#This Row],[Date]]), "dddd")</f>
        <v>Sunday</v>
      </c>
      <c r="C4" t="s">
        <v>7</v>
      </c>
      <c r="D4">
        <v>110</v>
      </c>
      <c r="E4">
        <v>77</v>
      </c>
      <c r="F4">
        <v>71</v>
      </c>
      <c r="G4">
        <v>104</v>
      </c>
      <c r="H4">
        <v>0.25</v>
      </c>
      <c r="I4">
        <f>Table242[[#This Row],[Lemon]]+Table242[[#This Row],[Orange]]</f>
        <v>187</v>
      </c>
      <c r="J4" s="3">
        <f>Table242[[#This Row],[Sales]]*Table242[[#This Row],[Price]]</f>
        <v>46.75</v>
      </c>
    </row>
    <row r="5" spans="1:10" x14ac:dyDescent="0.2">
      <c r="A5" s="1">
        <v>42555</v>
      </c>
      <c r="B5" s="1" t="str">
        <f>TEXT(WEEKDAY(Table242[[#This Row],[Date]]), "dddd")</f>
        <v>Monday</v>
      </c>
      <c r="C5" t="s">
        <v>8</v>
      </c>
      <c r="D5">
        <v>134</v>
      </c>
      <c r="E5">
        <v>99</v>
      </c>
      <c r="F5">
        <v>76</v>
      </c>
      <c r="G5">
        <v>98</v>
      </c>
      <c r="H5">
        <v>0.25</v>
      </c>
      <c r="I5">
        <f>Table242[[#This Row],[Lemon]]+Table242[[#This Row],[Orange]]</f>
        <v>233</v>
      </c>
      <c r="J5" s="3">
        <f>Table242[[#This Row],[Sales]]*Table242[[#This Row],[Price]]</f>
        <v>58.25</v>
      </c>
    </row>
    <row r="6" spans="1:10" x14ac:dyDescent="0.2">
      <c r="A6" s="1">
        <v>42556</v>
      </c>
      <c r="B6" s="1" t="str">
        <f>TEXT(WEEKDAY(Table242[[#This Row],[Date]]), "dddd")</f>
        <v>Tuesday</v>
      </c>
      <c r="C6" t="s">
        <v>8</v>
      </c>
      <c r="D6">
        <v>159</v>
      </c>
      <c r="E6">
        <v>118</v>
      </c>
      <c r="F6">
        <v>78</v>
      </c>
      <c r="G6">
        <v>135</v>
      </c>
      <c r="H6">
        <v>0.25</v>
      </c>
      <c r="I6">
        <f>Table242[[#This Row],[Lemon]]+Table242[[#This Row],[Orange]]</f>
        <v>277</v>
      </c>
      <c r="J6" s="3">
        <f>Table242[[#This Row],[Sales]]*Table242[[#This Row],[Price]]</f>
        <v>69.25</v>
      </c>
    </row>
    <row r="7" spans="1:10" x14ac:dyDescent="0.2">
      <c r="A7" s="1">
        <v>42557</v>
      </c>
      <c r="B7" s="1" t="str">
        <f>TEXT(WEEKDAY(Table242[[#This Row],[Date]]), "dddd")</f>
        <v>Wednesday</v>
      </c>
      <c r="C7" t="s">
        <v>8</v>
      </c>
      <c r="D7">
        <v>103</v>
      </c>
      <c r="E7">
        <v>69</v>
      </c>
      <c r="F7">
        <v>82</v>
      </c>
      <c r="G7">
        <v>90</v>
      </c>
      <c r="H7">
        <v>0.25</v>
      </c>
      <c r="I7">
        <f>Table242[[#This Row],[Lemon]]+Table242[[#This Row],[Orange]]</f>
        <v>172</v>
      </c>
      <c r="J7" s="3">
        <f>Table242[[#This Row],[Sales]]*Table242[[#This Row],[Price]]</f>
        <v>43</v>
      </c>
    </row>
    <row r="8" spans="1:10" x14ac:dyDescent="0.2">
      <c r="A8" s="1">
        <v>42558</v>
      </c>
      <c r="B8" s="1" t="str">
        <f>TEXT(WEEKDAY(Table242[[#This Row],[Date]]), "dddd")</f>
        <v>Thursday</v>
      </c>
      <c r="C8" t="s">
        <v>8</v>
      </c>
      <c r="D8">
        <v>143</v>
      </c>
      <c r="E8">
        <v>101</v>
      </c>
      <c r="F8">
        <v>81</v>
      </c>
      <c r="G8">
        <v>135</v>
      </c>
      <c r="H8">
        <v>0.25</v>
      </c>
      <c r="I8">
        <f>Table242[[#This Row],[Lemon]]+Table242[[#This Row],[Orange]]</f>
        <v>244</v>
      </c>
      <c r="J8" s="3">
        <f>Table242[[#This Row],[Sales]]*Table242[[#This Row],[Price]]</f>
        <v>61</v>
      </c>
    </row>
    <row r="9" spans="1:10" x14ac:dyDescent="0.2">
      <c r="A9" s="1">
        <v>42559</v>
      </c>
      <c r="B9" s="1" t="str">
        <f>TEXT(WEEKDAY(Table242[[#This Row],[Date]]), "dddd")</f>
        <v>Friday</v>
      </c>
      <c r="C9" t="s">
        <v>8</v>
      </c>
      <c r="D9">
        <v>123</v>
      </c>
      <c r="E9">
        <v>86</v>
      </c>
      <c r="F9">
        <v>82</v>
      </c>
      <c r="G9">
        <v>113</v>
      </c>
      <c r="H9">
        <v>0.25</v>
      </c>
      <c r="I9">
        <f>Table242[[#This Row],[Lemon]]+Table242[[#This Row],[Orange]]</f>
        <v>209</v>
      </c>
      <c r="J9" s="3">
        <f>Table242[[#This Row],[Sales]]*Table242[[#This Row],[Price]]</f>
        <v>52.25</v>
      </c>
    </row>
    <row r="10" spans="1:10" x14ac:dyDescent="0.2">
      <c r="A10" s="1">
        <v>42560</v>
      </c>
      <c r="B10" s="1" t="str">
        <f>TEXT(WEEKDAY(Table242[[#This Row],[Date]]), "dddd")</f>
        <v>Saturday</v>
      </c>
      <c r="C10" t="s">
        <v>8</v>
      </c>
      <c r="D10">
        <v>134</v>
      </c>
      <c r="E10">
        <v>95</v>
      </c>
      <c r="F10">
        <v>80</v>
      </c>
      <c r="G10">
        <v>126</v>
      </c>
      <c r="H10">
        <v>0.25</v>
      </c>
      <c r="I10">
        <f>Table242[[#This Row],[Lemon]]+Table242[[#This Row],[Orange]]</f>
        <v>229</v>
      </c>
      <c r="J10" s="3">
        <f>Table242[[#This Row],[Sales]]*Table242[[#This Row],[Price]]</f>
        <v>57.25</v>
      </c>
    </row>
    <row r="11" spans="1:10" x14ac:dyDescent="0.2">
      <c r="A11" s="1">
        <v>42561</v>
      </c>
      <c r="B11" s="1" t="str">
        <f>TEXT(WEEKDAY(Table242[[#This Row],[Date]]), "dddd")</f>
        <v>Sunday</v>
      </c>
      <c r="C11" t="s">
        <v>8</v>
      </c>
      <c r="D11">
        <v>140</v>
      </c>
      <c r="E11">
        <v>98</v>
      </c>
      <c r="F11">
        <v>82</v>
      </c>
      <c r="G11">
        <v>131</v>
      </c>
      <c r="H11">
        <v>0.25</v>
      </c>
      <c r="I11">
        <f>Table242[[#This Row],[Lemon]]+Table242[[#This Row],[Orange]]</f>
        <v>238</v>
      </c>
      <c r="J11" s="3">
        <f>Table242[[#This Row],[Sales]]*Table242[[#This Row],[Price]]</f>
        <v>59.5</v>
      </c>
    </row>
    <row r="12" spans="1:10" x14ac:dyDescent="0.2">
      <c r="A12" s="1">
        <v>42562</v>
      </c>
      <c r="B12" s="1" t="str">
        <f>TEXT(WEEKDAY(Table242[[#This Row],[Date]]), "dddd")</f>
        <v>Monday</v>
      </c>
      <c r="C12" t="s">
        <v>8</v>
      </c>
      <c r="D12">
        <v>162</v>
      </c>
      <c r="E12">
        <v>120</v>
      </c>
      <c r="F12">
        <v>83</v>
      </c>
      <c r="G12">
        <v>135</v>
      </c>
      <c r="H12">
        <v>0.25</v>
      </c>
      <c r="I12">
        <f>Table242[[#This Row],[Lemon]]+Table242[[#This Row],[Orange]]</f>
        <v>282</v>
      </c>
      <c r="J12" s="3">
        <f>Table242[[#This Row],[Sales]]*Table242[[#This Row],[Price]]</f>
        <v>70.5</v>
      </c>
    </row>
    <row r="13" spans="1:10" x14ac:dyDescent="0.2">
      <c r="A13" s="1">
        <v>42563</v>
      </c>
      <c r="B13" s="1" t="str">
        <f>TEXT(WEEKDAY(Table242[[#This Row],[Date]]), "dddd")</f>
        <v>Tuesday</v>
      </c>
      <c r="C13" t="s">
        <v>8</v>
      </c>
      <c r="D13">
        <v>130</v>
      </c>
      <c r="E13">
        <v>95</v>
      </c>
      <c r="F13">
        <v>84</v>
      </c>
      <c r="G13">
        <v>99</v>
      </c>
      <c r="H13">
        <v>0.25</v>
      </c>
      <c r="I13">
        <f>Table242[[#This Row],[Lemon]]+Table242[[#This Row],[Orange]]</f>
        <v>225</v>
      </c>
      <c r="J13" s="3">
        <f>Table242[[#This Row],[Sales]]*Table242[[#This Row],[Price]]</f>
        <v>56.25</v>
      </c>
    </row>
    <row r="14" spans="1:10" x14ac:dyDescent="0.2">
      <c r="A14" s="1">
        <v>42564</v>
      </c>
      <c r="B14" s="1" t="str">
        <f>TEXT(WEEKDAY(Table242[[#This Row],[Date]]), "dddd")</f>
        <v>Wednesday</v>
      </c>
      <c r="C14" t="s">
        <v>8</v>
      </c>
      <c r="D14">
        <v>109</v>
      </c>
      <c r="E14">
        <v>75</v>
      </c>
      <c r="F14">
        <v>77</v>
      </c>
      <c r="G14">
        <v>99</v>
      </c>
      <c r="H14">
        <v>0.25</v>
      </c>
      <c r="I14">
        <f>Table242[[#This Row],[Lemon]]+Table242[[#This Row],[Orange]]</f>
        <v>184</v>
      </c>
      <c r="J14" s="3">
        <f>Table242[[#This Row],[Sales]]*Table242[[#This Row],[Price]]</f>
        <v>46</v>
      </c>
    </row>
    <row r="15" spans="1:10" x14ac:dyDescent="0.2">
      <c r="A15" s="1">
        <v>42565</v>
      </c>
      <c r="B15" s="1" t="str">
        <f>TEXT(WEEKDAY(Table242[[#This Row],[Date]]), "dddd")</f>
        <v>Thursday</v>
      </c>
      <c r="C15" t="s">
        <v>8</v>
      </c>
      <c r="D15">
        <v>122</v>
      </c>
      <c r="E15">
        <v>85</v>
      </c>
      <c r="F15">
        <v>78</v>
      </c>
      <c r="G15">
        <v>113</v>
      </c>
      <c r="H15">
        <v>0.25</v>
      </c>
      <c r="I15">
        <f>Table242[[#This Row],[Lemon]]+Table242[[#This Row],[Orange]]</f>
        <v>207</v>
      </c>
      <c r="J15" s="3">
        <f>Table242[[#This Row],[Sales]]*Table242[[#This Row],[Price]]</f>
        <v>51.75</v>
      </c>
    </row>
    <row r="16" spans="1:10" x14ac:dyDescent="0.2">
      <c r="A16" s="1">
        <v>42566</v>
      </c>
      <c r="B16" s="1" t="str">
        <f>TEXT(WEEKDAY(Table242[[#This Row],[Date]]), "dddd")</f>
        <v>Friday</v>
      </c>
      <c r="C16" t="s">
        <v>8</v>
      </c>
      <c r="D16">
        <v>98</v>
      </c>
      <c r="E16">
        <v>62</v>
      </c>
      <c r="F16">
        <v>75</v>
      </c>
      <c r="G16">
        <v>108</v>
      </c>
      <c r="H16">
        <v>0.5</v>
      </c>
      <c r="I16">
        <f>Table242[[#This Row],[Lemon]]+Table242[[#This Row],[Orange]]</f>
        <v>160</v>
      </c>
      <c r="J16" s="3">
        <f>Table242[[#This Row],[Sales]]*Table242[[#This Row],[Price]]</f>
        <v>80</v>
      </c>
    </row>
    <row r="17" spans="1:10" x14ac:dyDescent="0.2">
      <c r="A17" s="1">
        <v>42567</v>
      </c>
      <c r="B17" s="1" t="str">
        <f>TEXT(WEEKDAY(Table242[[#This Row],[Date]]), "dddd")</f>
        <v>Saturday</v>
      </c>
      <c r="C17" t="s">
        <v>8</v>
      </c>
      <c r="D17">
        <v>81</v>
      </c>
      <c r="E17">
        <v>50</v>
      </c>
      <c r="F17">
        <v>74</v>
      </c>
      <c r="G17">
        <v>90</v>
      </c>
      <c r="H17">
        <v>0.5</v>
      </c>
      <c r="I17">
        <f>Table242[[#This Row],[Lemon]]+Table242[[#This Row],[Orange]]</f>
        <v>131</v>
      </c>
      <c r="J17" s="3">
        <f>Table242[[#This Row],[Sales]]*Table242[[#This Row],[Price]]</f>
        <v>65.5</v>
      </c>
    </row>
    <row r="18" spans="1:10" x14ac:dyDescent="0.2">
      <c r="A18" s="1">
        <v>42568</v>
      </c>
      <c r="B18" s="1" t="str">
        <f>TEXT(WEEKDAY(Table242[[#This Row],[Date]]), "dddd")</f>
        <v>Sunday</v>
      </c>
      <c r="C18" t="s">
        <v>8</v>
      </c>
      <c r="D18">
        <v>115</v>
      </c>
      <c r="E18">
        <v>76</v>
      </c>
      <c r="F18">
        <v>77</v>
      </c>
      <c r="G18">
        <v>126</v>
      </c>
      <c r="H18">
        <v>0.5</v>
      </c>
      <c r="I18">
        <f>Table242[[#This Row],[Lemon]]+Table242[[#This Row],[Orange]]</f>
        <v>191</v>
      </c>
      <c r="J18" s="3">
        <f>Table242[[#This Row],[Sales]]*Table242[[#This Row],[Price]]</f>
        <v>95.5</v>
      </c>
    </row>
    <row r="19" spans="1:10" x14ac:dyDescent="0.2">
      <c r="A19" s="1">
        <v>42569</v>
      </c>
      <c r="B19" s="1" t="str">
        <f>TEXT(WEEKDAY(Table242[[#This Row],[Date]]), "dddd")</f>
        <v>Monday</v>
      </c>
      <c r="C19" t="s">
        <v>7</v>
      </c>
      <c r="D19">
        <v>131</v>
      </c>
      <c r="E19">
        <v>92</v>
      </c>
      <c r="F19">
        <v>81</v>
      </c>
      <c r="G19">
        <v>122</v>
      </c>
      <c r="H19">
        <v>0.5</v>
      </c>
      <c r="I19">
        <f>Table242[[#This Row],[Lemon]]+Table242[[#This Row],[Orange]]</f>
        <v>223</v>
      </c>
      <c r="J19" s="3">
        <f>Table242[[#This Row],[Sales]]*Table242[[#This Row],[Price]]</f>
        <v>111.5</v>
      </c>
    </row>
    <row r="20" spans="1:10" x14ac:dyDescent="0.2">
      <c r="A20" s="1">
        <v>42570</v>
      </c>
      <c r="B20" s="1" t="str">
        <f>TEXT(WEEKDAY(Table242[[#This Row],[Date]]), "dddd")</f>
        <v>Tuesday</v>
      </c>
      <c r="C20" t="s">
        <v>7</v>
      </c>
      <c r="D20">
        <v>122</v>
      </c>
      <c r="E20">
        <v>85</v>
      </c>
      <c r="F20">
        <v>78</v>
      </c>
      <c r="G20">
        <v>113</v>
      </c>
      <c r="H20">
        <v>0.5</v>
      </c>
      <c r="I20">
        <f>Table242[[#This Row],[Lemon]]+Table242[[#This Row],[Orange]]</f>
        <v>207</v>
      </c>
      <c r="J20" s="3">
        <f>Table242[[#This Row],[Sales]]*Table242[[#This Row],[Price]]</f>
        <v>103.5</v>
      </c>
    </row>
    <row r="21" spans="1:10" x14ac:dyDescent="0.2">
      <c r="A21" s="1">
        <v>42571</v>
      </c>
      <c r="B21" s="1" t="str">
        <f>TEXT(WEEKDAY(Table242[[#This Row],[Date]]), "dddd")</f>
        <v>Wednesday</v>
      </c>
      <c r="C21" t="s">
        <v>7</v>
      </c>
      <c r="D21">
        <v>71</v>
      </c>
      <c r="E21">
        <v>42</v>
      </c>
      <c r="F21">
        <v>70</v>
      </c>
      <c r="G21">
        <v>108</v>
      </c>
      <c r="H21">
        <v>0.5</v>
      </c>
      <c r="I21">
        <f>Table242[[#This Row],[Lemon]]+Table242[[#This Row],[Orange]]</f>
        <v>113</v>
      </c>
      <c r="J21" s="3">
        <f>Table242[[#This Row],[Sales]]*Table242[[#This Row],[Price]]</f>
        <v>56.5</v>
      </c>
    </row>
    <row r="22" spans="1:10" x14ac:dyDescent="0.2">
      <c r="A22" s="1">
        <v>42572</v>
      </c>
      <c r="B22" s="1" t="str">
        <f>TEXT(WEEKDAY(Table242[[#This Row],[Date]]), "dddd")</f>
        <v>Thursday</v>
      </c>
      <c r="C22" t="s">
        <v>7</v>
      </c>
      <c r="D22">
        <v>83</v>
      </c>
      <c r="E22">
        <v>50</v>
      </c>
      <c r="F22">
        <v>77</v>
      </c>
      <c r="G22">
        <v>90</v>
      </c>
      <c r="H22">
        <v>0.5</v>
      </c>
      <c r="I22">
        <f>Table242[[#This Row],[Lemon]]+Table242[[#This Row],[Orange]]</f>
        <v>133</v>
      </c>
      <c r="J22" s="3">
        <f>Table242[[#This Row],[Sales]]*Table242[[#This Row],[Price]]</f>
        <v>66.5</v>
      </c>
    </row>
    <row r="23" spans="1:10" x14ac:dyDescent="0.2">
      <c r="A23" s="1">
        <v>42573</v>
      </c>
      <c r="B23" s="1" t="str">
        <f>TEXT(WEEKDAY(Table242[[#This Row],[Date]]), "dddd")</f>
        <v>Friday</v>
      </c>
      <c r="C23" t="s">
        <v>7</v>
      </c>
      <c r="D23">
        <v>112</v>
      </c>
      <c r="E23">
        <v>75</v>
      </c>
      <c r="F23">
        <v>80</v>
      </c>
      <c r="G23">
        <v>108</v>
      </c>
      <c r="H23">
        <v>0.5</v>
      </c>
      <c r="I23">
        <f>Table242[[#This Row],[Lemon]]+Table242[[#This Row],[Orange]]</f>
        <v>187</v>
      </c>
      <c r="J23" s="3">
        <f>Table242[[#This Row],[Sales]]*Table242[[#This Row],[Price]]</f>
        <v>93.5</v>
      </c>
    </row>
    <row r="24" spans="1:10" x14ac:dyDescent="0.2">
      <c r="A24" s="1">
        <v>42574</v>
      </c>
      <c r="B24" s="1" t="str">
        <f>TEXT(WEEKDAY(Table242[[#This Row],[Date]]), "dddd")</f>
        <v>Saturday</v>
      </c>
      <c r="C24" t="s">
        <v>7</v>
      </c>
      <c r="D24">
        <v>120</v>
      </c>
      <c r="E24">
        <v>82</v>
      </c>
      <c r="F24">
        <v>81</v>
      </c>
      <c r="G24">
        <v>117</v>
      </c>
      <c r="H24">
        <v>0.5</v>
      </c>
      <c r="I24">
        <f>Table242[[#This Row],[Lemon]]+Table242[[#This Row],[Orange]]</f>
        <v>202</v>
      </c>
      <c r="J24" s="3">
        <f>Table242[[#This Row],[Sales]]*Table242[[#This Row],[Price]]</f>
        <v>101</v>
      </c>
    </row>
    <row r="25" spans="1:10" x14ac:dyDescent="0.2">
      <c r="A25" s="1">
        <v>42575</v>
      </c>
      <c r="B25" s="1" t="str">
        <f>TEXT(WEEKDAY(Table242[[#This Row],[Date]]), "dddd")</f>
        <v>Sunday</v>
      </c>
      <c r="C25" t="s">
        <v>7</v>
      </c>
      <c r="D25">
        <v>121</v>
      </c>
      <c r="E25">
        <v>82</v>
      </c>
      <c r="F25">
        <v>82</v>
      </c>
      <c r="G25">
        <v>117</v>
      </c>
      <c r="H25">
        <v>0.5</v>
      </c>
      <c r="I25">
        <f>Table242[[#This Row],[Lemon]]+Table242[[#This Row],[Orange]]</f>
        <v>203</v>
      </c>
      <c r="J25" s="3">
        <f>Table242[[#This Row],[Sales]]*Table242[[#This Row],[Price]]</f>
        <v>101.5</v>
      </c>
    </row>
    <row r="26" spans="1:10" x14ac:dyDescent="0.2">
      <c r="A26" s="1">
        <v>42576</v>
      </c>
      <c r="B26" s="1" t="str">
        <f>TEXT(WEEKDAY(Table242[[#This Row],[Date]]), "dddd")</f>
        <v>Monday</v>
      </c>
      <c r="C26" t="s">
        <v>7</v>
      </c>
      <c r="D26">
        <v>156</v>
      </c>
      <c r="E26">
        <v>113</v>
      </c>
      <c r="F26">
        <v>84</v>
      </c>
      <c r="G26">
        <v>135</v>
      </c>
      <c r="H26">
        <v>0.5</v>
      </c>
      <c r="I26">
        <f>Table242[[#This Row],[Lemon]]+Table242[[#This Row],[Orange]]</f>
        <v>269</v>
      </c>
      <c r="J26" s="3">
        <f>Table242[[#This Row],[Sales]]*Table242[[#This Row],[Price]]</f>
        <v>134.5</v>
      </c>
    </row>
    <row r="27" spans="1:10" x14ac:dyDescent="0.2">
      <c r="A27" s="1">
        <v>42577</v>
      </c>
      <c r="B27" s="1" t="str">
        <f>TEXT(WEEKDAY(Table242[[#This Row],[Date]]), "dddd")</f>
        <v>Tuesday</v>
      </c>
      <c r="C27" t="s">
        <v>7</v>
      </c>
      <c r="D27">
        <v>176</v>
      </c>
      <c r="E27">
        <v>129</v>
      </c>
      <c r="F27">
        <v>83</v>
      </c>
      <c r="G27">
        <v>158</v>
      </c>
      <c r="H27">
        <v>0.35</v>
      </c>
      <c r="I27">
        <f>Table242[[#This Row],[Lemon]]+Table242[[#This Row],[Orange]]</f>
        <v>305</v>
      </c>
      <c r="J27" s="3">
        <f>Table242[[#This Row],[Sales]]*Table242[[#This Row],[Price]]</f>
        <v>106.75</v>
      </c>
    </row>
    <row r="28" spans="1:10" x14ac:dyDescent="0.2">
      <c r="A28" s="1">
        <v>42578</v>
      </c>
      <c r="B28" s="1" t="str">
        <f>TEXT(WEEKDAY(Table242[[#This Row],[Date]]), "dddd")</f>
        <v>Wednesday</v>
      </c>
      <c r="C28" t="s">
        <v>7</v>
      </c>
      <c r="D28">
        <v>104</v>
      </c>
      <c r="E28">
        <v>68</v>
      </c>
      <c r="F28">
        <v>80</v>
      </c>
      <c r="G28">
        <v>99</v>
      </c>
      <c r="H28">
        <v>0.35</v>
      </c>
      <c r="I28">
        <f>Table242[[#This Row],[Lemon]]+Table242[[#This Row],[Orange]]</f>
        <v>172</v>
      </c>
      <c r="J28" s="3">
        <f>Table242[[#This Row],[Sales]]*Table242[[#This Row],[Price]]</f>
        <v>60.199999999999996</v>
      </c>
    </row>
    <row r="29" spans="1:10" x14ac:dyDescent="0.2">
      <c r="A29" s="1">
        <v>42579</v>
      </c>
      <c r="B29" s="1" t="str">
        <f>TEXT(WEEKDAY(Table242[[#This Row],[Date]]), "dddd")</f>
        <v>Thursday</v>
      </c>
      <c r="C29" t="s">
        <v>7</v>
      </c>
      <c r="D29">
        <v>96</v>
      </c>
      <c r="E29">
        <v>63</v>
      </c>
      <c r="F29">
        <v>82</v>
      </c>
      <c r="G29">
        <v>90</v>
      </c>
      <c r="H29">
        <v>0.35</v>
      </c>
      <c r="I29">
        <f>Table242[[#This Row],[Lemon]]+Table242[[#This Row],[Orange]]</f>
        <v>159</v>
      </c>
      <c r="J29" s="3">
        <f>Table242[[#This Row],[Sales]]*Table242[[#This Row],[Price]]</f>
        <v>55.65</v>
      </c>
    </row>
    <row r="30" spans="1:10" x14ac:dyDescent="0.2">
      <c r="A30" s="1">
        <v>42580</v>
      </c>
      <c r="B30" s="1" t="str">
        <f>TEXT(WEEKDAY(Table242[[#This Row],[Date]]), "dddd")</f>
        <v>Friday</v>
      </c>
      <c r="C30" t="s">
        <v>7</v>
      </c>
      <c r="D30">
        <v>100</v>
      </c>
      <c r="E30">
        <v>66</v>
      </c>
      <c r="F30">
        <v>81</v>
      </c>
      <c r="G30">
        <v>95</v>
      </c>
      <c r="H30">
        <v>0.35</v>
      </c>
      <c r="I30">
        <f>Table242[[#This Row],[Lemon]]+Table242[[#This Row],[Orange]]</f>
        <v>166</v>
      </c>
      <c r="J30" s="3">
        <f>Table242[[#This Row],[Sales]]*Table242[[#This Row],[Price]]</f>
        <v>58.099999999999994</v>
      </c>
    </row>
    <row r="31" spans="1:10" x14ac:dyDescent="0.2">
      <c r="A31" s="1">
        <v>42581</v>
      </c>
      <c r="B31" s="1" t="str">
        <f>TEXT(WEEKDAY(Table242[[#This Row],[Date]]), "dddd")</f>
        <v>Saturday</v>
      </c>
      <c r="C31" t="s">
        <v>8</v>
      </c>
      <c r="D31">
        <v>88</v>
      </c>
      <c r="E31">
        <v>57</v>
      </c>
      <c r="F31">
        <v>82</v>
      </c>
      <c r="G31">
        <v>81</v>
      </c>
      <c r="H31">
        <v>0.35</v>
      </c>
      <c r="I31">
        <f>Table242[[#This Row],[Lemon]]+Table242[[#This Row],[Orange]]</f>
        <v>145</v>
      </c>
      <c r="J31" s="3">
        <f>Table242[[#This Row],[Sales]]*Table242[[#This Row],[Price]]</f>
        <v>50.75</v>
      </c>
    </row>
    <row r="32" spans="1:10" x14ac:dyDescent="0.2">
      <c r="A32" s="1">
        <v>42582</v>
      </c>
      <c r="B32" s="1" t="str">
        <f>TEXT(WEEKDAY(Table242[[#This Row],[Date]]), "dddd")</f>
        <v>Sunday</v>
      </c>
      <c r="C32" t="s">
        <v>8</v>
      </c>
      <c r="D32">
        <v>76</v>
      </c>
      <c r="E32">
        <v>47</v>
      </c>
      <c r="F32">
        <v>82</v>
      </c>
      <c r="G32">
        <v>68</v>
      </c>
      <c r="H32">
        <v>0.35</v>
      </c>
      <c r="I32">
        <f>Table242[[#This Row],[Lemon]]+Table242[[#This Row],[Orange]]</f>
        <v>123</v>
      </c>
      <c r="J32" s="3">
        <f>Table242[[#This Row],[Sales]]*Table242[[#This Row],[Price]]</f>
        <v>43.05</v>
      </c>
    </row>
    <row r="33" spans="1:10" x14ac:dyDescent="0.2">
      <c r="A33" s="2">
        <f>COUNT(Table242[Date])</f>
        <v>31</v>
      </c>
      <c r="B33" s="1"/>
      <c r="D33">
        <f>AVERAGE(Table242[Lemon])</f>
        <v>116.58064516129032</v>
      </c>
      <c r="E33">
        <f>AVERAGE(Table242[Orange])</f>
        <v>80.354838709677423</v>
      </c>
      <c r="F33">
        <f>MAX(Table242[Temperature])</f>
        <v>84</v>
      </c>
      <c r="I33" s="2">
        <f>SUBTOTAL(109,Table242[Sales])</f>
        <v>6105</v>
      </c>
      <c r="J33" s="5">
        <f>SUBTOTAL(109,Table242[Revenue])</f>
        <v>2138</v>
      </c>
    </row>
  </sheetData>
  <conditionalFormatting sqref="J2:J32">
    <cfRule type="dataBar" priority="5">
      <dataBar>
        <cfvo type="min"/>
        <cfvo type="max"/>
        <color rgb="FF63C384"/>
      </dataBar>
      <extLst>
        <ext xmlns:x14="http://schemas.microsoft.com/office/spreadsheetml/2009/9/main" uri="{B025F937-C7B1-47D3-B67F-A62EFF666E3E}">
          <x14:id>{E1C1B2E2-BA4E-7848-A03A-548408F56389}</x14:id>
        </ext>
      </extLst>
    </cfRule>
  </conditionalFormatting>
  <conditionalFormatting sqref="F2:F32">
    <cfRule type="colorScale" priority="4">
      <colorScale>
        <cfvo type="min"/>
        <cfvo type="max"/>
        <color rgb="FFFCFCFF"/>
        <color rgb="FFF8696B"/>
      </colorScale>
    </cfRule>
  </conditionalFormatting>
  <conditionalFormatting sqref="I2:I32">
    <cfRule type="top10" dxfId="18" priority="1" percent="1" bottom="1" rank="10"/>
    <cfRule type="top10" dxfId="19" priority="2" percent="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1C1B2E2-BA4E-7848-A03A-548408F56389}">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E88FB7B7-C152-3849-A31D-1A95D20B28A1}">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F2A93992-6AA0-7947-B821-A2F1F19D7924}">
          <x14:colorSeries rgb="FF376092"/>
          <x14:colorNegative rgb="FFD00000"/>
          <x14:colorAxis rgb="FF000000"/>
          <x14:colorMarkers rgb="FFD00000"/>
          <x14:colorFirst rgb="FFD00000"/>
          <x14:colorLast rgb="FFD00000"/>
          <x14:colorHigh rgb="FFD00000"/>
          <x14:colorLow rgb="FFD00000"/>
          <x14:sparklines>
            <x14:sparkline>
              <xm:f>'Lemonade Data Visualization'!H2:H32</xm:f>
              <xm:sqref>H33</xm:sqref>
            </x14:sparkline>
          </x14:sparklines>
        </x14:sparklineGroup>
        <x14:sparklineGroup type="column" displayEmptyCellsAs="gap" xr2:uid="{DAE3E798-3ED2-2147-8018-BE5C80D7385E}">
          <x14:colorSeries rgb="FF376092"/>
          <x14:colorNegative rgb="FFD00000"/>
          <x14:colorAxis rgb="FF000000"/>
          <x14:colorMarkers rgb="FFD00000"/>
          <x14:colorFirst rgb="FFD00000"/>
          <x14:colorLast rgb="FFD00000"/>
          <x14:colorHigh rgb="FFD00000"/>
          <x14:colorLow rgb="FFD00000"/>
          <x14:sparklines>
            <x14:sparkline>
              <xm:f>'Lemonade Data Visualization'!I2:I32</xm:f>
              <xm:sqref>I34</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7C95-E81F-694F-AFD2-AA7507D6DC49}">
  <dimension ref="A1:J33"/>
  <sheetViews>
    <sheetView tabSelected="1" topLeftCell="G35" zoomScale="93" workbookViewId="0">
      <selection activeCell="AE100" sqref="AE100"/>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TEXT(WEEKDAY(Table2425[[#This Row],[Date]]), "dddd")</f>
        <v>Friday</v>
      </c>
      <c r="C2" t="s">
        <v>7</v>
      </c>
      <c r="D2">
        <v>97</v>
      </c>
      <c r="E2">
        <v>67</v>
      </c>
      <c r="F2">
        <v>70</v>
      </c>
      <c r="G2">
        <v>90</v>
      </c>
      <c r="H2">
        <v>0.25</v>
      </c>
      <c r="I2">
        <f>Table2425[[#This Row],[Lemon]]+Table2425[[#This Row],[Orange]]</f>
        <v>164</v>
      </c>
      <c r="J2" s="3">
        <f>Table2425[[#This Row],[Sales]]*Table2425[[#This Row],[Price]]</f>
        <v>41</v>
      </c>
    </row>
    <row r="3" spans="1:10" x14ac:dyDescent="0.2">
      <c r="A3" s="1">
        <v>42553</v>
      </c>
      <c r="B3" s="1" t="str">
        <f>TEXT(WEEKDAY(Table2425[[#This Row],[Date]]), "dddd")</f>
        <v>Saturday</v>
      </c>
      <c r="C3" t="s">
        <v>7</v>
      </c>
      <c r="D3">
        <v>98</v>
      </c>
      <c r="E3">
        <v>67</v>
      </c>
      <c r="F3">
        <v>72</v>
      </c>
      <c r="G3">
        <v>90</v>
      </c>
      <c r="H3">
        <v>0.25</v>
      </c>
      <c r="I3">
        <f>Table2425[[#This Row],[Lemon]]+Table2425[[#This Row],[Orange]]</f>
        <v>165</v>
      </c>
      <c r="J3" s="3">
        <f>Table2425[[#This Row],[Sales]]*Table2425[[#This Row],[Price]]</f>
        <v>41.25</v>
      </c>
    </row>
    <row r="4" spans="1:10" x14ac:dyDescent="0.2">
      <c r="A4" s="1">
        <v>42554</v>
      </c>
      <c r="B4" s="1" t="str">
        <f>TEXT(WEEKDAY(Table2425[[#This Row],[Date]]), "dddd")</f>
        <v>Sunday</v>
      </c>
      <c r="C4" t="s">
        <v>7</v>
      </c>
      <c r="D4">
        <v>110</v>
      </c>
      <c r="E4">
        <v>77</v>
      </c>
      <c r="F4">
        <v>71</v>
      </c>
      <c r="G4">
        <v>104</v>
      </c>
      <c r="H4">
        <v>0.25</v>
      </c>
      <c r="I4">
        <f>Table2425[[#This Row],[Lemon]]+Table2425[[#This Row],[Orange]]</f>
        <v>187</v>
      </c>
      <c r="J4" s="3">
        <f>Table2425[[#This Row],[Sales]]*Table2425[[#This Row],[Price]]</f>
        <v>46.75</v>
      </c>
    </row>
    <row r="5" spans="1:10" x14ac:dyDescent="0.2">
      <c r="A5" s="1">
        <v>42555</v>
      </c>
      <c r="B5" s="1" t="str">
        <f>TEXT(WEEKDAY(Table2425[[#This Row],[Date]]), "dddd")</f>
        <v>Monday</v>
      </c>
      <c r="C5" t="s">
        <v>8</v>
      </c>
      <c r="D5">
        <v>134</v>
      </c>
      <c r="E5">
        <v>99</v>
      </c>
      <c r="F5">
        <v>76</v>
      </c>
      <c r="G5">
        <v>98</v>
      </c>
      <c r="H5">
        <v>0.25</v>
      </c>
      <c r="I5">
        <f>Table2425[[#This Row],[Lemon]]+Table2425[[#This Row],[Orange]]</f>
        <v>233</v>
      </c>
      <c r="J5" s="3">
        <f>Table2425[[#This Row],[Sales]]*Table2425[[#This Row],[Price]]</f>
        <v>58.25</v>
      </c>
    </row>
    <row r="6" spans="1:10" x14ac:dyDescent="0.2">
      <c r="A6" s="1">
        <v>42556</v>
      </c>
      <c r="B6" s="1" t="str">
        <f>TEXT(WEEKDAY(Table2425[[#This Row],[Date]]), "dddd")</f>
        <v>Tuesday</v>
      </c>
      <c r="C6" t="s">
        <v>8</v>
      </c>
      <c r="D6">
        <v>159</v>
      </c>
      <c r="E6">
        <v>118</v>
      </c>
      <c r="F6">
        <v>78</v>
      </c>
      <c r="G6">
        <v>135</v>
      </c>
      <c r="H6">
        <v>0.25</v>
      </c>
      <c r="I6">
        <f>Table2425[[#This Row],[Lemon]]+Table2425[[#This Row],[Orange]]</f>
        <v>277</v>
      </c>
      <c r="J6" s="3">
        <f>Table2425[[#This Row],[Sales]]*Table2425[[#This Row],[Price]]</f>
        <v>69.25</v>
      </c>
    </row>
    <row r="7" spans="1:10" x14ac:dyDescent="0.2">
      <c r="A7" s="1">
        <v>42557</v>
      </c>
      <c r="B7" s="1" t="str">
        <f>TEXT(WEEKDAY(Table2425[[#This Row],[Date]]), "dddd")</f>
        <v>Wednesday</v>
      </c>
      <c r="C7" t="s">
        <v>8</v>
      </c>
      <c r="D7">
        <v>103</v>
      </c>
      <c r="E7">
        <v>69</v>
      </c>
      <c r="F7">
        <v>82</v>
      </c>
      <c r="G7">
        <v>90</v>
      </c>
      <c r="H7">
        <v>0.25</v>
      </c>
      <c r="I7">
        <f>Table2425[[#This Row],[Lemon]]+Table2425[[#This Row],[Orange]]</f>
        <v>172</v>
      </c>
      <c r="J7" s="3">
        <f>Table2425[[#This Row],[Sales]]*Table2425[[#This Row],[Price]]</f>
        <v>43</v>
      </c>
    </row>
    <row r="8" spans="1:10" x14ac:dyDescent="0.2">
      <c r="A8" s="1">
        <v>42558</v>
      </c>
      <c r="B8" s="1" t="str">
        <f>TEXT(WEEKDAY(Table2425[[#This Row],[Date]]), "dddd")</f>
        <v>Thursday</v>
      </c>
      <c r="C8" t="s">
        <v>8</v>
      </c>
      <c r="D8">
        <v>143</v>
      </c>
      <c r="E8">
        <v>101</v>
      </c>
      <c r="F8">
        <v>81</v>
      </c>
      <c r="G8">
        <v>135</v>
      </c>
      <c r="H8">
        <v>0.25</v>
      </c>
      <c r="I8">
        <f>Table2425[[#This Row],[Lemon]]+Table2425[[#This Row],[Orange]]</f>
        <v>244</v>
      </c>
      <c r="J8" s="3">
        <f>Table2425[[#This Row],[Sales]]*Table2425[[#This Row],[Price]]</f>
        <v>61</v>
      </c>
    </row>
    <row r="9" spans="1:10" x14ac:dyDescent="0.2">
      <c r="A9" s="1">
        <v>42559</v>
      </c>
      <c r="B9" s="1" t="str">
        <f>TEXT(WEEKDAY(Table2425[[#This Row],[Date]]), "dddd")</f>
        <v>Friday</v>
      </c>
      <c r="C9" t="s">
        <v>8</v>
      </c>
      <c r="D9">
        <v>123</v>
      </c>
      <c r="E9">
        <v>86</v>
      </c>
      <c r="F9">
        <v>82</v>
      </c>
      <c r="G9">
        <v>113</v>
      </c>
      <c r="H9">
        <v>0.25</v>
      </c>
      <c r="I9">
        <f>Table2425[[#This Row],[Lemon]]+Table2425[[#This Row],[Orange]]</f>
        <v>209</v>
      </c>
      <c r="J9" s="3">
        <f>Table2425[[#This Row],[Sales]]*Table2425[[#This Row],[Price]]</f>
        <v>52.25</v>
      </c>
    </row>
    <row r="10" spans="1:10" x14ac:dyDescent="0.2">
      <c r="A10" s="1">
        <v>42560</v>
      </c>
      <c r="B10" s="1" t="str">
        <f>TEXT(WEEKDAY(Table2425[[#This Row],[Date]]), "dddd")</f>
        <v>Saturday</v>
      </c>
      <c r="C10" t="s">
        <v>8</v>
      </c>
      <c r="D10">
        <v>134</v>
      </c>
      <c r="E10">
        <v>95</v>
      </c>
      <c r="F10">
        <v>80</v>
      </c>
      <c r="G10">
        <v>126</v>
      </c>
      <c r="H10">
        <v>0.25</v>
      </c>
      <c r="I10">
        <f>Table2425[[#This Row],[Lemon]]+Table2425[[#This Row],[Orange]]</f>
        <v>229</v>
      </c>
      <c r="J10" s="3">
        <f>Table2425[[#This Row],[Sales]]*Table2425[[#This Row],[Price]]</f>
        <v>57.25</v>
      </c>
    </row>
    <row r="11" spans="1:10" x14ac:dyDescent="0.2">
      <c r="A11" s="1">
        <v>42561</v>
      </c>
      <c r="B11" s="1" t="str">
        <f>TEXT(WEEKDAY(Table2425[[#This Row],[Date]]), "dddd")</f>
        <v>Sunday</v>
      </c>
      <c r="C11" t="s">
        <v>8</v>
      </c>
      <c r="D11">
        <v>140</v>
      </c>
      <c r="E11">
        <v>98</v>
      </c>
      <c r="F11">
        <v>82</v>
      </c>
      <c r="G11">
        <v>131</v>
      </c>
      <c r="H11">
        <v>0.25</v>
      </c>
      <c r="I11">
        <f>Table2425[[#This Row],[Lemon]]+Table2425[[#This Row],[Orange]]</f>
        <v>238</v>
      </c>
      <c r="J11" s="3">
        <f>Table2425[[#This Row],[Sales]]*Table2425[[#This Row],[Price]]</f>
        <v>59.5</v>
      </c>
    </row>
    <row r="12" spans="1:10" x14ac:dyDescent="0.2">
      <c r="A12" s="1">
        <v>42562</v>
      </c>
      <c r="B12" s="1" t="str">
        <f>TEXT(WEEKDAY(Table2425[[#This Row],[Date]]), "dddd")</f>
        <v>Monday</v>
      </c>
      <c r="C12" t="s">
        <v>8</v>
      </c>
      <c r="D12">
        <v>162</v>
      </c>
      <c r="E12">
        <v>120</v>
      </c>
      <c r="F12">
        <v>83</v>
      </c>
      <c r="G12">
        <v>135</v>
      </c>
      <c r="H12">
        <v>0.25</v>
      </c>
      <c r="I12">
        <f>Table2425[[#This Row],[Lemon]]+Table2425[[#This Row],[Orange]]</f>
        <v>282</v>
      </c>
      <c r="J12" s="3">
        <f>Table2425[[#This Row],[Sales]]*Table2425[[#This Row],[Price]]</f>
        <v>70.5</v>
      </c>
    </row>
    <row r="13" spans="1:10" x14ac:dyDescent="0.2">
      <c r="A13" s="1">
        <v>42563</v>
      </c>
      <c r="B13" s="1" t="str">
        <f>TEXT(WEEKDAY(Table2425[[#This Row],[Date]]), "dddd")</f>
        <v>Tuesday</v>
      </c>
      <c r="C13" t="s">
        <v>8</v>
      </c>
      <c r="D13">
        <v>130</v>
      </c>
      <c r="E13">
        <v>95</v>
      </c>
      <c r="F13">
        <v>84</v>
      </c>
      <c r="G13">
        <v>99</v>
      </c>
      <c r="H13">
        <v>0.25</v>
      </c>
      <c r="I13">
        <f>Table2425[[#This Row],[Lemon]]+Table2425[[#This Row],[Orange]]</f>
        <v>225</v>
      </c>
      <c r="J13" s="3">
        <f>Table2425[[#This Row],[Sales]]*Table2425[[#This Row],[Price]]</f>
        <v>56.25</v>
      </c>
    </row>
    <row r="14" spans="1:10" x14ac:dyDescent="0.2">
      <c r="A14" s="1">
        <v>42564</v>
      </c>
      <c r="B14" s="1" t="str">
        <f>TEXT(WEEKDAY(Table2425[[#This Row],[Date]]), "dddd")</f>
        <v>Wednesday</v>
      </c>
      <c r="C14" t="s">
        <v>8</v>
      </c>
      <c r="D14">
        <v>109</v>
      </c>
      <c r="E14">
        <v>75</v>
      </c>
      <c r="F14">
        <v>77</v>
      </c>
      <c r="G14">
        <v>99</v>
      </c>
      <c r="H14">
        <v>0.25</v>
      </c>
      <c r="I14">
        <f>Table2425[[#This Row],[Lemon]]+Table2425[[#This Row],[Orange]]</f>
        <v>184</v>
      </c>
      <c r="J14" s="3">
        <f>Table2425[[#This Row],[Sales]]*Table2425[[#This Row],[Price]]</f>
        <v>46</v>
      </c>
    </row>
    <row r="15" spans="1:10" x14ac:dyDescent="0.2">
      <c r="A15" s="1">
        <v>42565</v>
      </c>
      <c r="B15" s="1" t="str">
        <f>TEXT(WEEKDAY(Table2425[[#This Row],[Date]]), "dddd")</f>
        <v>Thursday</v>
      </c>
      <c r="C15" t="s">
        <v>8</v>
      </c>
      <c r="D15">
        <v>122</v>
      </c>
      <c r="E15">
        <v>85</v>
      </c>
      <c r="F15">
        <v>78</v>
      </c>
      <c r="G15">
        <v>113</v>
      </c>
      <c r="H15">
        <v>0.25</v>
      </c>
      <c r="I15">
        <f>Table2425[[#This Row],[Lemon]]+Table2425[[#This Row],[Orange]]</f>
        <v>207</v>
      </c>
      <c r="J15" s="3">
        <f>Table2425[[#This Row],[Sales]]*Table2425[[#This Row],[Price]]</f>
        <v>51.75</v>
      </c>
    </row>
    <row r="16" spans="1:10" x14ac:dyDescent="0.2">
      <c r="A16" s="1">
        <v>42566</v>
      </c>
      <c r="B16" s="1" t="str">
        <f>TEXT(WEEKDAY(Table2425[[#This Row],[Date]]), "dddd")</f>
        <v>Friday</v>
      </c>
      <c r="C16" t="s">
        <v>8</v>
      </c>
      <c r="D16">
        <v>98</v>
      </c>
      <c r="E16">
        <v>62</v>
      </c>
      <c r="F16">
        <v>75</v>
      </c>
      <c r="G16">
        <v>108</v>
      </c>
      <c r="H16">
        <v>0.5</v>
      </c>
      <c r="I16">
        <f>Table2425[[#This Row],[Lemon]]+Table2425[[#This Row],[Orange]]</f>
        <v>160</v>
      </c>
      <c r="J16" s="3">
        <f>Table2425[[#This Row],[Sales]]*Table2425[[#This Row],[Price]]</f>
        <v>80</v>
      </c>
    </row>
    <row r="17" spans="1:10" x14ac:dyDescent="0.2">
      <c r="A17" s="1">
        <v>42567</v>
      </c>
      <c r="B17" s="1" t="str">
        <f>TEXT(WEEKDAY(Table2425[[#This Row],[Date]]), "dddd")</f>
        <v>Saturday</v>
      </c>
      <c r="C17" t="s">
        <v>8</v>
      </c>
      <c r="D17">
        <v>81</v>
      </c>
      <c r="E17">
        <v>50</v>
      </c>
      <c r="F17">
        <v>74</v>
      </c>
      <c r="G17">
        <v>90</v>
      </c>
      <c r="H17">
        <v>0.5</v>
      </c>
      <c r="I17">
        <f>Table2425[[#This Row],[Lemon]]+Table2425[[#This Row],[Orange]]</f>
        <v>131</v>
      </c>
      <c r="J17" s="3">
        <f>Table2425[[#This Row],[Sales]]*Table2425[[#This Row],[Price]]</f>
        <v>65.5</v>
      </c>
    </row>
    <row r="18" spans="1:10" x14ac:dyDescent="0.2">
      <c r="A18" s="1">
        <v>42568</v>
      </c>
      <c r="B18" s="1" t="str">
        <f>TEXT(WEEKDAY(Table2425[[#This Row],[Date]]), "dddd")</f>
        <v>Sunday</v>
      </c>
      <c r="C18" t="s">
        <v>8</v>
      </c>
      <c r="D18">
        <v>115</v>
      </c>
      <c r="E18">
        <v>76</v>
      </c>
      <c r="F18">
        <v>77</v>
      </c>
      <c r="G18">
        <v>126</v>
      </c>
      <c r="H18">
        <v>0.5</v>
      </c>
      <c r="I18">
        <f>Table2425[[#This Row],[Lemon]]+Table2425[[#This Row],[Orange]]</f>
        <v>191</v>
      </c>
      <c r="J18" s="3">
        <f>Table2425[[#This Row],[Sales]]*Table2425[[#This Row],[Price]]</f>
        <v>95.5</v>
      </c>
    </row>
    <row r="19" spans="1:10" x14ac:dyDescent="0.2">
      <c r="A19" s="1">
        <v>42569</v>
      </c>
      <c r="B19" s="1" t="str">
        <f>TEXT(WEEKDAY(Table2425[[#This Row],[Date]]), "dddd")</f>
        <v>Monday</v>
      </c>
      <c r="C19" t="s">
        <v>7</v>
      </c>
      <c r="D19">
        <v>131</v>
      </c>
      <c r="E19">
        <v>92</v>
      </c>
      <c r="F19">
        <v>81</v>
      </c>
      <c r="G19">
        <v>122</v>
      </c>
      <c r="H19">
        <v>0.5</v>
      </c>
      <c r="I19">
        <f>Table2425[[#This Row],[Lemon]]+Table2425[[#This Row],[Orange]]</f>
        <v>223</v>
      </c>
      <c r="J19" s="3">
        <f>Table2425[[#This Row],[Sales]]*Table2425[[#This Row],[Price]]</f>
        <v>111.5</v>
      </c>
    </row>
    <row r="20" spans="1:10" x14ac:dyDescent="0.2">
      <c r="A20" s="1">
        <v>42570</v>
      </c>
      <c r="B20" s="1" t="str">
        <f>TEXT(WEEKDAY(Table2425[[#This Row],[Date]]), "dddd")</f>
        <v>Tuesday</v>
      </c>
      <c r="C20" t="s">
        <v>7</v>
      </c>
      <c r="D20">
        <v>122</v>
      </c>
      <c r="E20">
        <v>85</v>
      </c>
      <c r="F20">
        <v>78</v>
      </c>
      <c r="G20">
        <v>113</v>
      </c>
      <c r="H20">
        <v>0.5</v>
      </c>
      <c r="I20">
        <f>Table2425[[#This Row],[Lemon]]+Table2425[[#This Row],[Orange]]</f>
        <v>207</v>
      </c>
      <c r="J20" s="3">
        <f>Table2425[[#This Row],[Sales]]*Table2425[[#This Row],[Price]]</f>
        <v>103.5</v>
      </c>
    </row>
    <row r="21" spans="1:10" x14ac:dyDescent="0.2">
      <c r="A21" s="1">
        <v>42571</v>
      </c>
      <c r="B21" s="1" t="str">
        <f>TEXT(WEEKDAY(Table2425[[#This Row],[Date]]), "dddd")</f>
        <v>Wednesday</v>
      </c>
      <c r="C21" t="s">
        <v>7</v>
      </c>
      <c r="D21">
        <v>71</v>
      </c>
      <c r="E21">
        <v>42</v>
      </c>
      <c r="F21">
        <v>70</v>
      </c>
      <c r="G21">
        <v>108</v>
      </c>
      <c r="H21">
        <v>0.5</v>
      </c>
      <c r="I21">
        <f>Table2425[[#This Row],[Lemon]]+Table2425[[#This Row],[Orange]]</f>
        <v>113</v>
      </c>
      <c r="J21" s="3">
        <f>Table2425[[#This Row],[Sales]]*Table2425[[#This Row],[Price]]</f>
        <v>56.5</v>
      </c>
    </row>
    <row r="22" spans="1:10" x14ac:dyDescent="0.2">
      <c r="A22" s="1">
        <v>42572</v>
      </c>
      <c r="B22" s="1" t="str">
        <f>TEXT(WEEKDAY(Table2425[[#This Row],[Date]]), "dddd")</f>
        <v>Thursday</v>
      </c>
      <c r="C22" t="s">
        <v>7</v>
      </c>
      <c r="D22">
        <v>83</v>
      </c>
      <c r="E22">
        <v>50</v>
      </c>
      <c r="F22">
        <v>77</v>
      </c>
      <c r="G22">
        <v>90</v>
      </c>
      <c r="H22">
        <v>0.5</v>
      </c>
      <c r="I22">
        <f>Table2425[[#This Row],[Lemon]]+Table2425[[#This Row],[Orange]]</f>
        <v>133</v>
      </c>
      <c r="J22" s="3">
        <f>Table2425[[#This Row],[Sales]]*Table2425[[#This Row],[Price]]</f>
        <v>66.5</v>
      </c>
    </row>
    <row r="23" spans="1:10" x14ac:dyDescent="0.2">
      <c r="A23" s="1">
        <v>42573</v>
      </c>
      <c r="B23" s="1" t="str">
        <f>TEXT(WEEKDAY(Table2425[[#This Row],[Date]]), "dddd")</f>
        <v>Friday</v>
      </c>
      <c r="C23" t="s">
        <v>7</v>
      </c>
      <c r="D23">
        <v>112</v>
      </c>
      <c r="E23">
        <v>75</v>
      </c>
      <c r="F23">
        <v>80</v>
      </c>
      <c r="G23">
        <v>108</v>
      </c>
      <c r="H23">
        <v>0.5</v>
      </c>
      <c r="I23">
        <f>Table2425[[#This Row],[Lemon]]+Table2425[[#This Row],[Orange]]</f>
        <v>187</v>
      </c>
      <c r="J23" s="3">
        <f>Table2425[[#This Row],[Sales]]*Table2425[[#This Row],[Price]]</f>
        <v>93.5</v>
      </c>
    </row>
    <row r="24" spans="1:10" x14ac:dyDescent="0.2">
      <c r="A24" s="1">
        <v>42574</v>
      </c>
      <c r="B24" s="1" t="str">
        <f>TEXT(WEEKDAY(Table2425[[#This Row],[Date]]), "dddd")</f>
        <v>Saturday</v>
      </c>
      <c r="C24" t="s">
        <v>7</v>
      </c>
      <c r="D24">
        <v>120</v>
      </c>
      <c r="E24">
        <v>82</v>
      </c>
      <c r="F24">
        <v>81</v>
      </c>
      <c r="G24">
        <v>117</v>
      </c>
      <c r="H24">
        <v>0.5</v>
      </c>
      <c r="I24">
        <f>Table2425[[#This Row],[Lemon]]+Table2425[[#This Row],[Orange]]</f>
        <v>202</v>
      </c>
      <c r="J24" s="3">
        <f>Table2425[[#This Row],[Sales]]*Table2425[[#This Row],[Price]]</f>
        <v>101</v>
      </c>
    </row>
    <row r="25" spans="1:10" x14ac:dyDescent="0.2">
      <c r="A25" s="1">
        <v>42575</v>
      </c>
      <c r="B25" s="1" t="str">
        <f>TEXT(WEEKDAY(Table2425[[#This Row],[Date]]), "dddd")</f>
        <v>Sunday</v>
      </c>
      <c r="C25" t="s">
        <v>7</v>
      </c>
      <c r="D25">
        <v>121</v>
      </c>
      <c r="E25">
        <v>82</v>
      </c>
      <c r="F25">
        <v>82</v>
      </c>
      <c r="G25">
        <v>117</v>
      </c>
      <c r="H25">
        <v>0.5</v>
      </c>
      <c r="I25">
        <f>Table2425[[#This Row],[Lemon]]+Table2425[[#This Row],[Orange]]</f>
        <v>203</v>
      </c>
      <c r="J25" s="3">
        <f>Table2425[[#This Row],[Sales]]*Table2425[[#This Row],[Price]]</f>
        <v>101.5</v>
      </c>
    </row>
    <row r="26" spans="1:10" x14ac:dyDescent="0.2">
      <c r="A26" s="1">
        <v>42576</v>
      </c>
      <c r="B26" s="1" t="str">
        <f>TEXT(WEEKDAY(Table2425[[#This Row],[Date]]), "dddd")</f>
        <v>Monday</v>
      </c>
      <c r="C26" t="s">
        <v>7</v>
      </c>
      <c r="D26">
        <v>156</v>
      </c>
      <c r="E26">
        <v>113</v>
      </c>
      <c r="F26">
        <v>84</v>
      </c>
      <c r="G26">
        <v>135</v>
      </c>
      <c r="H26">
        <v>0.5</v>
      </c>
      <c r="I26">
        <f>Table2425[[#This Row],[Lemon]]+Table2425[[#This Row],[Orange]]</f>
        <v>269</v>
      </c>
      <c r="J26" s="3">
        <f>Table2425[[#This Row],[Sales]]*Table2425[[#This Row],[Price]]</f>
        <v>134.5</v>
      </c>
    </row>
    <row r="27" spans="1:10" x14ac:dyDescent="0.2">
      <c r="A27" s="1">
        <v>42577</v>
      </c>
      <c r="B27" s="1" t="str">
        <f>TEXT(WEEKDAY(Table2425[[#This Row],[Date]]), "dddd")</f>
        <v>Tuesday</v>
      </c>
      <c r="C27" t="s">
        <v>7</v>
      </c>
      <c r="D27">
        <v>176</v>
      </c>
      <c r="E27">
        <v>129</v>
      </c>
      <c r="F27">
        <v>83</v>
      </c>
      <c r="G27">
        <v>158</v>
      </c>
      <c r="H27">
        <v>0.35</v>
      </c>
      <c r="I27">
        <f>Table2425[[#This Row],[Lemon]]+Table2425[[#This Row],[Orange]]</f>
        <v>305</v>
      </c>
      <c r="J27" s="3">
        <f>Table2425[[#This Row],[Sales]]*Table2425[[#This Row],[Price]]</f>
        <v>106.75</v>
      </c>
    </row>
    <row r="28" spans="1:10" x14ac:dyDescent="0.2">
      <c r="A28" s="1">
        <v>42578</v>
      </c>
      <c r="B28" s="1" t="str">
        <f>TEXT(WEEKDAY(Table2425[[#This Row],[Date]]), "dddd")</f>
        <v>Wednesday</v>
      </c>
      <c r="C28" t="s">
        <v>7</v>
      </c>
      <c r="D28">
        <v>104</v>
      </c>
      <c r="E28">
        <v>68</v>
      </c>
      <c r="F28">
        <v>80</v>
      </c>
      <c r="G28">
        <v>99</v>
      </c>
      <c r="H28">
        <v>0.35</v>
      </c>
      <c r="I28">
        <f>Table2425[[#This Row],[Lemon]]+Table2425[[#This Row],[Orange]]</f>
        <v>172</v>
      </c>
      <c r="J28" s="3">
        <f>Table2425[[#This Row],[Sales]]*Table2425[[#This Row],[Price]]</f>
        <v>60.199999999999996</v>
      </c>
    </row>
    <row r="29" spans="1:10" x14ac:dyDescent="0.2">
      <c r="A29" s="1">
        <v>42579</v>
      </c>
      <c r="B29" s="1" t="str">
        <f>TEXT(WEEKDAY(Table2425[[#This Row],[Date]]), "dddd")</f>
        <v>Thursday</v>
      </c>
      <c r="C29" t="s">
        <v>7</v>
      </c>
      <c r="D29">
        <v>96</v>
      </c>
      <c r="E29">
        <v>63</v>
      </c>
      <c r="F29">
        <v>82</v>
      </c>
      <c r="G29">
        <v>90</v>
      </c>
      <c r="H29">
        <v>0.35</v>
      </c>
      <c r="I29">
        <f>Table2425[[#This Row],[Lemon]]+Table2425[[#This Row],[Orange]]</f>
        <v>159</v>
      </c>
      <c r="J29" s="3">
        <f>Table2425[[#This Row],[Sales]]*Table2425[[#This Row],[Price]]</f>
        <v>55.65</v>
      </c>
    </row>
    <row r="30" spans="1:10" x14ac:dyDescent="0.2">
      <c r="A30" s="1">
        <v>42580</v>
      </c>
      <c r="B30" s="1" t="str">
        <f>TEXT(WEEKDAY(Table2425[[#This Row],[Date]]), "dddd")</f>
        <v>Friday</v>
      </c>
      <c r="C30" t="s">
        <v>7</v>
      </c>
      <c r="D30">
        <v>100</v>
      </c>
      <c r="E30">
        <v>66</v>
      </c>
      <c r="F30">
        <v>81</v>
      </c>
      <c r="G30">
        <v>95</v>
      </c>
      <c r="H30">
        <v>0.35</v>
      </c>
      <c r="I30">
        <f>Table2425[[#This Row],[Lemon]]+Table2425[[#This Row],[Orange]]</f>
        <v>166</v>
      </c>
      <c r="J30" s="3">
        <f>Table2425[[#This Row],[Sales]]*Table2425[[#This Row],[Price]]</f>
        <v>58.099999999999994</v>
      </c>
    </row>
    <row r="31" spans="1:10" x14ac:dyDescent="0.2">
      <c r="A31" s="1">
        <v>42581</v>
      </c>
      <c r="B31" s="1" t="str">
        <f>TEXT(WEEKDAY(Table2425[[#This Row],[Date]]), "dddd")</f>
        <v>Saturday</v>
      </c>
      <c r="C31" t="s">
        <v>8</v>
      </c>
      <c r="D31">
        <v>88</v>
      </c>
      <c r="E31">
        <v>57</v>
      </c>
      <c r="F31">
        <v>82</v>
      </c>
      <c r="G31">
        <v>81</v>
      </c>
      <c r="H31">
        <v>0.35</v>
      </c>
      <c r="I31">
        <f>Table2425[[#This Row],[Lemon]]+Table2425[[#This Row],[Orange]]</f>
        <v>145</v>
      </c>
      <c r="J31" s="3">
        <f>Table2425[[#This Row],[Sales]]*Table2425[[#This Row],[Price]]</f>
        <v>50.75</v>
      </c>
    </row>
    <row r="32" spans="1:10" x14ac:dyDescent="0.2">
      <c r="A32" s="1">
        <v>42582</v>
      </c>
      <c r="B32" s="1" t="str">
        <f>TEXT(WEEKDAY(Table2425[[#This Row],[Date]]), "dddd")</f>
        <v>Sunday</v>
      </c>
      <c r="C32" t="s">
        <v>8</v>
      </c>
      <c r="D32">
        <v>76</v>
      </c>
      <c r="E32">
        <v>47</v>
      </c>
      <c r="F32">
        <v>82</v>
      </c>
      <c r="G32">
        <v>68</v>
      </c>
      <c r="H32">
        <v>0.35</v>
      </c>
      <c r="I32">
        <f>Table2425[[#This Row],[Lemon]]+Table2425[[#This Row],[Orange]]</f>
        <v>123</v>
      </c>
      <c r="J32" s="3">
        <f>Table2425[[#This Row],[Sales]]*Table2425[[#This Row],[Price]]</f>
        <v>43.05</v>
      </c>
    </row>
    <row r="33" spans="1:10" x14ac:dyDescent="0.2">
      <c r="A33" s="2">
        <f>COUNT(Table2425[Date])</f>
        <v>31</v>
      </c>
      <c r="B33" s="1"/>
      <c r="D33">
        <f>AVERAGE(Table2425[Lemon])</f>
        <v>116.58064516129032</v>
      </c>
      <c r="E33">
        <f>AVERAGE(Table2425[Orange])</f>
        <v>80.354838709677423</v>
      </c>
      <c r="F33">
        <f>MAX(Table2425[Temperature])</f>
        <v>84</v>
      </c>
      <c r="I33" s="2">
        <f>SUBTOTAL(109,Table2425[Sales])</f>
        <v>6105</v>
      </c>
      <c r="J33" s="5">
        <f>SUBTOTAL(109,Table2425[Revenue])</f>
        <v>2138</v>
      </c>
    </row>
  </sheetData>
  <conditionalFormatting sqref="J2:J32">
    <cfRule type="dataBar" priority="5">
      <dataBar>
        <cfvo type="min"/>
        <cfvo type="max"/>
        <color rgb="FF63C384"/>
      </dataBar>
      <extLst>
        <ext xmlns:x14="http://schemas.microsoft.com/office/spreadsheetml/2009/9/main" uri="{B025F937-C7B1-47D3-B67F-A62EFF666E3E}">
          <x14:id>{A655690F-0188-E047-A8CD-D681982FDCC1}</x14:id>
        </ext>
      </extLst>
    </cfRule>
  </conditionalFormatting>
  <conditionalFormatting sqref="F2:F32">
    <cfRule type="colorScale" priority="4">
      <colorScale>
        <cfvo type="min"/>
        <cfvo type="max"/>
        <color rgb="FFFCFCFF"/>
        <color rgb="FFF8696B"/>
      </colorScale>
    </cfRule>
  </conditionalFormatting>
  <conditionalFormatting sqref="I2:I32">
    <cfRule type="top10" dxfId="9" priority="1" percent="1" bottom="1" rank="10"/>
    <cfRule type="top10" dxfId="8" priority="2" percent="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655690F-0188-E047-A8CD-D681982FDCC1}">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563EB1C4-8977-ED47-9B9C-C9AF5C61BD2E}">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AC320B99-CED1-F44A-AD39-A08430E8228E}">
          <x14:colorSeries rgb="FF376092"/>
          <x14:colorNegative rgb="FFD00000"/>
          <x14:colorAxis rgb="FF000000"/>
          <x14:colorMarkers rgb="FFD00000"/>
          <x14:colorFirst rgb="FFD00000"/>
          <x14:colorLast rgb="FFD00000"/>
          <x14:colorHigh rgb="FFD00000"/>
          <x14:colorLow rgb="FFD00000"/>
          <x14:sparklines>
            <x14:sparkline>
              <xm:f>'Lemonade Data Visualization 2'!I2:I32</xm:f>
              <xm:sqref>I34</xm:sqref>
            </x14:sparkline>
          </x14:sparklines>
        </x14:sparklineGroup>
        <x14:sparklineGroup displayEmptyCellsAs="gap" high="1" low="1" xr2:uid="{86C695BC-1D66-4441-8BEE-AB50B0DB777A}">
          <x14:colorSeries rgb="FF376092"/>
          <x14:colorNegative rgb="FFD00000"/>
          <x14:colorAxis rgb="FF000000"/>
          <x14:colorMarkers rgb="FFD00000"/>
          <x14:colorFirst rgb="FFD00000"/>
          <x14:colorLast rgb="FFD00000"/>
          <x14:colorHigh rgb="FFD00000"/>
          <x14:colorLow rgb="FFD00000"/>
          <x14:sparklines>
            <x14:sparkline>
              <xm:f>'Lemonade Data Visualization 2'!H2:H32</xm:f>
              <xm:sqref>H33</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Lemonade Original</vt:lpstr>
      <vt:lpstr>Lemonade Clean</vt:lpstr>
      <vt:lpstr>Lemonade Data Exploration</vt:lpstr>
      <vt:lpstr>Lemonade Data Exploration 2</vt:lpstr>
      <vt:lpstr>Lemonade Data Visualization</vt:lpstr>
      <vt:lpstr>Lemonade Data Visualization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2021-10-06T13:27:28Z</dcterms:modified>
</cp:coreProperties>
</file>