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ncurrent-And-Parallel-Systems-CW\Coursework Part 2\"/>
    </mc:Choice>
  </mc:AlternateContent>
  <bookViews>
    <workbookView xWindow="0" yWindow="0" windowWidth="28800" windowHeight="12300" activeTab="2"/>
  </bookViews>
  <sheets>
    <sheet name="Seq. Results" sheetId="1" r:id="rId1"/>
    <sheet name="OMP" sheetId="2" r:id="rId2"/>
    <sheet name="CUDA" sheetId="10" r:id="rId3"/>
    <sheet name="Par. Comparisons" sheetId="9" r:id="rId4"/>
    <sheet name="Comparison 1" sheetId="13" r:id="rId5"/>
    <sheet name="Comparison 2" sheetId="12" r:id="rId6"/>
    <sheet name="Comaprison 3" sheetId="7" r:id="rId7"/>
    <sheet name="Comparison 4" sheetId="15" r:id="rId8"/>
    <sheet name="Seq Graph" sheetId="14" r:id="rId9"/>
  </sheets>
  <calcPr calcId="171027"/>
</workbook>
</file>

<file path=xl/calcChain.xml><?xml version="1.0" encoding="utf-8"?>
<calcChain xmlns="http://schemas.openxmlformats.org/spreadsheetml/2006/main">
  <c r="E23" i="10" l="1"/>
  <c r="E22" i="10"/>
  <c r="E21" i="10"/>
  <c r="E20" i="10"/>
  <c r="E19" i="10"/>
  <c r="E18" i="10"/>
  <c r="C12" i="9"/>
  <c r="C11" i="9"/>
  <c r="C10" i="9"/>
  <c r="C4" i="9"/>
  <c r="C3" i="9"/>
  <c r="C5" i="9"/>
  <c r="A30" i="10"/>
  <c r="A29" i="10"/>
  <c r="A28" i="10"/>
  <c r="A27" i="10"/>
  <c r="A26" i="10"/>
  <c r="A25" i="10"/>
  <c r="A24" i="10"/>
  <c r="B19" i="10" l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3" i="10"/>
  <c r="E12" i="10"/>
  <c r="E11" i="10"/>
  <c r="E10" i="10"/>
  <c r="E9" i="10"/>
  <c r="E8" i="10"/>
  <c r="E7" i="10"/>
  <c r="E19" i="2"/>
  <c r="E18" i="2"/>
  <c r="E17" i="2"/>
  <c r="E16" i="2"/>
  <c r="E15" i="2"/>
  <c r="E14" i="2"/>
  <c r="E13" i="2"/>
  <c r="B9" i="10" l="1"/>
  <c r="B8" i="10"/>
  <c r="B7" i="10"/>
  <c r="B6" i="10"/>
  <c r="B5" i="10"/>
  <c r="B4" i="10"/>
  <c r="B3" i="10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28" i="2" l="1"/>
  <c r="B3" i="1"/>
  <c r="B4" i="1"/>
  <c r="B5" i="1"/>
  <c r="B6" i="1"/>
  <c r="B27" i="2" s="1"/>
  <c r="B7" i="1"/>
  <c r="B8" i="1"/>
  <c r="B9" i="1"/>
  <c r="C27" i="2" l="1"/>
  <c r="C38" i="2"/>
  <c r="C28" i="2"/>
  <c r="C39" i="2"/>
  <c r="B34" i="10"/>
  <c r="B44" i="10" s="1"/>
  <c r="B24" i="2"/>
  <c r="B35" i="2" s="1"/>
  <c r="B35" i="10"/>
  <c r="B38" i="2"/>
  <c r="B40" i="10"/>
  <c r="B50" i="10" s="1"/>
  <c r="B36" i="10"/>
  <c r="B46" i="10" s="1"/>
  <c r="B49" i="10"/>
  <c r="B39" i="10"/>
  <c r="B29" i="2"/>
  <c r="B25" i="2"/>
  <c r="B37" i="10"/>
  <c r="B39" i="2"/>
  <c r="B30" i="2"/>
  <c r="B48" i="10"/>
  <c r="B38" i="10"/>
  <c r="B26" i="2"/>
  <c r="B37" i="2" s="1"/>
  <c r="B36" i="2"/>
  <c r="C24" i="2"/>
  <c r="C35" i="2"/>
  <c r="C34" i="10" l="1"/>
  <c r="C44" i="10"/>
  <c r="C36" i="10"/>
  <c r="C46" i="10"/>
  <c r="C37" i="10"/>
  <c r="C47" i="10"/>
  <c r="B47" i="10"/>
  <c r="C25" i="2"/>
  <c r="C36" i="2"/>
  <c r="C30" i="2"/>
  <c r="C41" i="2"/>
  <c r="C40" i="10"/>
  <c r="C50" i="10"/>
  <c r="C26" i="2"/>
  <c r="C37" i="2"/>
  <c r="B41" i="2"/>
  <c r="C29" i="2"/>
  <c r="C40" i="2"/>
  <c r="C35" i="10"/>
  <c r="C45" i="10"/>
  <c r="C38" i="10"/>
  <c r="C48" i="10"/>
  <c r="C39" i="10"/>
  <c r="C49" i="10"/>
  <c r="B45" i="10"/>
  <c r="B40" i="2"/>
</calcChain>
</file>

<file path=xl/sharedStrings.xml><?xml version="1.0" encoding="utf-8"?>
<sst xmlns="http://schemas.openxmlformats.org/spreadsheetml/2006/main" count="82" uniqueCount="28">
  <si>
    <t>Time / ms</t>
  </si>
  <si>
    <t>Test no.</t>
  </si>
  <si>
    <t>Raw data:</t>
  </si>
  <si>
    <t>Avg. Time / ms</t>
  </si>
  <si>
    <t>OpenMP</t>
  </si>
  <si>
    <t>Average Time / ms</t>
  </si>
  <si>
    <t>Algorithm</t>
  </si>
  <si>
    <t>Sequential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</si>
  <si>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</si>
  <si>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</si>
  <si>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</si>
  <si>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</si>
  <si>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</si>
  <si>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</si>
  <si>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</si>
  <si>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Speedup</t>
  </si>
  <si>
    <t>Efficiency</t>
  </si>
  <si>
    <t>CPU Cores</t>
  </si>
  <si>
    <t>GPU Cores = Threads Per Block * Blocks</t>
  </si>
  <si>
    <t>Blocks</t>
  </si>
  <si>
    <t>CUDA</t>
  </si>
  <si>
    <t>Simulation Iterations = 1000, Number of Bodies = 512, Threads = 1</t>
  </si>
  <si>
    <t>OMP</t>
  </si>
  <si>
    <t>Std Dev Error 1</t>
  </si>
  <si>
    <t>Std Dev Error 2</t>
  </si>
  <si>
    <t>Speedup Err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</si>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</sst>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 applyBorder="1" applyAlignment="1"/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CUDA Performance: Threads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2506000547748"/>
          <c:y val="0.10235678130891536"/>
          <c:w val="0.89157493999452253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CUDA!$B$13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plus>
            <c:min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CUDA!$A$14:$A$19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CUDA!$B$14:$B$19</c:f>
              <c:numCache>
                <c:formatCode>0.00</c:formatCode>
                <c:ptCount val="6"/>
                <c:pt idx="0">
                  <c:v>3126.17</c:v>
                </c:pt>
                <c:pt idx="1">
                  <c:v>1183.69</c:v>
                </c:pt>
                <c:pt idx="2">
                  <c:v>1051.98</c:v>
                </c:pt>
                <c:pt idx="3">
                  <c:v>1058.97</c:v>
                </c:pt>
                <c:pt idx="4">
                  <c:v>1117.77</c:v>
                </c:pt>
                <c:pt idx="5">
                  <c:v>1256.76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Threads Per Block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Comparisons'!$C$2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plus>
            <c:min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'Par. Comparisons'!$B$3:$B$6</c:f>
              <c:strCache>
                <c:ptCount val="3"/>
                <c:pt idx="0">
                  <c:v>Sequential</c:v>
                </c:pt>
                <c:pt idx="1">
                  <c:v>OpenMP</c:v>
                </c:pt>
                <c:pt idx="2">
                  <c:v>CUDA</c:v>
                </c:pt>
              </c:strCache>
            </c:strRef>
          </c:cat>
          <c:val>
            <c:numRef>
              <c:f>'Par. Comparisons'!$C$3:$C$5</c:f>
              <c:numCache>
                <c:formatCode>General</c:formatCode>
                <c:ptCount val="3"/>
                <c:pt idx="0" formatCode="0.00">
                  <c:v>1289.07</c:v>
                </c:pt>
                <c:pt idx="1">
                  <c:v>1273.42</c:v>
                </c:pt>
                <c:pt idx="2" formatCode="0.00">
                  <c:v>112779.6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3544453437167423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7827003234861"/>
          <c:y val="0.94181780814060934"/>
          <c:w val="0.42937522554138019"/>
          <c:h val="5.6158829189953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Speedups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OMP!$B$35:$B$41</c:f>
                <c:numCache>
                  <c:formatCode>General</c:formatCode>
                  <c:ptCount val="7"/>
                  <c:pt idx="0">
                    <c:v>0.70258118667418334</c:v>
                  </c:pt>
                  <c:pt idx="1">
                    <c:v>0.16165805732390792</c:v>
                  </c:pt>
                  <c:pt idx="2">
                    <c:v>8.5845150951798566E-2</c:v>
                  </c:pt>
                  <c:pt idx="3">
                    <c:v>4.5619616129352281E-2</c:v>
                  </c:pt>
                  <c:pt idx="4">
                    <c:v>2.7423242309130291E-2</c:v>
                  </c:pt>
                  <c:pt idx="5">
                    <c:v>1.5052984168606454E-2</c:v>
                  </c:pt>
                  <c:pt idx="6">
                    <c:v>1.0649894364752832E-2</c:v>
                  </c:pt>
                </c:numCache>
              </c:numRef>
            </c:plus>
            <c:minus>
              <c:numRef>
                <c:f>OMP!$C$35:$C$41</c:f>
                <c:numCache>
                  <c:formatCode>General</c:formatCode>
                  <c:ptCount val="7"/>
                  <c:pt idx="0">
                    <c:v>0.36258474319194878</c:v>
                  </c:pt>
                  <c:pt idx="1">
                    <c:v>0.14273098063910172</c:v>
                  </c:pt>
                  <c:pt idx="2">
                    <c:v>8.1324073028856247E-2</c:v>
                  </c:pt>
                  <c:pt idx="3">
                    <c:v>4.4504445655375591E-2</c:v>
                  </c:pt>
                  <c:pt idx="4">
                    <c:v>2.703194315890034E-2</c:v>
                  </c:pt>
                  <c:pt idx="5">
                    <c:v>1.4919011170357432E-2</c:v>
                  </c:pt>
                  <c:pt idx="6">
                    <c:v>1.0592409712171236E-2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OMP!$B$24:$B$30</c:f>
              <c:numCache>
                <c:formatCode>0.000</c:formatCode>
                <c:ptCount val="7"/>
                <c:pt idx="0">
                  <c:v>1.3188874514877102</c:v>
                </c:pt>
                <c:pt idx="1">
                  <c:v>1.7653350796769265</c:v>
                </c:pt>
                <c:pt idx="2">
                  <c:v>2.172474101977667</c:v>
                </c:pt>
                <c:pt idx="3">
                  <c:v>2.4155267398718285</c:v>
                </c:pt>
                <c:pt idx="4">
                  <c:v>2.5497681553533451</c:v>
                </c:pt>
                <c:pt idx="5">
                  <c:v>2.5827192036838826</c:v>
                </c:pt>
                <c:pt idx="6">
                  <c:v>2.6379395963622652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8-43A8-8771-5982C00D3F1D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CUDA!$B$44:$B$50</c:f>
                <c:numCache>
                  <c:formatCode>General</c:formatCode>
                  <c:ptCount val="7"/>
                  <c:pt idx="0">
                    <c:v>1.7444756998069771E-2</c:v>
                  </c:pt>
                  <c:pt idx="1">
                    <c:v>2.9219082494406301E-2</c:v>
                  </c:pt>
                  <c:pt idx="2">
                    <c:v>2.9908795413046141E-2</c:v>
                  </c:pt>
                  <c:pt idx="3">
                    <c:v>3.870168981476052E-2</c:v>
                  </c:pt>
                  <c:pt idx="4">
                    <c:v>3.855226750576346E-2</c:v>
                  </c:pt>
                  <c:pt idx="5">
                    <c:v>5.5918063938335649E-2</c:v>
                  </c:pt>
                  <c:pt idx="6">
                    <c:v>6.1641128484716035E-2</c:v>
                  </c:pt>
                </c:numCache>
              </c:numRef>
            </c:plus>
            <c:minus>
              <c:numRef>
                <c:f>CUDA!$C$44:$C$50</c:f>
                <c:numCache>
                  <c:formatCode>General</c:formatCode>
                  <c:ptCount val="7"/>
                  <c:pt idx="0">
                    <c:v>1.6003102759232612E-2</c:v>
                  </c:pt>
                  <c:pt idx="1">
                    <c:v>2.7451846608023744E-2</c:v>
                  </c:pt>
                  <c:pt idx="2">
                    <c:v>2.9045166356023167E-2</c:v>
                  </c:pt>
                  <c:pt idx="3">
                    <c:v>3.7978282803384555E-2</c:v>
                  </c:pt>
                  <c:pt idx="4">
                    <c:v>3.8208409174706581E-2</c:v>
                  </c:pt>
                  <c:pt idx="5">
                    <c:v>5.5331335328913767E-2</c:v>
                  </c:pt>
                  <c:pt idx="6">
                    <c:v>6.1166544585375959E-2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CUDA!$B$34:$B$40</c:f>
              <c:numCache>
                <c:formatCode>0.000</c:formatCode>
                <c:ptCount val="7"/>
                <c:pt idx="0">
                  <c:v>0.1928132387706856</c:v>
                </c:pt>
                <c:pt idx="1">
                  <c:v>0.51578544550035088</c:v>
                </c:pt>
                <c:pt idx="2">
                  <c:v>1.1312876558778198</c:v>
                </c:pt>
                <c:pt idx="3">
                  <c:v>2.4398493394405114</c:v>
                </c:pt>
                <c:pt idx="4">
                  <c:v>4.8144090430334039</c:v>
                </c:pt>
                <c:pt idx="5">
                  <c:v>8.4196508225014366</c:v>
                </c:pt>
                <c:pt idx="6">
                  <c:v>11.843363392239409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8-43A8-8771-5982C00D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'Seq. Results'!$A$3:$A$10</c15:sqref>
                  </c15:fullRef>
                </c:ext>
              </c:extLst>
              <c:f>'Seq. Results'!$A$3:$A$9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'Seq. Results'!$B$3:$B$9</c15:sqref>
                  </c15:fullRef>
                </c:ext>
              </c:extLst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B3" sqref="B3:B9"/>
    </sheetView>
  </sheetViews>
  <sheetFormatPr defaultColWidth="9.109375" defaultRowHeight="14.4" x14ac:dyDescent="0.3"/>
  <cols>
    <col min="1" max="1" width="17.5546875" style="19" bestFit="1" customWidth="1"/>
    <col min="2" max="2" width="14.109375" style="19" bestFit="1" customWidth="1"/>
    <col min="3" max="3" width="9.109375" style="19"/>
    <col min="4" max="4" width="12.33203125" style="19" bestFit="1" customWidth="1"/>
    <col min="5" max="5" width="9.33203125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9.554687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3" t="s">
        <v>8</v>
      </c>
      <c r="B1" s="43"/>
      <c r="C1"/>
      <c r="D1"/>
      <c r="E1"/>
      <c r="F1"/>
      <c r="G1" s="43" t="s">
        <v>8</v>
      </c>
      <c r="H1" s="43"/>
      <c r="I1" s="43"/>
      <c r="J1" s="43"/>
      <c r="K1" s="43"/>
      <c r="L1" s="43"/>
      <c r="M1" s="43"/>
      <c r="N1" s="17"/>
      <c r="Q1" s="43" t="s">
        <v>11</v>
      </c>
      <c r="R1" s="43"/>
      <c r="S1" s="43"/>
      <c r="T1" s="43"/>
      <c r="U1" s="43"/>
      <c r="V1" s="43"/>
      <c r="W1" s="17"/>
    </row>
    <row r="2" spans="1:23" x14ac:dyDescent="0.3">
      <c r="A2" s="3" t="s">
        <v>9</v>
      </c>
      <c r="B2" s="20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10</v>
      </c>
      <c r="Q2" s="25">
        <v>250</v>
      </c>
      <c r="R2" s="26">
        <v>500</v>
      </c>
      <c r="S2" s="26">
        <v>750</v>
      </c>
      <c r="T2" s="27">
        <v>1000</v>
      </c>
      <c r="U2" s="27">
        <v>1250</v>
      </c>
      <c r="V2" s="27">
        <v>1500</v>
      </c>
      <c r="W2" s="23"/>
    </row>
    <row r="3" spans="1:23" x14ac:dyDescent="0.3">
      <c r="A3" s="6">
        <v>64</v>
      </c>
      <c r="B3" s="7">
        <f>AVERAGE(G4:G103)</f>
        <v>20.39</v>
      </c>
      <c r="C3"/>
      <c r="D3"/>
      <c r="E3" s="1"/>
      <c r="F3" s="4" t="s">
        <v>1</v>
      </c>
      <c r="G3" s="44" t="s">
        <v>0</v>
      </c>
      <c r="H3" s="45"/>
      <c r="I3" s="45"/>
      <c r="J3" s="45"/>
      <c r="K3" s="45"/>
      <c r="L3" s="45"/>
      <c r="M3" s="45"/>
      <c r="N3" s="17"/>
      <c r="P3" s="4" t="s">
        <v>1</v>
      </c>
      <c r="Q3" s="44" t="s">
        <v>0</v>
      </c>
      <c r="R3" s="45"/>
      <c r="S3" s="45"/>
      <c r="T3" s="45"/>
      <c r="U3" s="45"/>
      <c r="V3" s="45"/>
      <c r="W3" s="17"/>
    </row>
    <row r="4" spans="1:23" x14ac:dyDescent="0.3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3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3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3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3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3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3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3">
      <c r="A11"/>
      <c r="B11"/>
      <c r="C11"/>
      <c r="D11" s="43" t="s">
        <v>13</v>
      </c>
      <c r="E11" s="43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3">
      <c r="A12" s="43" t="s">
        <v>11</v>
      </c>
      <c r="B12" s="43"/>
      <c r="D12" s="4" t="s">
        <v>9</v>
      </c>
      <c r="E12" s="28" t="s">
        <v>14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3">
      <c r="A13" s="15" t="s">
        <v>10</v>
      </c>
      <c r="B13" s="21" t="s">
        <v>3</v>
      </c>
      <c r="D13" s="6">
        <v>64</v>
      </c>
      <c r="E13" s="30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3">
      <c r="A14" s="24">
        <v>250</v>
      </c>
      <c r="B14" s="7">
        <f>AVERAGE(Q4:Q23)</f>
        <v>1337.4</v>
      </c>
      <c r="D14" s="6">
        <v>128</v>
      </c>
      <c r="E14" s="30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3">
      <c r="A15" s="6">
        <v>500</v>
      </c>
      <c r="B15" s="7">
        <f>AVERAGE(R4:R23)</f>
        <v>2699.15</v>
      </c>
      <c r="C15"/>
      <c r="D15" s="6">
        <v>256</v>
      </c>
      <c r="E15" s="30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3">
      <c r="A16" s="6">
        <v>750</v>
      </c>
      <c r="B16" s="7">
        <f>AVERAGE(S4:S23)</f>
        <v>3884.6</v>
      </c>
      <c r="C16"/>
      <c r="D16" s="6">
        <v>512</v>
      </c>
      <c r="E16" s="30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3">
      <c r="A17" s="16">
        <v>1000</v>
      </c>
      <c r="B17" s="7">
        <f>AVERAGE(T4:T23)</f>
        <v>5214.8500000000004</v>
      </c>
      <c r="C17"/>
      <c r="D17" s="6">
        <v>1024</v>
      </c>
      <c r="E17" s="30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3">
      <c r="A18" s="6">
        <v>1250</v>
      </c>
      <c r="B18" s="7">
        <f>AVERAGE(U4:U23)</f>
        <v>6523.3</v>
      </c>
      <c r="C18"/>
      <c r="D18" s="6">
        <v>2048</v>
      </c>
      <c r="E18" s="30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3">
      <c r="A19" s="6">
        <v>1500</v>
      </c>
      <c r="B19" s="7">
        <f>AVERAGE(V4:V23)</f>
        <v>7799.55</v>
      </c>
      <c r="C19"/>
      <c r="D19" s="6">
        <v>4096</v>
      </c>
      <c r="E19" s="30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3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3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3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3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3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3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3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3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3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3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3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3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3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3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3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3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3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3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3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3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3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3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3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3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3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3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3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3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3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3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3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3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3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3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3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3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3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3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3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3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3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3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3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3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3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3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3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3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3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3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3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3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3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3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3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3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3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3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3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3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3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3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3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3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3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3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3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3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3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3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3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3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3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3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3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3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3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3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3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3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3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3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3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3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selection activeCell="C23" sqref="C23"/>
    </sheetView>
  </sheetViews>
  <sheetFormatPr defaultColWidth="9.109375" defaultRowHeight="14.4" x14ac:dyDescent="0.3"/>
  <cols>
    <col min="1" max="1" width="17.5546875" style="17" bestFit="1" customWidth="1"/>
    <col min="2" max="2" width="14.109375" style="17" bestFit="1" customWidth="1"/>
    <col min="3" max="3" width="9.5546875" style="17" bestFit="1" customWidth="1"/>
    <col min="4" max="4" width="12.33203125" style="17" bestFit="1" customWidth="1"/>
    <col min="5" max="5" width="9.33203125" style="17" bestFit="1" customWidth="1"/>
    <col min="6" max="6" width="12.88671875" style="17" bestFit="1" customWidth="1"/>
    <col min="7" max="14" width="9.109375" style="17"/>
    <col min="15" max="15" width="12.33203125" style="17" bestFit="1" customWidth="1"/>
    <col min="16" max="16" width="9.5546875" style="17" bestFit="1" customWidth="1"/>
    <col min="17" max="17" width="9.109375" style="17" customWidth="1"/>
    <col min="18" max="23" width="9.109375" style="17"/>
    <col min="24" max="24" width="17.5546875" style="17" bestFit="1" customWidth="1"/>
    <col min="25" max="25" width="8.44140625" style="17" bestFit="1" customWidth="1"/>
    <col min="26" max="26" width="9.6640625" style="17" bestFit="1" customWidth="1"/>
    <col min="27" max="16384" width="9.109375" style="17"/>
  </cols>
  <sheetData>
    <row r="1" spans="1:22" x14ac:dyDescent="0.3">
      <c r="A1" s="43" t="s">
        <v>8</v>
      </c>
      <c r="B1" s="43"/>
      <c r="C1"/>
      <c r="D1"/>
      <c r="E1" s="1"/>
      <c r="F1" s="1"/>
      <c r="G1" s="43" t="s">
        <v>8</v>
      </c>
      <c r="H1" s="43"/>
      <c r="I1" s="43"/>
      <c r="J1" s="43"/>
      <c r="K1" s="43"/>
      <c r="L1" s="43"/>
      <c r="M1" s="43"/>
      <c r="Q1" s="19"/>
      <c r="R1" s="19"/>
      <c r="S1" s="19"/>
      <c r="T1" s="19"/>
      <c r="U1" s="19"/>
      <c r="V1" s="19"/>
    </row>
    <row r="2" spans="1:22" x14ac:dyDescent="0.3">
      <c r="A2" s="3" t="s">
        <v>9</v>
      </c>
      <c r="B2" s="21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29"/>
      <c r="P2" s="29"/>
      <c r="Q2" s="19"/>
      <c r="R2" s="19"/>
      <c r="S2" s="19"/>
      <c r="T2" s="19"/>
      <c r="U2" s="19"/>
      <c r="V2" s="19"/>
    </row>
    <row r="3" spans="1:22" x14ac:dyDescent="0.3">
      <c r="A3" s="6">
        <v>64</v>
      </c>
      <c r="B3" s="7">
        <f>AVERAGE(G4:G103)</f>
        <v>15.46</v>
      </c>
      <c r="C3"/>
      <c r="D3"/>
      <c r="E3" s="1"/>
      <c r="F3" s="4" t="s">
        <v>1</v>
      </c>
      <c r="G3" s="44" t="s">
        <v>0</v>
      </c>
      <c r="H3" s="45"/>
      <c r="I3" s="45"/>
      <c r="J3" s="45"/>
      <c r="K3" s="45"/>
      <c r="L3" s="45"/>
      <c r="M3" s="45"/>
      <c r="O3" s="10"/>
      <c r="P3" s="14"/>
      <c r="Q3" s="19"/>
      <c r="R3" s="19"/>
      <c r="S3" s="19"/>
      <c r="T3" s="19"/>
      <c r="U3" s="19"/>
      <c r="V3" s="19"/>
    </row>
    <row r="4" spans="1:22" x14ac:dyDescent="0.3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19"/>
      <c r="R4" s="19"/>
      <c r="S4" s="19"/>
      <c r="T4" s="19"/>
      <c r="U4" s="19"/>
      <c r="V4" s="19"/>
    </row>
    <row r="5" spans="1:22" x14ac:dyDescent="0.3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19"/>
      <c r="R5" s="19"/>
      <c r="S5" s="19"/>
      <c r="T5" s="19"/>
      <c r="U5" s="19"/>
      <c r="V5" s="19"/>
    </row>
    <row r="6" spans="1:22" x14ac:dyDescent="0.3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19"/>
      <c r="R6" s="19"/>
      <c r="S6" s="19"/>
      <c r="T6" s="19"/>
      <c r="U6" s="19"/>
      <c r="V6" s="19"/>
    </row>
    <row r="7" spans="1:22" x14ac:dyDescent="0.3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19"/>
      <c r="R7" s="19"/>
      <c r="S7" s="19"/>
      <c r="T7" s="19"/>
      <c r="U7" s="19"/>
      <c r="V7" s="19"/>
    </row>
    <row r="8" spans="1:22" x14ac:dyDescent="0.3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19"/>
      <c r="R8" s="19"/>
      <c r="S8" s="19"/>
      <c r="T8" s="19"/>
      <c r="U8" s="19"/>
      <c r="V8" s="19"/>
    </row>
    <row r="9" spans="1:22" x14ac:dyDescent="0.3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19"/>
      <c r="R9" s="19"/>
      <c r="S9" s="19"/>
      <c r="T9" s="19"/>
      <c r="U9" s="19"/>
      <c r="V9" s="19"/>
    </row>
    <row r="10" spans="1:22" x14ac:dyDescent="0.3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19"/>
      <c r="P10" s="19"/>
      <c r="Q10" s="19"/>
      <c r="R10" s="19"/>
      <c r="S10" s="19"/>
      <c r="T10" s="19"/>
      <c r="U10" s="19"/>
      <c r="V10" s="19"/>
    </row>
    <row r="11" spans="1:22" x14ac:dyDescent="0.3">
      <c r="A11"/>
      <c r="B11"/>
      <c r="C11"/>
      <c r="D11" s="43" t="s">
        <v>13</v>
      </c>
      <c r="E11" s="43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19"/>
      <c r="P11" s="19"/>
      <c r="Q11" s="19"/>
      <c r="R11" s="19"/>
      <c r="S11" s="19"/>
      <c r="T11" s="19"/>
      <c r="U11" s="19"/>
      <c r="V11" s="19"/>
    </row>
    <row r="12" spans="1:22" x14ac:dyDescent="0.3">
      <c r="C12" s="19"/>
      <c r="D12" s="4" t="s">
        <v>9</v>
      </c>
      <c r="E12" s="28" t="s">
        <v>14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19"/>
      <c r="P12" s="19"/>
      <c r="Q12" s="19"/>
      <c r="R12" s="19"/>
      <c r="S12" s="19"/>
      <c r="T12" s="19"/>
      <c r="U12" s="19"/>
      <c r="V12" s="19"/>
    </row>
    <row r="13" spans="1:22" x14ac:dyDescent="0.3">
      <c r="A13" s="29"/>
      <c r="B13" s="29"/>
      <c r="C13" s="19"/>
      <c r="D13" s="6">
        <v>64</v>
      </c>
      <c r="E13" s="30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19"/>
      <c r="P13" s="19"/>
      <c r="Q13" s="19"/>
      <c r="R13" s="19"/>
      <c r="S13" s="19"/>
      <c r="T13" s="19"/>
      <c r="U13" s="19"/>
      <c r="V13" s="19"/>
    </row>
    <row r="14" spans="1:22" x14ac:dyDescent="0.3">
      <c r="A14" s="14"/>
      <c r="B14" s="18"/>
      <c r="C14" s="19"/>
      <c r="D14" s="6">
        <v>128</v>
      </c>
      <c r="E14" s="30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19"/>
      <c r="P14" s="19"/>
      <c r="Q14" s="19"/>
      <c r="R14" s="19"/>
      <c r="S14" s="19"/>
      <c r="T14" s="19"/>
      <c r="U14" s="19"/>
      <c r="V14" s="19"/>
    </row>
    <row r="15" spans="1:22" x14ac:dyDescent="0.3">
      <c r="A15" s="10"/>
      <c r="B15" s="18"/>
      <c r="C15"/>
      <c r="D15" s="6">
        <v>256</v>
      </c>
      <c r="E15" s="30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19"/>
      <c r="P15" s="19"/>
      <c r="Q15" s="19"/>
      <c r="R15" s="19"/>
      <c r="S15" s="19"/>
      <c r="T15" s="19"/>
      <c r="U15" s="19"/>
      <c r="V15" s="19"/>
    </row>
    <row r="16" spans="1:22" x14ac:dyDescent="0.3">
      <c r="A16" s="10"/>
      <c r="B16" s="18"/>
      <c r="C16"/>
      <c r="D16" s="6">
        <v>512</v>
      </c>
      <c r="E16" s="30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19"/>
      <c r="P16" s="19"/>
      <c r="Q16" s="19"/>
      <c r="R16" s="19"/>
      <c r="S16" s="19"/>
      <c r="T16" s="19"/>
      <c r="U16" s="19"/>
      <c r="V16" s="19"/>
    </row>
    <row r="17" spans="1:22" x14ac:dyDescent="0.3">
      <c r="A17" s="14"/>
      <c r="B17" s="18"/>
      <c r="C17"/>
      <c r="D17" s="6">
        <v>1024</v>
      </c>
      <c r="E17" s="30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19"/>
      <c r="P17" s="19"/>
      <c r="Q17" s="19"/>
      <c r="R17" s="19"/>
      <c r="S17" s="19"/>
      <c r="T17" s="19"/>
      <c r="U17" s="19"/>
      <c r="V17" s="19"/>
    </row>
    <row r="18" spans="1:22" x14ac:dyDescent="0.3">
      <c r="A18" s="10"/>
      <c r="B18" s="18"/>
      <c r="C18"/>
      <c r="D18" s="6">
        <v>2048</v>
      </c>
      <c r="E18" s="30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19"/>
      <c r="P18" s="19"/>
      <c r="Q18" s="19"/>
      <c r="R18" s="19"/>
      <c r="S18" s="19"/>
      <c r="T18" s="19"/>
      <c r="U18" s="19"/>
      <c r="V18" s="19"/>
    </row>
    <row r="19" spans="1:22" x14ac:dyDescent="0.3">
      <c r="A19" s="10"/>
      <c r="B19" s="18"/>
      <c r="C19"/>
      <c r="D19" s="6">
        <v>4096</v>
      </c>
      <c r="E19" s="30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19"/>
      <c r="P19" s="19"/>
      <c r="Q19" s="19"/>
      <c r="R19" s="19"/>
      <c r="S19" s="19"/>
      <c r="T19" s="19"/>
      <c r="U19" s="19"/>
      <c r="V19" s="19"/>
    </row>
    <row r="20" spans="1:22" x14ac:dyDescent="0.3">
      <c r="A20" s="37" t="s">
        <v>17</v>
      </c>
      <c r="B20" s="1">
        <v>4</v>
      </c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19"/>
      <c r="P20" s="19"/>
      <c r="Q20" s="19"/>
      <c r="R20" s="19"/>
      <c r="S20" s="19"/>
      <c r="T20" s="19"/>
      <c r="U20" s="19"/>
      <c r="V20" s="19"/>
    </row>
    <row r="21" spans="1:22" x14ac:dyDescent="0.3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19"/>
      <c r="P21" s="19"/>
      <c r="Q21" s="19"/>
      <c r="R21" s="19"/>
      <c r="S21" s="19"/>
      <c r="T21" s="19"/>
      <c r="U21" s="19"/>
      <c r="V21" s="19"/>
    </row>
    <row r="22" spans="1:22" x14ac:dyDescent="0.3">
      <c r="A22" s="43" t="s">
        <v>8</v>
      </c>
      <c r="B22" s="43"/>
      <c r="C22" s="43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19"/>
      <c r="P22" s="19"/>
      <c r="Q22" s="19"/>
      <c r="R22" s="19"/>
      <c r="S22" s="19"/>
      <c r="T22" s="19"/>
      <c r="U22" s="19"/>
      <c r="V22" s="19"/>
    </row>
    <row r="23" spans="1:22" x14ac:dyDescent="0.3">
      <c r="A23" s="3" t="s">
        <v>9</v>
      </c>
      <c r="B23" s="8" t="s">
        <v>15</v>
      </c>
      <c r="C23" s="8" t="s">
        <v>16</v>
      </c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19"/>
      <c r="P23" s="19"/>
      <c r="Q23" s="19"/>
      <c r="R23" s="19"/>
      <c r="S23" s="19"/>
      <c r="T23" s="19"/>
      <c r="U23" s="19"/>
      <c r="V23" s="19"/>
    </row>
    <row r="24" spans="1:22" x14ac:dyDescent="0.3">
      <c r="A24" s="6">
        <v>64</v>
      </c>
      <c r="B24" s="31">
        <f>'Seq. Results'!B3/OMP!B3</f>
        <v>1.3188874514877102</v>
      </c>
      <c r="C24" s="32">
        <f>B24/B20</f>
        <v>0.32972186287192756</v>
      </c>
      <c r="E24" s="29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3">
      <c r="A25" s="6">
        <v>128</v>
      </c>
      <c r="B25" s="31">
        <f>'Seq. Results'!B4/OMP!B4</f>
        <v>1.7653350796769265</v>
      </c>
      <c r="C25" s="33">
        <f>B25/B20</f>
        <v>0.44133376991923162</v>
      </c>
      <c r="E25" s="29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3">
      <c r="A26" s="6">
        <v>256</v>
      </c>
      <c r="B26" s="31">
        <f>'Seq. Results'!B5/OMP!B5</f>
        <v>2.172474101977667</v>
      </c>
      <c r="C26" s="33">
        <f>B26/B20</f>
        <v>0.54311852549441675</v>
      </c>
      <c r="E26" s="29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3">
      <c r="A27" s="6">
        <v>512</v>
      </c>
      <c r="B27" s="31">
        <f>'Seq. Results'!B6/OMP!B6</f>
        <v>2.4155267398718285</v>
      </c>
      <c r="C27" s="33">
        <f>B27/B20</f>
        <v>0.60388168496795713</v>
      </c>
      <c r="E27" s="29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3">
      <c r="A28" s="6">
        <v>1024</v>
      </c>
      <c r="B28" s="31">
        <f>'Seq. Results'!B7/OMP!B7</f>
        <v>2.5497681553533451</v>
      </c>
      <c r="C28" s="33">
        <f>B28/B20</f>
        <v>0.63744203883833628</v>
      </c>
      <c r="E28" s="29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3">
      <c r="A29" s="6">
        <v>2048</v>
      </c>
      <c r="B29" s="31">
        <f>'Seq. Results'!B8/OMP!B8</f>
        <v>2.5827192036838826</v>
      </c>
      <c r="C29" s="33">
        <f>B29/B20</f>
        <v>0.64567980092097066</v>
      </c>
      <c r="E29" s="29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3">
      <c r="A30" s="6">
        <v>4096</v>
      </c>
      <c r="B30" s="31">
        <f>'Seq. Results'!B9/OMP!B9</f>
        <v>2.6379395963622652</v>
      </c>
      <c r="C30" s="33">
        <f>B30/B20</f>
        <v>0.65948489909056629</v>
      </c>
      <c r="E30" s="29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3">
      <c r="A31" s="10"/>
      <c r="B31" s="38"/>
      <c r="C31" s="38"/>
      <c r="E31" s="29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3">
      <c r="E32" s="29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2:13" x14ac:dyDescent="0.3">
      <c r="B33" s="43" t="s">
        <v>25</v>
      </c>
      <c r="C33" s="43"/>
      <c r="E33" s="29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2:13" x14ac:dyDescent="0.3">
      <c r="B34" s="4" t="s">
        <v>26</v>
      </c>
      <c r="C34" s="34" t="s">
        <v>27</v>
      </c>
      <c r="E34" s="29"/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2:13" x14ac:dyDescent="0.3">
      <c r="B35" s="16">
        <f>('Seq. Results'!B3+'Seq. Results'!E13)/(B3-E13) - B24</f>
        <v>0.70258118667418334</v>
      </c>
      <c r="C35" s="42">
        <f>B24-('Seq. Results'!B3-'Seq. Results'!E13)/(B3+E13)</f>
        <v>0.36258474319194878</v>
      </c>
      <c r="E35" s="29"/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2:13" x14ac:dyDescent="0.3">
      <c r="B36" s="16">
        <f>('Seq. Results'!B4+'Seq. Results'!E14)/(B4-E14) - B25</f>
        <v>0.16165805732390792</v>
      </c>
      <c r="C36" s="42">
        <f>B25-('Seq. Results'!B4-'Seq. Results'!E14)/(B4+E14)</f>
        <v>0.14273098063910172</v>
      </c>
      <c r="E36" s="29"/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2:13" x14ac:dyDescent="0.3">
      <c r="B37" s="16">
        <f>('Seq. Results'!B5+'Seq. Results'!E15)/(B5-E15) - B26</f>
        <v>8.5845150951798566E-2</v>
      </c>
      <c r="C37" s="42">
        <f>B26-('Seq. Results'!B5-'Seq. Results'!E15)/(B5+E15)</f>
        <v>8.1324073028856247E-2</v>
      </c>
      <c r="E37" s="29"/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2:13" x14ac:dyDescent="0.3">
      <c r="B38" s="16">
        <f>('Seq. Results'!B6+'Seq. Results'!E16)/(B6-E16) - B27</f>
        <v>4.5619616129352281E-2</v>
      </c>
      <c r="C38" s="42">
        <f>B27-('Seq. Results'!B6-'Seq. Results'!E16)/(B6+E16)</f>
        <v>4.4504445655375591E-2</v>
      </c>
      <c r="E38" s="29"/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2:13" x14ac:dyDescent="0.3">
      <c r="B39" s="16">
        <f>('Seq. Results'!B7+'Seq. Results'!E17)/(B7-E17) - B28</f>
        <v>2.7423242309130291E-2</v>
      </c>
      <c r="C39" s="42">
        <f>B28-('Seq. Results'!B7-'Seq. Results'!E17)/(B7+E17)</f>
        <v>2.703194315890034E-2</v>
      </c>
      <c r="E39" s="29"/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2:13" x14ac:dyDescent="0.3">
      <c r="B40" s="16">
        <f>('Seq. Results'!B8+'Seq. Results'!E18)/(B8-E18) - B29</f>
        <v>1.5052984168606454E-2</v>
      </c>
      <c r="C40" s="42">
        <f>B29-('Seq. Results'!B8-'Seq. Results'!E18)/(B8+E18)</f>
        <v>1.4919011170357432E-2</v>
      </c>
      <c r="E40" s="29"/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2:13" x14ac:dyDescent="0.3">
      <c r="B41" s="16">
        <f>('Seq. Results'!B9+'Seq. Results'!E19)/(B9-E19) - B30</f>
        <v>1.0649894364752832E-2</v>
      </c>
      <c r="C41" s="42">
        <f>B30-('Seq. Results'!B9-'Seq. Results'!E19)/(B9+E19)</f>
        <v>1.0592409712171236E-2</v>
      </c>
      <c r="E41" s="29"/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2:13" x14ac:dyDescent="0.3">
      <c r="E42" s="29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2:13" x14ac:dyDescent="0.3">
      <c r="E43" s="29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2:13" x14ac:dyDescent="0.3">
      <c r="E44" s="29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2:13" x14ac:dyDescent="0.3">
      <c r="E45" s="29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2:13" x14ac:dyDescent="0.3">
      <c r="E46" s="29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2:13" x14ac:dyDescent="0.3">
      <c r="E47" s="29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2:13" x14ac:dyDescent="0.3">
      <c r="E48" s="29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3">
      <c r="E49" s="29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3">
      <c r="E50" s="29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3">
      <c r="E51" s="29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3">
      <c r="E52" s="29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3">
      <c r="E53" s="29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3">
      <c r="E54" s="29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3">
      <c r="E55" s="29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3">
      <c r="E56" s="29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3">
      <c r="E57" s="29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3">
      <c r="E58" s="29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3">
      <c r="E59" s="29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3">
      <c r="E60" s="29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3">
      <c r="E61" s="29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3">
      <c r="E62" s="29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3">
      <c r="E63" s="29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3">
      <c r="E64" s="29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3">
      <c r="E65" s="29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3">
      <c r="E66" s="29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3">
      <c r="E67" s="29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3">
      <c r="E68" s="29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3">
      <c r="E69" s="29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3">
      <c r="E70" s="29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3">
      <c r="E71" s="29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3">
      <c r="E72" s="29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3">
      <c r="E73" s="29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3">
      <c r="E74" s="29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3">
      <c r="E75" s="29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3">
      <c r="E76" s="29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3">
      <c r="E77" s="29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3">
      <c r="E78" s="29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3">
      <c r="E79" s="29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3">
      <c r="E80" s="29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3">
      <c r="E81" s="29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3">
      <c r="E82" s="29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3">
      <c r="E83" s="29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3">
      <c r="E84" s="29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3">
      <c r="E85" s="29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3">
      <c r="E86" s="29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3">
      <c r="E87" s="29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3">
      <c r="E88" s="29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3">
      <c r="E89" s="29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3">
      <c r="E90" s="29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3">
      <c r="E91" s="29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3">
      <c r="E92" s="29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3">
      <c r="E93" s="29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3">
      <c r="E94" s="29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3">
      <c r="E95" s="29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3">
      <c r="E96" s="29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3">
      <c r="E97" s="29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3">
      <c r="E98" s="29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3">
      <c r="E99" s="29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3">
      <c r="E100" s="29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3">
      <c r="E101" s="29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3">
      <c r="E102" s="29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3">
      <c r="E103" s="29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3">
      <c r="G104" s="19"/>
      <c r="H104" s="19"/>
      <c r="I104" s="19"/>
      <c r="J104" s="19"/>
    </row>
  </sheetData>
  <mergeCells count="6">
    <mergeCell ref="A22:C22"/>
    <mergeCell ref="B33:C33"/>
    <mergeCell ref="G3:M3"/>
    <mergeCell ref="A1:B1"/>
    <mergeCell ref="G1:M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selection activeCell="B34" sqref="B34:B40"/>
    </sheetView>
  </sheetViews>
  <sheetFormatPr defaultColWidth="9.109375" defaultRowHeight="14.4" x14ac:dyDescent="0.3"/>
  <cols>
    <col min="1" max="1" width="16.6640625" style="19" bestFit="1" customWidth="1"/>
    <col min="2" max="2" width="17.109375" style="19" bestFit="1" customWidth="1"/>
    <col min="3" max="3" width="9.5546875" style="19" bestFit="1" customWidth="1"/>
    <col min="4" max="4" width="16.6640625" style="19" bestFit="1" customWidth="1"/>
    <col min="5" max="5" width="9.5546875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16.664062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3" t="s">
        <v>8</v>
      </c>
      <c r="B1" s="43"/>
      <c r="C1"/>
      <c r="D1"/>
      <c r="E1"/>
      <c r="F1"/>
      <c r="G1" s="43" t="s">
        <v>8</v>
      </c>
      <c r="H1" s="43"/>
      <c r="I1" s="43"/>
      <c r="J1" s="43"/>
      <c r="K1" s="43"/>
      <c r="L1" s="43"/>
      <c r="M1" s="43"/>
      <c r="N1" s="17"/>
      <c r="Q1" s="43" t="s">
        <v>11</v>
      </c>
      <c r="R1" s="43"/>
      <c r="S1" s="43"/>
      <c r="T1" s="43"/>
      <c r="U1" s="43"/>
      <c r="V1" s="43"/>
      <c r="W1" s="17"/>
    </row>
    <row r="2" spans="1:23" x14ac:dyDescent="0.3">
      <c r="A2" s="3" t="s">
        <v>9</v>
      </c>
      <c r="B2" s="22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12</v>
      </c>
      <c r="Q2" s="25">
        <v>1</v>
      </c>
      <c r="R2" s="26">
        <v>2</v>
      </c>
      <c r="S2" s="26">
        <v>4</v>
      </c>
      <c r="T2" s="27">
        <v>8</v>
      </c>
      <c r="U2" s="27">
        <v>16</v>
      </c>
      <c r="V2" s="27">
        <v>32</v>
      </c>
      <c r="W2" s="23"/>
    </row>
    <row r="3" spans="1:23" x14ac:dyDescent="0.3">
      <c r="A3" s="6">
        <v>64</v>
      </c>
      <c r="B3" s="7">
        <f>AVERAGE(G4:G103)</f>
        <v>105.75</v>
      </c>
      <c r="C3"/>
      <c r="D3"/>
      <c r="E3" s="1"/>
      <c r="F3" s="4" t="s">
        <v>1</v>
      </c>
      <c r="G3" s="44" t="s">
        <v>0</v>
      </c>
      <c r="H3" s="45"/>
      <c r="I3" s="45"/>
      <c r="J3" s="45"/>
      <c r="K3" s="45"/>
      <c r="L3" s="45"/>
      <c r="M3" s="45"/>
      <c r="N3" s="17"/>
      <c r="P3" s="4" t="s">
        <v>1</v>
      </c>
      <c r="Q3" s="44" t="s">
        <v>0</v>
      </c>
      <c r="R3" s="45"/>
      <c r="S3" s="45"/>
      <c r="T3" s="45"/>
      <c r="U3" s="45"/>
      <c r="V3" s="45"/>
      <c r="W3" s="17"/>
    </row>
    <row r="4" spans="1:23" x14ac:dyDescent="0.3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3">
      <c r="A5" s="6">
        <v>256</v>
      </c>
      <c r="B5" s="7">
        <f>AVERAGE(I4:I103)</f>
        <v>285.48</v>
      </c>
      <c r="C5"/>
      <c r="D5" s="43" t="s">
        <v>23</v>
      </c>
      <c r="E5" s="43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3">
      <c r="A6" s="6">
        <v>512</v>
      </c>
      <c r="B6" s="7">
        <f>AVERAGE(J4:J103)</f>
        <v>528.34</v>
      </c>
      <c r="C6"/>
      <c r="D6" s="4" t="s">
        <v>9</v>
      </c>
      <c r="E6" s="36" t="s">
        <v>14</v>
      </c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3">
      <c r="A7" s="6">
        <v>1024</v>
      </c>
      <c r="B7" s="7">
        <f>AVERAGE(K4:K103)</f>
        <v>1063.3599999999999</v>
      </c>
      <c r="C7"/>
      <c r="D7" s="6">
        <v>64</v>
      </c>
      <c r="E7" s="30">
        <f>_xlfn.STDEV.S(G4:G103)</f>
        <v>4.5579877715119563</v>
      </c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3">
      <c r="A8" s="6">
        <v>2048</v>
      </c>
      <c r="B8" s="7">
        <f>AVERAGE(L4:L103)</f>
        <v>2398.7800000000002</v>
      </c>
      <c r="C8"/>
      <c r="D8" s="6">
        <v>128</v>
      </c>
      <c r="E8" s="30">
        <f>_xlfn.STDEV.P(H4:H103)</f>
        <v>4.889366012071501</v>
      </c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3">
      <c r="A9" s="6">
        <v>4096</v>
      </c>
      <c r="B9" s="7">
        <f>AVERAGE(M4:M103)</f>
        <v>6822.16</v>
      </c>
      <c r="C9"/>
      <c r="D9" s="6">
        <v>256</v>
      </c>
      <c r="E9" s="30">
        <f>_xlfn.STDEV.P(I4:I103)</f>
        <v>4.1820569101818679</v>
      </c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3">
      <c r="A10" s="10"/>
      <c r="B10" s="7"/>
      <c r="C10"/>
      <c r="D10" s="6">
        <v>512</v>
      </c>
      <c r="E10" s="30">
        <f>_xlfn.STDEV.P(J4:J103)</f>
        <v>4.9844157129998719</v>
      </c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3">
      <c r="A11"/>
      <c r="B11"/>
      <c r="C11"/>
      <c r="D11" s="6">
        <v>1024</v>
      </c>
      <c r="E11" s="30">
        <f>_xlfn.STDEV.P(K4:K103)</f>
        <v>4.7634441321380052</v>
      </c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3">
      <c r="A12" s="43" t="s">
        <v>11</v>
      </c>
      <c r="B12" s="43"/>
      <c r="D12" s="6">
        <v>2048</v>
      </c>
      <c r="E12" s="30">
        <f>_xlfn.STDEV.P(L4:L103)</f>
        <v>12.65115014534252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3">
      <c r="A13" s="15" t="s">
        <v>12</v>
      </c>
      <c r="B13" s="22" t="s">
        <v>3</v>
      </c>
      <c r="D13" s="6">
        <v>4096</v>
      </c>
      <c r="E13" s="30">
        <f>_xlfn.STDEV.P(M4:M103)</f>
        <v>26.363884387548069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3">
      <c r="A14" s="24">
        <v>1</v>
      </c>
      <c r="B14" s="7">
        <f>AVERAGE(Q4:Q103)</f>
        <v>3126.17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3">
      <c r="A15" s="6">
        <v>2</v>
      </c>
      <c r="B15" s="7">
        <f>AVERAGE(R4:R103)</f>
        <v>1183.69</v>
      </c>
      <c r="C15"/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3">
      <c r="A16" s="6">
        <v>4</v>
      </c>
      <c r="B16" s="7">
        <f>AVERAGE(S4:S103)</f>
        <v>1051.98</v>
      </c>
      <c r="C16"/>
      <c r="D16" s="43" t="s">
        <v>24</v>
      </c>
      <c r="E16" s="43"/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3">
      <c r="A17" s="16">
        <v>8</v>
      </c>
      <c r="B17" s="7">
        <f>AVERAGE(T4:T103)</f>
        <v>1058.97</v>
      </c>
      <c r="C17"/>
      <c r="D17" s="15" t="s">
        <v>12</v>
      </c>
      <c r="E17" s="36" t="s">
        <v>14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3">
      <c r="A18" s="6">
        <v>16</v>
      </c>
      <c r="B18" s="7">
        <f>AVERAGE(U4:U103)</f>
        <v>1117.77</v>
      </c>
      <c r="C18"/>
      <c r="D18" s="24">
        <v>1</v>
      </c>
      <c r="E18" s="30">
        <f>_xlfn.STDEV.S(Q4:Q103)</f>
        <v>15.328098579426184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3">
      <c r="A19" s="6">
        <v>32</v>
      </c>
      <c r="B19" s="7">
        <f>AVERAGE(V4:V103)</f>
        <v>1256.76</v>
      </c>
      <c r="C19"/>
      <c r="D19" s="6">
        <v>2</v>
      </c>
      <c r="E19" s="30">
        <f>_xlfn.STDEV.P(R4:R103)</f>
        <v>5.5021722982836412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3">
      <c r="A20" s="14"/>
      <c r="B20" s="7"/>
      <c r="C20"/>
      <c r="D20" s="6">
        <v>4</v>
      </c>
      <c r="E20" s="30">
        <f>_xlfn.STDEV.P(S4:S103)</f>
        <v>4.8435111231419619</v>
      </c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3">
      <c r="C21"/>
      <c r="D21" s="16">
        <v>8</v>
      </c>
      <c r="E21" s="30">
        <f>_xlfn.STDEV.P(T4:T103)</f>
        <v>6.4721789221250665</v>
      </c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3">
      <c r="A22" s="47" t="s">
        <v>18</v>
      </c>
      <c r="B22" s="47"/>
      <c r="C22" s="39"/>
      <c r="D22" s="6">
        <v>16</v>
      </c>
      <c r="E22" s="30">
        <f>_xlfn.STDEV.P(U4:U103)</f>
        <v>2.7050138631807443</v>
      </c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3">
      <c r="A23" s="41" t="s">
        <v>19</v>
      </c>
      <c r="B23" s="40" t="s">
        <v>12</v>
      </c>
      <c r="D23" s="6">
        <v>32</v>
      </c>
      <c r="E23" s="30">
        <f>_xlfn.STDEV.P(V4:V103)</f>
        <v>3.137259950976325</v>
      </c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3">
      <c r="A24" s="6">
        <f>A3/B24</f>
        <v>8</v>
      </c>
      <c r="B24" s="48">
        <v>8</v>
      </c>
      <c r="D24" s="10"/>
      <c r="E24" s="30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3">
      <c r="A25" s="6">
        <f>A4/B24</f>
        <v>16</v>
      </c>
      <c r="B25" s="49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3">
      <c r="A26" s="6">
        <f>A5/B24</f>
        <v>32</v>
      </c>
      <c r="B26" s="49"/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3">
      <c r="A27" s="6">
        <f>A6/B24</f>
        <v>64</v>
      </c>
      <c r="B27" s="49"/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3">
      <c r="A28" s="6">
        <f>A7/B24</f>
        <v>128</v>
      </c>
      <c r="B28" s="49"/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3">
      <c r="A29" s="6">
        <f>A8/B24</f>
        <v>256</v>
      </c>
      <c r="B29" s="49"/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3">
      <c r="A30" s="6">
        <f>A9/B24</f>
        <v>512</v>
      </c>
      <c r="B30" s="49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3"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3">
      <c r="A32" s="43" t="s">
        <v>8</v>
      </c>
      <c r="B32" s="43"/>
      <c r="C32" s="43"/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1:22" x14ac:dyDescent="0.3">
      <c r="A33" s="3" t="s">
        <v>9</v>
      </c>
      <c r="B33" s="8" t="s">
        <v>15</v>
      </c>
      <c r="C33" s="35" t="s">
        <v>16</v>
      </c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1:22" x14ac:dyDescent="0.3">
      <c r="A34" s="6">
        <v>64</v>
      </c>
      <c r="B34" s="31">
        <f>'Seq. Results'!B3/CUDA!B3</f>
        <v>0.1928132387706856</v>
      </c>
      <c r="C34" s="33">
        <f>B34/A24</f>
        <v>2.41016548463357E-2</v>
      </c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1:22" x14ac:dyDescent="0.3">
      <c r="A35" s="6">
        <v>128</v>
      </c>
      <c r="B35" s="31">
        <f>'Seq. Results'!B4/CUDA!B4</f>
        <v>0.51578544550035088</v>
      </c>
      <c r="C35" s="33">
        <f>B35/A25</f>
        <v>3.223659034377193E-2</v>
      </c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1:22" x14ac:dyDescent="0.3">
      <c r="A36" s="6">
        <v>256</v>
      </c>
      <c r="B36" s="31">
        <f>'Seq. Results'!B5/CUDA!B5</f>
        <v>1.1312876558778198</v>
      </c>
      <c r="C36" s="33">
        <f t="shared" ref="C36:C40" si="0">B36/A26</f>
        <v>3.5352739246181868E-2</v>
      </c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1:22" x14ac:dyDescent="0.3">
      <c r="A37" s="6">
        <v>512</v>
      </c>
      <c r="B37" s="31">
        <f>'Seq. Results'!B6/CUDA!B6</f>
        <v>2.4398493394405114</v>
      </c>
      <c r="C37" s="33">
        <f t="shared" si="0"/>
        <v>3.8122645928757991E-2</v>
      </c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1:22" x14ac:dyDescent="0.3">
      <c r="A38" s="6">
        <v>1024</v>
      </c>
      <c r="B38" s="31">
        <f>'Seq. Results'!B7/CUDA!B7</f>
        <v>4.8144090430334039</v>
      </c>
      <c r="C38" s="33">
        <f t="shared" si="0"/>
        <v>3.7612570648698468E-2</v>
      </c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1:22" x14ac:dyDescent="0.3">
      <c r="A39" s="6">
        <v>2048</v>
      </c>
      <c r="B39" s="31">
        <f>'Seq. Results'!B8/CUDA!B8</f>
        <v>8.4196508225014366</v>
      </c>
      <c r="C39" s="33">
        <f t="shared" si="0"/>
        <v>3.2889261025396237E-2</v>
      </c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1:22" x14ac:dyDescent="0.3">
      <c r="A40" s="6">
        <v>4096</v>
      </c>
      <c r="B40" s="31">
        <f>'Seq. Results'!B9/CUDA!B9</f>
        <v>11.843363392239409</v>
      </c>
      <c r="C40" s="33">
        <f t="shared" si="0"/>
        <v>2.3131569125467596E-2</v>
      </c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1:22" x14ac:dyDescent="0.3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1:22" x14ac:dyDescent="0.3">
      <c r="B42" s="46" t="s">
        <v>25</v>
      </c>
      <c r="C42" s="46"/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1:22" x14ac:dyDescent="0.3">
      <c r="B43" s="4" t="s">
        <v>26</v>
      </c>
      <c r="C43" s="36" t="s">
        <v>27</v>
      </c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1:22" x14ac:dyDescent="0.3">
      <c r="B44" s="16">
        <f>('Seq. Results'!B3+'Seq. Results'!E13)/(B3-E7) - B34</f>
        <v>1.7444756998069771E-2</v>
      </c>
      <c r="C44" s="42">
        <f>B34-('Seq. Results'!B3-'Seq. Results'!E13)/(B3+E7)</f>
        <v>1.6003102759232612E-2</v>
      </c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1:22" x14ac:dyDescent="0.3">
      <c r="B45" s="16">
        <f>('Seq. Results'!B4+'Seq. Results'!E14)/(B4-E8) - B35</f>
        <v>2.9219082494406301E-2</v>
      </c>
      <c r="C45" s="42">
        <f>B35-('Seq. Results'!B4-'Seq. Results'!E14)/(B4+E8)</f>
        <v>2.7451846608023744E-2</v>
      </c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1:22" x14ac:dyDescent="0.3">
      <c r="B46" s="16">
        <f>('Seq. Results'!B5+'Seq. Results'!E15)/(B5-E9) - B36</f>
        <v>2.9908795413046141E-2</v>
      </c>
      <c r="C46" s="42">
        <f>B36-('Seq. Results'!B5-'Seq. Results'!E15)/(B5+E9)</f>
        <v>2.9045166356023167E-2</v>
      </c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1:22" x14ac:dyDescent="0.3">
      <c r="B47" s="16">
        <f>('Seq. Results'!B6+'Seq. Results'!E16)/(B6-E10) - B37</f>
        <v>3.870168981476052E-2</v>
      </c>
      <c r="C47" s="42">
        <f>B37-('Seq. Results'!B6-'Seq. Results'!E16)/(B6+E10)</f>
        <v>3.7978282803384555E-2</v>
      </c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1:22" x14ac:dyDescent="0.3">
      <c r="B48" s="16">
        <f>('Seq. Results'!B7+'Seq. Results'!E17)/(B7-E11) - B38</f>
        <v>3.855226750576346E-2</v>
      </c>
      <c r="C48" s="42">
        <f>B38-('Seq. Results'!B7-'Seq. Results'!E17)/(B7+E11)</f>
        <v>3.8208409174706581E-2</v>
      </c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2:22" x14ac:dyDescent="0.3">
      <c r="B49" s="16">
        <f>('Seq. Results'!B8+'Seq. Results'!E18)/(B8-E12) - B39</f>
        <v>5.5918063938335649E-2</v>
      </c>
      <c r="C49" s="42">
        <f>B39-('Seq. Results'!B8-'Seq. Results'!E18)/(B8+E12)</f>
        <v>5.5331335328913767E-2</v>
      </c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2:22" x14ac:dyDescent="0.3">
      <c r="B50" s="16">
        <f>('Seq. Results'!B9+'Seq. Results'!E19)/(B9-E13) - B40</f>
        <v>6.1641128484716035E-2</v>
      </c>
      <c r="C50" s="42">
        <f>B40-('Seq. Results'!B9-'Seq. Results'!E19)/(B9+E13)</f>
        <v>6.1166544585375959E-2</v>
      </c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2:22" x14ac:dyDescent="0.3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2:22" x14ac:dyDescent="0.3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2:22" x14ac:dyDescent="0.3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2:22" x14ac:dyDescent="0.3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2:22" x14ac:dyDescent="0.3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2:22" x14ac:dyDescent="0.3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2:22" x14ac:dyDescent="0.3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2:22" x14ac:dyDescent="0.3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2:22" x14ac:dyDescent="0.3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2:22" x14ac:dyDescent="0.3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2:22" x14ac:dyDescent="0.3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2:22" x14ac:dyDescent="0.3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2:22" x14ac:dyDescent="0.3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2:22" x14ac:dyDescent="0.3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3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3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3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3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3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3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3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3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3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3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3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3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3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3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3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3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3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3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3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3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3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3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3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3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3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3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3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3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3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3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3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3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3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3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3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3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3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3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3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12">
    <mergeCell ref="Q1:V1"/>
    <mergeCell ref="G3:M3"/>
    <mergeCell ref="Q3:V3"/>
    <mergeCell ref="A12:B12"/>
    <mergeCell ref="B42:C42"/>
    <mergeCell ref="A1:B1"/>
    <mergeCell ref="G1:M1"/>
    <mergeCell ref="A22:B22"/>
    <mergeCell ref="B24:B30"/>
    <mergeCell ref="A32:C32"/>
    <mergeCell ref="D5:E5"/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Normal="100" workbookViewId="0">
      <selection activeCell="C13" sqref="C13"/>
    </sheetView>
  </sheetViews>
  <sheetFormatPr defaultRowHeight="14.4" x14ac:dyDescent="0.3"/>
  <cols>
    <col min="1" max="1" width="10.109375" customWidth="1"/>
    <col min="2" max="2" width="14.5546875" customWidth="1"/>
    <col min="3" max="3" width="17.6640625" bestFit="1" customWidth="1"/>
    <col min="4" max="4" width="17" bestFit="1" customWidth="1"/>
    <col min="5" max="5" width="9.109375" customWidth="1"/>
    <col min="12" max="12" width="18" bestFit="1" customWidth="1"/>
    <col min="13" max="13" width="17.44140625" bestFit="1" customWidth="1"/>
  </cols>
  <sheetData>
    <row r="1" spans="1:54" x14ac:dyDescent="0.3">
      <c r="A1" s="43" t="s">
        <v>21</v>
      </c>
      <c r="B1" s="43"/>
      <c r="C1" s="43"/>
      <c r="D1" s="43"/>
      <c r="F1" s="11"/>
      <c r="G1" s="11"/>
    </row>
    <row r="2" spans="1:54" x14ac:dyDescent="0.3">
      <c r="B2" s="3" t="s">
        <v>6</v>
      </c>
      <c r="C2" s="8" t="s">
        <v>5</v>
      </c>
      <c r="D2" s="14"/>
    </row>
    <row r="3" spans="1:54" x14ac:dyDescent="0.3">
      <c r="B3" s="12" t="s">
        <v>7</v>
      </c>
      <c r="C3" s="18">
        <f>AVERAGE('Seq. Results'!J4:J103)</f>
        <v>1289.07</v>
      </c>
      <c r="D3" s="13"/>
      <c r="H3" t="s">
        <v>22</v>
      </c>
      <c r="I3" t="s">
        <v>20</v>
      </c>
    </row>
    <row r="4" spans="1:54" x14ac:dyDescent="0.3">
      <c r="B4" s="15" t="s">
        <v>4</v>
      </c>
      <c r="C4" s="1">
        <f>AVERAGE(H4:H53)</f>
        <v>1273.42</v>
      </c>
      <c r="D4" s="1"/>
      <c r="H4">
        <v>1340</v>
      </c>
      <c r="I4">
        <v>112315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B5" s="15" t="s">
        <v>20</v>
      </c>
      <c r="C5" s="18">
        <f>AVERAGE(I4:I13)</f>
        <v>112779.6</v>
      </c>
      <c r="H5">
        <v>1272</v>
      </c>
      <c r="I5">
        <v>112275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B6" s="29"/>
      <c r="C6" s="18"/>
      <c r="H6">
        <v>1282</v>
      </c>
      <c r="I6">
        <v>112273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H7">
        <v>1270</v>
      </c>
      <c r="I7">
        <v>112699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B8" s="43" t="s">
        <v>13</v>
      </c>
      <c r="C8" s="43"/>
      <c r="H8">
        <v>1268</v>
      </c>
      <c r="I8">
        <v>112979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B9" s="4" t="s">
        <v>9</v>
      </c>
      <c r="C9" s="36" t="s">
        <v>14</v>
      </c>
      <c r="H9">
        <v>1269</v>
      </c>
      <c r="I9">
        <v>113008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B10" s="12" t="s">
        <v>7</v>
      </c>
      <c r="C10" s="30">
        <f>_xlfn.STDEV.S('Seq. Results'!J4:J103)</f>
        <v>8.1342957701799659</v>
      </c>
      <c r="D10" s="17"/>
      <c r="E10" s="17"/>
      <c r="H10">
        <v>1265</v>
      </c>
      <c r="I10">
        <v>113023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B11" s="15" t="s">
        <v>4</v>
      </c>
      <c r="C11" s="30">
        <f>_xlfn.STDEV.P(H4:H53)</f>
        <v>11.805236126397482</v>
      </c>
      <c r="D11" s="17"/>
      <c r="E11" s="14"/>
      <c r="H11">
        <v>1266</v>
      </c>
      <c r="I11">
        <v>113064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B12" s="15" t="s">
        <v>20</v>
      </c>
      <c r="C12" s="30">
        <f>_xlfn.STDEV.P(I4:I53)</f>
        <v>338.55551981912805</v>
      </c>
      <c r="D12" s="17"/>
      <c r="E12" s="17"/>
      <c r="H12">
        <v>1264</v>
      </c>
      <c r="I12">
        <v>113075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B13" s="10"/>
      <c r="C13" s="30"/>
      <c r="D13" s="17"/>
      <c r="E13" s="1"/>
      <c r="H13">
        <v>1278</v>
      </c>
      <c r="I13">
        <v>113085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B14" s="10"/>
      <c r="C14" s="30"/>
      <c r="D14" s="17"/>
      <c r="E14" s="1"/>
      <c r="H14">
        <v>1266</v>
      </c>
      <c r="I14">
        <v>112315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B15" s="10"/>
      <c r="C15" s="30"/>
      <c r="D15" s="17"/>
      <c r="H15">
        <v>1269</v>
      </c>
      <c r="I15">
        <v>112275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B16" s="10"/>
      <c r="C16" s="30"/>
      <c r="H16">
        <v>1266</v>
      </c>
      <c r="I16">
        <v>112273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x14ac:dyDescent="0.3">
      <c r="H17">
        <v>1278</v>
      </c>
      <c r="I17">
        <v>112699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x14ac:dyDescent="0.3">
      <c r="H18">
        <v>1271</v>
      </c>
      <c r="I18">
        <v>112979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3">
      <c r="B19" s="29"/>
      <c r="H19">
        <v>1267</v>
      </c>
      <c r="I19">
        <v>113008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3">
      <c r="B20" s="14"/>
      <c r="H20">
        <v>1265</v>
      </c>
      <c r="I20">
        <v>113023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x14ac:dyDescent="0.3">
      <c r="B21" s="14"/>
      <c r="H21">
        <v>1269</v>
      </c>
      <c r="I21">
        <v>113064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x14ac:dyDescent="0.3">
      <c r="B22" s="14"/>
      <c r="H22">
        <v>1276</v>
      </c>
      <c r="I22">
        <v>113075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3">
      <c r="B23" s="9"/>
      <c r="H23">
        <v>1272</v>
      </c>
      <c r="I23">
        <v>113085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3">
      <c r="H24">
        <v>1281</v>
      </c>
      <c r="I24">
        <v>112315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3">
      <c r="H25">
        <v>1267</v>
      </c>
      <c r="I25">
        <v>112275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3">
      <c r="H26">
        <v>1276</v>
      </c>
      <c r="I26">
        <v>112273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3">
      <c r="H27">
        <v>1283</v>
      </c>
      <c r="I27">
        <v>112699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3">
      <c r="H28">
        <v>1298</v>
      </c>
      <c r="I28">
        <v>112979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3">
      <c r="H29">
        <v>1273</v>
      </c>
      <c r="I29">
        <v>113008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2:54" x14ac:dyDescent="0.3">
      <c r="H30">
        <v>1265</v>
      </c>
      <c r="I30">
        <v>113023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2:54" x14ac:dyDescent="0.3">
      <c r="H31">
        <v>1266</v>
      </c>
      <c r="I31">
        <v>113064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2:54" x14ac:dyDescent="0.3">
      <c r="H32">
        <v>1272</v>
      </c>
      <c r="I32">
        <v>113075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8:54" x14ac:dyDescent="0.3">
      <c r="H33">
        <v>1270</v>
      </c>
      <c r="I33">
        <v>113085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8:54" x14ac:dyDescent="0.3">
      <c r="H34">
        <v>1274</v>
      </c>
      <c r="I34">
        <v>112315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8:54" x14ac:dyDescent="0.3">
      <c r="H35">
        <v>1291</v>
      </c>
      <c r="I35">
        <v>112275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8:54" x14ac:dyDescent="0.3">
      <c r="H36">
        <v>1275</v>
      </c>
      <c r="I36">
        <v>112273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8:54" x14ac:dyDescent="0.3">
      <c r="H37">
        <v>1271</v>
      </c>
      <c r="I37">
        <v>112699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8:54" x14ac:dyDescent="0.3">
      <c r="H38">
        <v>1280</v>
      </c>
      <c r="I38">
        <v>112979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8:54" x14ac:dyDescent="0.3">
      <c r="H39">
        <v>1269</v>
      </c>
      <c r="I39">
        <v>113008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8:54" x14ac:dyDescent="0.3">
      <c r="H40">
        <v>1275</v>
      </c>
      <c r="I40">
        <v>113023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8:54" x14ac:dyDescent="0.3">
      <c r="H41">
        <v>1269</v>
      </c>
      <c r="I41">
        <v>113064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8:54" x14ac:dyDescent="0.3">
      <c r="H42">
        <v>1281</v>
      </c>
      <c r="I42">
        <v>113075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8:54" x14ac:dyDescent="0.3">
      <c r="H43">
        <v>1267</v>
      </c>
      <c r="I43">
        <v>113085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8:54" x14ac:dyDescent="0.3">
      <c r="H44">
        <v>1261</v>
      </c>
      <c r="I44">
        <v>112315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8:54" x14ac:dyDescent="0.3">
      <c r="H45">
        <v>1273</v>
      </c>
      <c r="I45">
        <v>112275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8:54" x14ac:dyDescent="0.3">
      <c r="H46">
        <v>1267</v>
      </c>
      <c r="I46">
        <v>112273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8:54" x14ac:dyDescent="0.3">
      <c r="H47">
        <v>1267</v>
      </c>
      <c r="I47">
        <v>112699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8:54" x14ac:dyDescent="0.3">
      <c r="H48">
        <v>1265</v>
      </c>
      <c r="I48">
        <v>112979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8:54" x14ac:dyDescent="0.3">
      <c r="H49">
        <v>1279</v>
      </c>
      <c r="I49">
        <v>113008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8:54" x14ac:dyDescent="0.3">
      <c r="H50">
        <v>1270</v>
      </c>
      <c r="I50">
        <v>113023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8:54" x14ac:dyDescent="0.3">
      <c r="H51">
        <v>1277</v>
      </c>
      <c r="I51">
        <v>113064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8:54" x14ac:dyDescent="0.3">
      <c r="H52">
        <v>1269</v>
      </c>
      <c r="I52">
        <v>113075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8:54" x14ac:dyDescent="0.3">
      <c r="H53">
        <v>1267</v>
      </c>
      <c r="I53">
        <v>113085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8:54" x14ac:dyDescent="0.3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</sheetData>
  <mergeCells count="2">
    <mergeCell ref="A1:D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Comparison 1</vt:lpstr>
      <vt:lpstr>Comparison 2</vt:lpstr>
      <vt:lpstr>Comaprison 3</vt:lpstr>
      <vt:lpstr>Comparison 4</vt:lpstr>
      <vt:lpstr>Seq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2017-12-03T18:20:19Z</dcterms:modified>
</cp:coreProperties>
</file>