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 firstSheet="2" activeTab="2"/>
  </bookViews>
  <sheets>
    <sheet name="Sheet1" sheetId="1" state="hidden" r:id="rId1"/>
    <sheet name="Sheet2" sheetId="2" state="hidden" r:id="rId2"/>
    <sheet name="Sheet3" sheetId="3" r:id="rId3"/>
  </sheets>
  <definedNames>
    <definedName name="_xlnm._FilterDatabase" localSheetId="0" hidden="1">Sheet1!$F$2:$O$2</definedName>
  </definedNames>
  <calcPr calcId="144525"/>
</workbook>
</file>

<file path=xl/calcChain.xml><?xml version="1.0" encoding="utf-8"?>
<calcChain xmlns="http://schemas.openxmlformats.org/spreadsheetml/2006/main">
  <c r="J9" i="1" l="1"/>
  <c r="J10" i="1"/>
  <c r="J4" i="1"/>
  <c r="J5" i="1"/>
  <c r="J8" i="1"/>
  <c r="J12" i="1"/>
  <c r="J3" i="1"/>
  <c r="J6" i="1"/>
  <c r="J7" i="1"/>
  <c r="J11" i="1"/>
  <c r="J13" i="1"/>
  <c r="J40" i="1"/>
  <c r="DV19" i="3"/>
  <c r="DV18" i="3"/>
  <c r="DV17" i="3"/>
  <c r="D21" i="3" l="1"/>
  <c r="DD2" i="3"/>
  <c r="DE2" i="3"/>
  <c r="DF2" i="3" s="1"/>
  <c r="DG2" i="3" s="1"/>
  <c r="DH2" i="3" s="1"/>
  <c r="DI2" i="3" s="1"/>
  <c r="DJ2" i="3" s="1"/>
  <c r="DK2" i="3" s="1"/>
  <c r="DL2" i="3" s="1"/>
  <c r="DM2" i="3" s="1"/>
  <c r="DN2" i="3" s="1"/>
  <c r="DO2" i="3" s="1"/>
  <c r="DP2" i="3" s="1"/>
  <c r="DQ2" i="3" s="1"/>
  <c r="DR2" i="3" s="1"/>
  <c r="BZ2" i="3"/>
  <c r="CA2" i="3"/>
  <c r="CB2" i="3" s="1"/>
  <c r="CC2" i="3" s="1"/>
  <c r="CD2" i="3" s="1"/>
  <c r="CE2" i="3" s="1"/>
  <c r="CF2" i="3" s="1"/>
  <c r="CG2" i="3" s="1"/>
  <c r="CH2" i="3" s="1"/>
  <c r="CI2" i="3" s="1"/>
  <c r="CJ2" i="3" s="1"/>
  <c r="CK2" i="3" s="1"/>
  <c r="CL2" i="3" s="1"/>
  <c r="CM2" i="3" s="1"/>
  <c r="CN2" i="3" s="1"/>
  <c r="CO2" i="3" s="1"/>
  <c r="CP2" i="3" s="1"/>
  <c r="CQ2" i="3" s="1"/>
  <c r="CR2" i="3" s="1"/>
  <c r="CS2" i="3" s="1"/>
  <c r="CT2" i="3" s="1"/>
  <c r="CU2" i="3" s="1"/>
  <c r="CV2" i="3" s="1"/>
  <c r="CW2" i="3" s="1"/>
  <c r="CX2" i="3" s="1"/>
  <c r="CY2" i="3" s="1"/>
  <c r="CZ2" i="3" s="1"/>
  <c r="DA2" i="3" s="1"/>
  <c r="DB2" i="3" s="1"/>
  <c r="DC2" i="3" s="1"/>
  <c r="BD2" i="3"/>
  <c r="BE2" i="3"/>
  <c r="BF2" i="3" s="1"/>
  <c r="BG2" i="3" s="1"/>
  <c r="BH2" i="3" s="1"/>
  <c r="BI2" i="3" s="1"/>
  <c r="BJ2" i="3" s="1"/>
  <c r="BK2" i="3" s="1"/>
  <c r="BL2" i="3" s="1"/>
  <c r="BM2" i="3" s="1"/>
  <c r="BN2" i="3" s="1"/>
  <c r="BO2" i="3" s="1"/>
  <c r="BP2" i="3" s="1"/>
  <c r="BQ2" i="3" s="1"/>
  <c r="BR2" i="3" s="1"/>
  <c r="BS2" i="3" s="1"/>
  <c r="BT2" i="3" s="1"/>
  <c r="BU2" i="3" s="1"/>
  <c r="BV2" i="3" s="1"/>
  <c r="BW2" i="3" s="1"/>
  <c r="BX2" i="3" s="1"/>
  <c r="BY2" i="3" s="1"/>
  <c r="AA2" i="3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AL2" i="3" s="1"/>
  <c r="AM2" i="3" s="1"/>
  <c r="AN2" i="3" s="1"/>
  <c r="AO2" i="3" s="1"/>
  <c r="AP2" i="3" s="1"/>
  <c r="AQ2" i="3" s="1"/>
  <c r="AR2" i="3" s="1"/>
  <c r="AS2" i="3" s="1"/>
  <c r="AT2" i="3" s="1"/>
  <c r="AU2" i="3" s="1"/>
  <c r="AV2" i="3" s="1"/>
  <c r="AW2" i="3" s="1"/>
  <c r="AX2" i="3" s="1"/>
  <c r="AY2" i="3" s="1"/>
  <c r="AZ2" i="3" s="1"/>
  <c r="BA2" i="3" s="1"/>
  <c r="BB2" i="3" s="1"/>
  <c r="BC2" i="3" s="1"/>
  <c r="Z2" i="3"/>
  <c r="T19" i="3"/>
  <c r="R27" i="3"/>
  <c r="T27" i="3" s="1"/>
  <c r="N9" i="1"/>
  <c r="N11" i="1"/>
  <c r="N12" i="1"/>
  <c r="N13" i="1"/>
  <c r="R13" i="1" s="1"/>
  <c r="N8" i="1"/>
  <c r="R8" i="1" s="1"/>
  <c r="O6" i="1"/>
  <c r="Q6" i="1" s="1"/>
  <c r="R3" i="1"/>
  <c r="R4" i="1"/>
  <c r="R5" i="1"/>
  <c r="R6" i="1"/>
  <c r="R7" i="1"/>
  <c r="R9" i="1"/>
  <c r="R10" i="1"/>
  <c r="R11" i="1"/>
  <c r="R12" i="1"/>
  <c r="Q5" i="1"/>
  <c r="Q3" i="1"/>
  <c r="D17" i="3"/>
  <c r="T26" i="3"/>
  <c r="T25" i="3"/>
  <c r="T24" i="3"/>
  <c r="T23" i="3"/>
  <c r="T22" i="3"/>
  <c r="T21" i="3"/>
  <c r="T20" i="3"/>
  <c r="E10" i="3"/>
  <c r="D7" i="3"/>
  <c r="P4" i="1"/>
  <c r="P5" i="1"/>
  <c r="P6" i="1"/>
  <c r="P7" i="1"/>
  <c r="P8" i="1"/>
  <c r="P9" i="1"/>
  <c r="P10" i="1"/>
  <c r="P11" i="1"/>
  <c r="P12" i="1"/>
  <c r="P13" i="1"/>
  <c r="P3" i="1"/>
  <c r="D25" i="3" l="1"/>
  <c r="R28" i="3"/>
  <c r="O4" i="1"/>
  <c r="Q4" i="1" s="1"/>
  <c r="O5" i="1"/>
  <c r="I4" i="1"/>
  <c r="L4" i="1" s="1"/>
  <c r="I5" i="1"/>
  <c r="L5" i="1" s="1"/>
  <c r="O11" i="1"/>
  <c r="Q11" i="1" s="1"/>
  <c r="O10" i="1"/>
  <c r="Q10" i="1" s="1"/>
  <c r="O9" i="1"/>
  <c r="Q9" i="1" s="1"/>
  <c r="O8" i="1"/>
  <c r="Q8" i="1" s="1"/>
  <c r="O7" i="1"/>
  <c r="Q7" i="1" s="1"/>
  <c r="O3" i="1"/>
  <c r="O13" i="1"/>
  <c r="Q13" i="1" s="1"/>
  <c r="O12" i="1"/>
  <c r="Q12" i="1" s="1"/>
  <c r="L6" i="1"/>
  <c r="L7" i="1"/>
  <c r="I11" i="1"/>
  <c r="L11" i="1" s="1"/>
  <c r="I10" i="1"/>
  <c r="I9" i="1"/>
  <c r="I8" i="1"/>
  <c r="L8" i="1" s="1"/>
  <c r="I6" i="1"/>
  <c r="I7" i="1"/>
  <c r="I3" i="1"/>
  <c r="I13" i="1"/>
  <c r="L13" i="1" s="1"/>
  <c r="I12" i="1"/>
  <c r="L12" i="1" s="1"/>
  <c r="R29" i="3" l="1"/>
  <c r="T28" i="3"/>
  <c r="L10" i="1"/>
  <c r="L3" i="1"/>
  <c r="L9" i="1"/>
  <c r="R30" i="3" l="1"/>
  <c r="T29" i="3"/>
  <c r="T30" i="3" l="1"/>
  <c r="R31" i="3"/>
  <c r="R32" i="3" l="1"/>
  <c r="R33" i="3" s="1"/>
  <c r="R34" i="3" s="1"/>
  <c r="R35" i="3" s="1"/>
  <c r="R36" i="3" s="1"/>
  <c r="R37" i="3" s="1"/>
  <c r="R38" i="3" s="1"/>
  <c r="R39" i="3" s="1"/>
  <c r="R40" i="3" s="1"/>
  <c r="T31" i="3"/>
</calcChain>
</file>

<file path=xl/sharedStrings.xml><?xml version="1.0" encoding="utf-8"?>
<sst xmlns="http://schemas.openxmlformats.org/spreadsheetml/2006/main" count="151" uniqueCount="90">
  <si>
    <t>JENIS HADIAH</t>
  </si>
  <si>
    <t>HARGA</t>
  </si>
  <si>
    <t>INC PAJAK 20%</t>
  </si>
  <si>
    <t>UMROH</t>
  </si>
  <si>
    <t>UMROH+</t>
  </si>
  <si>
    <t>POIN NORMAL</t>
  </si>
  <si>
    <t>POIN PAKET</t>
  </si>
  <si>
    <t>KIPAS ANGIN</t>
  </si>
  <si>
    <t>MESIN CUCI</t>
  </si>
  <si>
    <t>TV ANDROID 40'</t>
  </si>
  <si>
    <t>SALDO 5JT</t>
  </si>
  <si>
    <t>SALDO 10JT</t>
  </si>
  <si>
    <t xml:space="preserve">MOTOR BEAT </t>
  </si>
  <si>
    <t>IP 15 PROMAX</t>
  </si>
  <si>
    <t>KOMPETITOR A</t>
  </si>
  <si>
    <t>TYPE</t>
  </si>
  <si>
    <t>UMROH 1MINGGU</t>
  </si>
  <si>
    <t>BUDGET +400K</t>
  </si>
  <si>
    <t>BUDGET +4JT</t>
  </si>
  <si>
    <t>BUDGET +4,5JT</t>
  </si>
  <si>
    <t>BUDGET +20JT</t>
  </si>
  <si>
    <t>UMROH + JALAN JALAN</t>
  </si>
  <si>
    <t>HARGA POIN</t>
  </si>
  <si>
    <t>DURASI / BULAN</t>
  </si>
  <si>
    <t>SALDO 1JT</t>
  </si>
  <si>
    <t>SALDO 3JT</t>
  </si>
  <si>
    <t>BUDGET +22JT</t>
  </si>
  <si>
    <t>MINIMAL POIN/BULAN</t>
  </si>
  <si>
    <t>Mekanisme</t>
  </si>
  <si>
    <t>- Program berlaku setelah downline tanda tangan PKWT program.</t>
  </si>
  <si>
    <t>- Poin akan dihitung H+1 setelah tanda tangan sampai akhir program</t>
  </si>
  <si>
    <t>- Apabila poin tidak tercapai maka program hangus, namun poin tidak akan dipotong</t>
  </si>
  <si>
    <t>- Tidak ada dispensasi atau permohonan apabila jumlah poin gantung dari dari target</t>
  </si>
  <si>
    <t>- Downline berhak meminta Update poin tanpa harus menunggu Update dari Beekeeper reload</t>
  </si>
  <si>
    <t>- Hadiah Sudah termasuk Pajak</t>
  </si>
  <si>
    <t>- Outlet Cabang akan dihitung menjadi 1 ke konter induk</t>
  </si>
  <si>
    <t xml:space="preserve">Noted </t>
  </si>
  <si>
    <t>Program Double Poin dari Injeck Vcr tidak dihitung di Program ini</t>
  </si>
  <si>
    <t>Program Belanja Produk Fisik selain Vcr kosong, dihitung dalam program ini</t>
  </si>
  <si>
    <t>SERVER A</t>
  </si>
  <si>
    <t>SERVER B</t>
  </si>
  <si>
    <t>SERVER C</t>
  </si>
  <si>
    <t>KEJAR POIN HADIAH MENANTI</t>
  </si>
  <si>
    <t>PILIH HADIAH</t>
  </si>
  <si>
    <t>KALKULATOR</t>
  </si>
  <si>
    <t>JUMLAH POIN PENUKARAN  NORMAL</t>
  </si>
  <si>
    <t>DURASI PROGRAM DIINGINKAN !!</t>
  </si>
  <si>
    <t>POTONGAN POIN</t>
  </si>
  <si>
    <t xml:space="preserve">TARGET POIN </t>
  </si>
  <si>
    <t>S&amp;K</t>
  </si>
  <si>
    <t>1. Wajib mencapai Target !! Tidak ada dispensasi dalam bentuk apapun</t>
  </si>
  <si>
    <t>3. Tidak dipungut biaya namun Peserta Wajib Daftar dan mengisi PKWT</t>
  </si>
  <si>
    <t>4. Materai disediakan oleh Beekeeper Reload</t>
  </si>
  <si>
    <t xml:space="preserve">5. Perhitungan Poin dimulai H+1 setelah PKWT di Tanda tangani </t>
  </si>
  <si>
    <t>6. Program tambahan seperti Double Poin Injeck Vcr tidak berlaku</t>
  </si>
  <si>
    <t>7. Program poin pembelian Grosir Vcr Data  dihitung dalam program ini</t>
  </si>
  <si>
    <t>8. Owner Toko berhak mendapatkan informasi update program, boleh req ke CS</t>
  </si>
  <si>
    <t>ATUR  DURASI PROGRAM DIINGINKAN !!</t>
  </si>
  <si>
    <t>:</t>
  </si>
  <si>
    <t>133,333  Poin</t>
  </si>
  <si>
    <t>266,666  Poin</t>
  </si>
  <si>
    <t>800,000  Poin</t>
  </si>
  <si>
    <t>1,200,000  Poin</t>
  </si>
  <si>
    <t>1,333,333  Poin</t>
  </si>
  <si>
    <t>2,666,666  Poin</t>
  </si>
  <si>
    <t>5,066,666 Poin</t>
  </si>
  <si>
    <t>5,866,666  Poin</t>
  </si>
  <si>
    <t>7,333,333  Poin</t>
  </si>
  <si>
    <t>12,000,000  Poin</t>
  </si>
  <si>
    <t>DURASI NORMAL</t>
  </si>
  <si>
    <t xml:space="preserve"> Bulan</t>
  </si>
  <si>
    <t>BULAN</t>
  </si>
  <si>
    <t xml:space="preserve">2. Owner yang memiliki Toko lebih dari 1 bisa digabung menjadi 1 ID TOKO Terdaftar </t>
  </si>
  <si>
    <t>Saldo Rp. 10.000</t>
  </si>
  <si>
    <t>Saldo Rp. 200.000</t>
  </si>
  <si>
    <t>Saldo Rp. 50.000</t>
  </si>
  <si>
    <t>Saldo Rp. 500.000</t>
  </si>
  <si>
    <t>IPhoneProMax</t>
  </si>
  <si>
    <t>Iphone Pro Max</t>
  </si>
  <si>
    <t>KipasAngin</t>
  </si>
  <si>
    <t>Kipas Angin Krisbow</t>
  </si>
  <si>
    <t>Kulkas</t>
  </si>
  <si>
    <t>LG Twice Ice New</t>
  </si>
  <si>
    <t>Printer</t>
  </si>
  <si>
    <t>Printer Mini IWARE</t>
  </si>
  <si>
    <t>Smartphone</t>
  </si>
  <si>
    <t>Infinix Note 40 NFC</t>
  </si>
  <si>
    <t>SmartTV</t>
  </si>
  <si>
    <t>Samsung SmartTV</t>
  </si>
  <si>
    <t>Umroh Plus Turkiye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</si>
</sst>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_(* #,##0.0_);_(* \(#,##0.0\);_(* &quot;-&quot;_);_(@_)"/>
  </numFmts>
  <fonts count="1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36"/>
      <color theme="1"/>
      <name val="Berlin Sans FB Demi"/>
      <family val="2"/>
    </font>
    <font>
      <sz val="16"/>
      <color theme="1"/>
      <name val="Calibri"/>
      <family val="2"/>
      <charset val="1"/>
      <scheme val="minor"/>
    </font>
    <font>
      <sz val="22"/>
      <color theme="1"/>
      <name val="Calibri"/>
      <family val="2"/>
      <charset val="1"/>
      <scheme val="minor"/>
    </font>
    <font>
      <b/>
      <sz val="26"/>
      <color theme="1"/>
      <name val="Calibri"/>
      <family val="2"/>
      <scheme val="minor"/>
    </font>
    <font>
      <b/>
      <sz val="18"/>
      <color theme="1"/>
      <name val="Calibri"/>
      <family val="2"/>
    </font>
    <font>
      <b/>
      <sz val="20"/>
      <color theme="1"/>
      <name val="Arial Unicode MS"/>
      <family val="2"/>
    </font>
    <font>
      <b/>
      <sz val="14"/>
      <color theme="0"/>
      <name val="BatangChe"/>
      <family val="3"/>
    </font>
    <font>
      <b/>
      <sz val="16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92">
    <xf numFmtId="0" fontId="0" fillId="0" borderId="0" xfId="0"/>
    <xf numFmtId="41" fontId="0" fillId="0" borderId="0" xfId="1" applyFont="1"/>
    <xf numFmtId="41" fontId="0" fillId="0" borderId="0" xfId="0" applyNumberFormat="1"/>
    <xf numFmtId="0" fontId="0" fillId="0" borderId="0" xfId="0" quotePrefix="1"/>
    <xf numFmtId="0" fontId="3" fillId="2" borderId="0" xfId="0" applyFont="1" applyFill="1" applyAlignment="1">
      <alignment horizontal="center"/>
    </xf>
    <xf numFmtId="0" fontId="0" fillId="0" borderId="1" xfId="0" applyBorder="1"/>
    <xf numFmtId="41" fontId="0" fillId="0" borderId="1" xfId="1" applyFont="1" applyBorder="1"/>
    <xf numFmtId="164" fontId="0" fillId="0" borderId="1" xfId="0" applyNumberFormat="1" applyBorder="1"/>
    <xf numFmtId="41" fontId="0" fillId="0" borderId="1" xfId="0" applyNumberFormat="1" applyBorder="1"/>
    <xf numFmtId="41" fontId="0" fillId="0" borderId="1" xfId="0" applyNumberFormat="1" applyBorder="1" applyAlignment="1">
      <alignment horizontal="center" vertical="center"/>
    </xf>
    <xf numFmtId="9" fontId="0" fillId="0" borderId="0" xfId="2" applyFont="1"/>
    <xf numFmtId="0" fontId="0" fillId="3" borderId="0" xfId="0" applyFill="1"/>
    <xf numFmtId="0" fontId="7" fillId="2" borderId="2" xfId="0" applyFont="1" applyFill="1" applyBorder="1"/>
    <xf numFmtId="0" fontId="7" fillId="2" borderId="3" xfId="0" applyFont="1" applyFill="1" applyBorder="1"/>
    <xf numFmtId="0" fontId="7" fillId="2" borderId="4" xfId="0" applyFont="1" applyFill="1" applyBorder="1"/>
    <xf numFmtId="0" fontId="7" fillId="2" borderId="5" xfId="0" applyFont="1" applyFill="1" applyBorder="1"/>
    <xf numFmtId="0" fontId="7" fillId="2" borderId="0" xfId="0" quotePrefix="1" applyFont="1" applyFill="1" applyBorder="1"/>
    <xf numFmtId="0" fontId="7" fillId="2" borderId="0" xfId="0" applyFont="1" applyFill="1" applyBorder="1"/>
    <xf numFmtId="0" fontId="7" fillId="2" borderId="6" xfId="0" applyFont="1" applyFill="1" applyBorder="1"/>
    <xf numFmtId="0" fontId="8" fillId="2" borderId="0" xfId="0" quotePrefix="1" applyFont="1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3" borderId="2" xfId="0" applyFill="1" applyBorder="1" applyAlignment="1"/>
    <xf numFmtId="0" fontId="0" fillId="3" borderId="3" xfId="0" applyFill="1" applyBorder="1" applyAlignment="1"/>
    <xf numFmtId="0" fontId="0" fillId="3" borderId="4" xfId="0" applyFill="1" applyBorder="1" applyAlignment="1"/>
    <xf numFmtId="0" fontId="0" fillId="3" borderId="5" xfId="0" applyFill="1" applyBorder="1" applyAlignment="1"/>
    <xf numFmtId="0" fontId="0" fillId="3" borderId="0" xfId="0" applyFill="1" applyBorder="1" applyAlignment="1"/>
    <xf numFmtId="0" fontId="0" fillId="3" borderId="6" xfId="0" applyFill="1" applyBorder="1" applyAlignment="1"/>
    <xf numFmtId="0" fontId="3" fillId="3" borderId="0" xfId="0" applyFont="1" applyFill="1"/>
    <xf numFmtId="41" fontId="0" fillId="3" borderId="0" xfId="1" applyFont="1" applyFill="1"/>
    <xf numFmtId="41" fontId="2" fillId="3" borderId="0" xfId="1" applyFont="1" applyFill="1"/>
    <xf numFmtId="41" fontId="0" fillId="3" borderId="0" xfId="0" applyNumberFormat="1" applyFill="1"/>
    <xf numFmtId="0" fontId="4" fillId="3" borderId="0" xfId="3" applyFill="1"/>
    <xf numFmtId="0" fontId="16" fillId="4" borderId="4" xfId="0" applyFont="1" applyFill="1" applyBorder="1" applyAlignment="1">
      <alignment horizontal="center" vertical="center"/>
    </xf>
    <xf numFmtId="0" fontId="16" fillId="4" borderId="6" xfId="0" applyFont="1" applyFill="1" applyBorder="1" applyAlignment="1">
      <alignment horizontal="center" vertical="center"/>
    </xf>
    <xf numFmtId="0" fontId="16" fillId="4" borderId="9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15" fillId="4" borderId="6" xfId="0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3" fillId="3" borderId="0" xfId="0" applyFont="1" applyFill="1" applyBorder="1" applyAlignment="1">
      <alignment horizontal="left" vertical="center" wrapText="1"/>
    </xf>
    <xf numFmtId="9" fontId="11" fillId="3" borderId="2" xfId="2" applyFont="1" applyFill="1" applyBorder="1" applyAlignment="1">
      <alignment horizontal="center" vertical="center"/>
    </xf>
    <xf numFmtId="9" fontId="11" fillId="3" borderId="4" xfId="2" applyFont="1" applyFill="1" applyBorder="1" applyAlignment="1">
      <alignment horizontal="center" vertical="center"/>
    </xf>
    <xf numFmtId="9" fontId="11" fillId="3" borderId="5" xfId="2" applyFont="1" applyFill="1" applyBorder="1" applyAlignment="1">
      <alignment horizontal="center" vertical="center"/>
    </xf>
    <xf numFmtId="9" fontId="11" fillId="3" borderId="6" xfId="2" applyFont="1" applyFill="1" applyBorder="1" applyAlignment="1">
      <alignment horizontal="center" vertical="center"/>
    </xf>
    <xf numFmtId="9" fontId="11" fillId="3" borderId="7" xfId="2" applyFont="1" applyFill="1" applyBorder="1" applyAlignment="1">
      <alignment horizontal="center" vertical="center"/>
    </xf>
    <xf numFmtId="9" fontId="11" fillId="3" borderId="9" xfId="2" applyFont="1" applyFill="1" applyBorder="1" applyAlignment="1">
      <alignment horizontal="center" vertical="center"/>
    </xf>
    <xf numFmtId="41" fontId="12" fillId="3" borderId="2" xfId="0" applyNumberFormat="1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left" vertical="center"/>
    </xf>
    <xf numFmtId="0" fontId="13" fillId="3" borderId="5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41" fontId="14" fillId="3" borderId="2" xfId="1" applyFont="1" applyFill="1" applyBorder="1" applyAlignment="1">
      <alignment horizontal="center" vertical="center"/>
    </xf>
    <xf numFmtId="41" fontId="14" fillId="3" borderId="4" xfId="1" applyFont="1" applyFill="1" applyBorder="1" applyAlignment="1">
      <alignment horizontal="center" vertical="center"/>
    </xf>
    <xf numFmtId="41" fontId="14" fillId="3" borderId="5" xfId="1" applyFont="1" applyFill="1" applyBorder="1" applyAlignment="1">
      <alignment horizontal="center" vertical="center"/>
    </xf>
    <xf numFmtId="41" fontId="14" fillId="3" borderId="6" xfId="1" applyFont="1" applyFill="1" applyBorder="1" applyAlignment="1">
      <alignment horizontal="center" vertical="center"/>
    </xf>
    <xf numFmtId="41" fontId="14" fillId="3" borderId="7" xfId="1" applyFont="1" applyFill="1" applyBorder="1" applyAlignment="1">
      <alignment horizontal="center" vertical="center"/>
    </xf>
    <xf numFmtId="41" fontId="14" fillId="3" borderId="9" xfId="1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3" fontId="0" fillId="0" borderId="0" xfId="0" applyNumberFormat="1"/>
  </cellXfs>
  <cellStyles count="4">
    <cellStyle name="Comma [0]" xfId="1" builtinId="6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28575</xdr:colOff>
      <xdr:row>2</xdr:row>
      <xdr:rowOff>9525</xdr:rowOff>
    </xdr:from>
    <xdr:to>
      <xdr:col>8</xdr:col>
      <xdr:colOff>1327616</xdr:colOff>
      <xdr:row>19</xdr:row>
      <xdr:rowOff>180975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5850" y="533400"/>
          <a:ext cx="2518241" cy="3562350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</xdr:colOff>
      <xdr:row>20</xdr:row>
      <xdr:rowOff>0</xdr:rowOff>
    </xdr:from>
    <xdr:to>
      <xdr:col>8</xdr:col>
      <xdr:colOff>1333499</xdr:colOff>
      <xdr:row>29</xdr:row>
      <xdr:rowOff>9525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7241"/>
        <a:stretch/>
      </xdr:blipFill>
      <xdr:spPr>
        <a:xfrm>
          <a:off x="4886325" y="4114800"/>
          <a:ext cx="2533649" cy="1762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S40"/>
  <sheetViews>
    <sheetView workbookViewId="0">
      <selection activeCell="J3" sqref="J3:J13"/>
    </sheetView>
  </sheetViews>
  <sheetFormatPr defaultRowHeight="15" x14ac:dyDescent="0.25"/>
  <cols>
    <col min="6" max="6" width="15.140625" bestFit="1" customWidth="1"/>
    <col min="7" max="7" width="21.7109375" bestFit="1" customWidth="1"/>
    <col min="8" max="8" width="11.5703125" hidden="1" customWidth="1"/>
    <col min="9" max="9" width="14.28515625" hidden="1" customWidth="1"/>
    <col min="10" max="10" width="14" bestFit="1" customWidth="1"/>
    <col min="11" max="11" width="17.7109375" customWidth="1"/>
    <col min="12" max="12" width="12.42578125" bestFit="1" customWidth="1"/>
    <col min="13" max="13" width="14.5703125" hidden="1" customWidth="1"/>
    <col min="14" max="14" width="15.7109375" bestFit="1" customWidth="1"/>
    <col min="15" max="15" width="21.85546875" bestFit="1" customWidth="1"/>
    <col min="17" max="17" width="9.28515625" bestFit="1" customWidth="1"/>
  </cols>
  <sheetData>
    <row r="2" spans="6:19" x14ac:dyDescent="0.25">
      <c r="F2" s="4" t="s">
        <v>0</v>
      </c>
      <c r="G2" s="4" t="s">
        <v>15</v>
      </c>
      <c r="H2" s="4" t="s">
        <v>1</v>
      </c>
      <c r="I2" s="4" t="s">
        <v>2</v>
      </c>
      <c r="J2" s="4" t="s">
        <v>5</v>
      </c>
      <c r="K2" s="4" t="s">
        <v>6</v>
      </c>
      <c r="L2" s="4" t="s">
        <v>22</v>
      </c>
      <c r="M2" s="4" t="s">
        <v>14</v>
      </c>
      <c r="N2" s="4" t="s">
        <v>23</v>
      </c>
      <c r="O2" s="4" t="s">
        <v>27</v>
      </c>
      <c r="Q2" s="4" t="s">
        <v>39</v>
      </c>
      <c r="R2" s="4" t="s">
        <v>40</v>
      </c>
      <c r="S2" s="4" t="s">
        <v>41</v>
      </c>
    </row>
    <row r="3" spans="6:19" x14ac:dyDescent="0.25">
      <c r="F3" s="5" t="s">
        <v>7</v>
      </c>
      <c r="G3" s="5" t="s">
        <v>17</v>
      </c>
      <c r="H3" s="6">
        <v>500000</v>
      </c>
      <c r="I3" s="6">
        <f t="shared" ref="I3:I13" si="0">H3+(H3*20%)</f>
        <v>600000</v>
      </c>
      <c r="J3" s="6">
        <f t="shared" ref="J3:J12" si="1">I3/5</f>
        <v>120000</v>
      </c>
      <c r="K3" s="6">
        <v>115000</v>
      </c>
      <c r="L3" s="7">
        <f t="shared" ref="L3:L13" si="2">I3/K3</f>
        <v>5.2173913043478262</v>
      </c>
      <c r="M3" s="6">
        <v>131000</v>
      </c>
      <c r="N3" s="9">
        <v>6</v>
      </c>
      <c r="O3" s="8">
        <f t="shared" ref="O3:O13" si="3">K3/N3</f>
        <v>19166.666666666668</v>
      </c>
      <c r="P3" s="10">
        <f>K3/J3-1</f>
        <v>-4.166666666666663E-2</v>
      </c>
      <c r="Q3" s="1">
        <f>O3/30</f>
        <v>638.88888888888891</v>
      </c>
      <c r="R3" s="2">
        <f t="shared" ref="R3:R12" si="4">N3/12</f>
        <v>0.5</v>
      </c>
    </row>
    <row r="4" spans="6:19" x14ac:dyDescent="0.25">
      <c r="F4" s="5" t="s">
        <v>24</v>
      </c>
      <c r="G4" s="5"/>
      <c r="H4" s="6">
        <v>1000000</v>
      </c>
      <c r="I4" s="6">
        <f t="shared" si="0"/>
        <v>1200000</v>
      </c>
      <c r="J4" s="6">
        <f>I4/4.5</f>
        <v>266666.66666666669</v>
      </c>
      <c r="K4" s="6">
        <v>200000</v>
      </c>
      <c r="L4" s="7">
        <f t="shared" si="2"/>
        <v>6</v>
      </c>
      <c r="M4" s="5"/>
      <c r="N4" s="9">
        <v>6</v>
      </c>
      <c r="O4" s="8">
        <f t="shared" si="3"/>
        <v>33333.333333333336</v>
      </c>
      <c r="P4" s="10">
        <f t="shared" ref="P4:P13" si="5">K4/J4-1</f>
        <v>-0.25</v>
      </c>
      <c r="Q4" s="1">
        <f t="shared" ref="Q4:Q13" si="6">O4/30</f>
        <v>1111.1111111111111</v>
      </c>
      <c r="R4" s="2">
        <f t="shared" si="4"/>
        <v>0.5</v>
      </c>
    </row>
    <row r="5" spans="6:19" x14ac:dyDescent="0.25">
      <c r="F5" s="5" t="s">
        <v>25</v>
      </c>
      <c r="G5" s="5"/>
      <c r="H5" s="6">
        <v>3000000</v>
      </c>
      <c r="I5" s="6">
        <f t="shared" si="0"/>
        <v>3600000</v>
      </c>
      <c r="J5" s="6">
        <f>I5/4.5</f>
        <v>800000</v>
      </c>
      <c r="K5" s="6">
        <v>680000</v>
      </c>
      <c r="L5" s="7">
        <f t="shared" si="2"/>
        <v>5.2941176470588234</v>
      </c>
      <c r="M5" s="6"/>
      <c r="N5" s="9">
        <v>12</v>
      </c>
      <c r="O5" s="8">
        <f t="shared" si="3"/>
        <v>56666.666666666664</v>
      </c>
      <c r="P5" s="10">
        <f t="shared" si="5"/>
        <v>-0.15000000000000002</v>
      </c>
      <c r="Q5" s="1">
        <f t="shared" si="6"/>
        <v>1888.8888888888889</v>
      </c>
      <c r="R5" s="2">
        <f t="shared" si="4"/>
        <v>1</v>
      </c>
    </row>
    <row r="6" spans="6:19" x14ac:dyDescent="0.25">
      <c r="F6" s="5" t="s">
        <v>9</v>
      </c>
      <c r="G6" s="5" t="s">
        <v>18</v>
      </c>
      <c r="H6" s="6">
        <v>4500000</v>
      </c>
      <c r="I6" s="6">
        <f t="shared" si="0"/>
        <v>5400000</v>
      </c>
      <c r="J6" s="6">
        <f t="shared" si="1"/>
        <v>1080000</v>
      </c>
      <c r="K6" s="6">
        <v>999999</v>
      </c>
      <c r="L6" s="7">
        <f t="shared" si="2"/>
        <v>5.4000054000053996</v>
      </c>
      <c r="M6" s="6">
        <v>850000</v>
      </c>
      <c r="N6" s="9">
        <v>18</v>
      </c>
      <c r="O6" s="8">
        <f t="shared" si="3"/>
        <v>55555.5</v>
      </c>
      <c r="P6" s="10">
        <f t="shared" si="5"/>
        <v>-7.4075000000000002E-2</v>
      </c>
      <c r="Q6" s="1">
        <f>O6/30</f>
        <v>1851.85</v>
      </c>
      <c r="R6" s="2">
        <f t="shared" si="4"/>
        <v>1.5</v>
      </c>
    </row>
    <row r="7" spans="6:19" x14ac:dyDescent="0.25">
      <c r="F7" s="5" t="s">
        <v>8</v>
      </c>
      <c r="G7" s="5" t="s">
        <v>19</v>
      </c>
      <c r="H7" s="6">
        <v>5000000</v>
      </c>
      <c r="I7" s="6">
        <f t="shared" si="0"/>
        <v>6000000</v>
      </c>
      <c r="J7" s="6">
        <f t="shared" si="1"/>
        <v>1200000</v>
      </c>
      <c r="K7" s="6">
        <v>1100000</v>
      </c>
      <c r="L7" s="7">
        <f t="shared" si="2"/>
        <v>5.4545454545454541</v>
      </c>
      <c r="M7" s="6"/>
      <c r="N7" s="9">
        <v>18</v>
      </c>
      <c r="O7" s="8">
        <f t="shared" si="3"/>
        <v>61111.111111111109</v>
      </c>
      <c r="P7" s="10">
        <f t="shared" si="5"/>
        <v>-8.333333333333337E-2</v>
      </c>
      <c r="Q7" s="1">
        <f t="shared" si="6"/>
        <v>2037.037037037037</v>
      </c>
      <c r="R7" s="2">
        <f t="shared" si="4"/>
        <v>1.5</v>
      </c>
    </row>
    <row r="8" spans="6:19" x14ac:dyDescent="0.25">
      <c r="F8" s="5" t="s">
        <v>10</v>
      </c>
      <c r="G8" s="5"/>
      <c r="H8" s="6">
        <v>5000000</v>
      </c>
      <c r="I8" s="6">
        <f t="shared" si="0"/>
        <v>6000000</v>
      </c>
      <c r="J8" s="6">
        <f>I8/4.5</f>
        <v>1333333.3333333333</v>
      </c>
      <c r="K8" s="6">
        <v>1100000</v>
      </c>
      <c r="L8" s="7">
        <f t="shared" si="2"/>
        <v>5.4545454545454541</v>
      </c>
      <c r="M8" s="6"/>
      <c r="N8" s="9">
        <f>18+6</f>
        <v>24</v>
      </c>
      <c r="O8" s="8">
        <f t="shared" si="3"/>
        <v>45833.333333333336</v>
      </c>
      <c r="P8" s="10">
        <f t="shared" si="5"/>
        <v>-0.17499999999999993</v>
      </c>
      <c r="Q8" s="1">
        <f t="shared" si="6"/>
        <v>1527.7777777777778</v>
      </c>
      <c r="R8" s="2">
        <f t="shared" si="4"/>
        <v>2</v>
      </c>
    </row>
    <row r="9" spans="6:19" x14ac:dyDescent="0.25">
      <c r="F9" s="5" t="s">
        <v>11</v>
      </c>
      <c r="G9" s="5"/>
      <c r="H9" s="6">
        <v>10000000</v>
      </c>
      <c r="I9" s="6">
        <f t="shared" si="0"/>
        <v>12000000</v>
      </c>
      <c r="J9" s="6">
        <f>I9/4.5</f>
        <v>2666666.6666666665</v>
      </c>
      <c r="K9" s="6">
        <v>2100000</v>
      </c>
      <c r="L9" s="7">
        <f t="shared" si="2"/>
        <v>5.7142857142857144</v>
      </c>
      <c r="M9" s="6"/>
      <c r="N9" s="9">
        <f>2*12</f>
        <v>24</v>
      </c>
      <c r="O9" s="8">
        <f t="shared" si="3"/>
        <v>87500</v>
      </c>
      <c r="P9" s="10">
        <f t="shared" si="5"/>
        <v>-0.21249999999999991</v>
      </c>
      <c r="Q9" s="1">
        <f t="shared" si="6"/>
        <v>2916.6666666666665</v>
      </c>
      <c r="R9" s="2">
        <f t="shared" si="4"/>
        <v>2</v>
      </c>
    </row>
    <row r="10" spans="6:19" x14ac:dyDescent="0.25">
      <c r="F10" s="5" t="s">
        <v>12</v>
      </c>
      <c r="G10" s="5" t="s">
        <v>20</v>
      </c>
      <c r="H10" s="6">
        <v>19000000</v>
      </c>
      <c r="I10" s="6">
        <f t="shared" si="0"/>
        <v>22800000</v>
      </c>
      <c r="J10" s="6">
        <f>I10/4.5</f>
        <v>5066666.666666667</v>
      </c>
      <c r="K10" s="6">
        <v>4300000</v>
      </c>
      <c r="L10" s="7">
        <f t="shared" si="2"/>
        <v>5.3023255813953485</v>
      </c>
      <c r="M10" s="6"/>
      <c r="N10" s="9">
        <v>36</v>
      </c>
      <c r="O10" s="8">
        <f t="shared" si="3"/>
        <v>119444.44444444444</v>
      </c>
      <c r="P10" s="10">
        <f t="shared" si="5"/>
        <v>-0.15131578947368429</v>
      </c>
      <c r="Q10" s="1">
        <f t="shared" si="6"/>
        <v>3981.4814814814813</v>
      </c>
      <c r="R10" s="2">
        <f t="shared" si="4"/>
        <v>3</v>
      </c>
    </row>
    <row r="11" spans="6:19" x14ac:dyDescent="0.25">
      <c r="F11" s="5" t="s">
        <v>13</v>
      </c>
      <c r="G11" s="5" t="s">
        <v>26</v>
      </c>
      <c r="H11" s="6">
        <v>22000000</v>
      </c>
      <c r="I11" s="6">
        <f t="shared" si="0"/>
        <v>26400000</v>
      </c>
      <c r="J11" s="6">
        <f t="shared" si="1"/>
        <v>5280000</v>
      </c>
      <c r="K11" s="6">
        <v>4900000</v>
      </c>
      <c r="L11" s="7">
        <f t="shared" si="2"/>
        <v>5.3877551020408161</v>
      </c>
      <c r="M11" s="6"/>
      <c r="N11" s="9">
        <f>3*12</f>
        <v>36</v>
      </c>
      <c r="O11" s="8">
        <f t="shared" si="3"/>
        <v>136111.11111111112</v>
      </c>
      <c r="P11" s="10">
        <f t="shared" si="5"/>
        <v>-7.1969696969697017E-2</v>
      </c>
      <c r="Q11" s="1">
        <f t="shared" si="6"/>
        <v>4537.0370370370374</v>
      </c>
      <c r="R11" s="2">
        <f t="shared" si="4"/>
        <v>3</v>
      </c>
    </row>
    <row r="12" spans="6:19" x14ac:dyDescent="0.25">
      <c r="F12" s="5" t="s">
        <v>3</v>
      </c>
      <c r="G12" s="5" t="s">
        <v>16</v>
      </c>
      <c r="H12" s="6">
        <v>27500000</v>
      </c>
      <c r="I12" s="6">
        <f t="shared" si="0"/>
        <v>33000000</v>
      </c>
      <c r="J12" s="6">
        <f>I12/4.5</f>
        <v>7333333.333333333</v>
      </c>
      <c r="K12" s="6">
        <v>6000000</v>
      </c>
      <c r="L12" s="7">
        <f t="shared" si="2"/>
        <v>5.5</v>
      </c>
      <c r="M12" s="6">
        <v>7500000</v>
      </c>
      <c r="N12" s="9">
        <f>4*12</f>
        <v>48</v>
      </c>
      <c r="O12" s="8">
        <f t="shared" si="3"/>
        <v>125000</v>
      </c>
      <c r="P12" s="10">
        <f t="shared" si="5"/>
        <v>-0.18181818181818177</v>
      </c>
      <c r="Q12" s="1">
        <f t="shared" si="6"/>
        <v>4166.666666666667</v>
      </c>
      <c r="R12" s="2">
        <f t="shared" si="4"/>
        <v>4</v>
      </c>
    </row>
    <row r="13" spans="6:19" x14ac:dyDescent="0.25">
      <c r="F13" s="5" t="s">
        <v>4</v>
      </c>
      <c r="G13" s="5" t="s">
        <v>21</v>
      </c>
      <c r="H13" s="6">
        <v>45000000</v>
      </c>
      <c r="I13" s="6">
        <f t="shared" si="0"/>
        <v>54000000</v>
      </c>
      <c r="J13" s="6">
        <f>I13/5</f>
        <v>10800000</v>
      </c>
      <c r="K13" s="6">
        <v>9000000</v>
      </c>
      <c r="L13" s="7">
        <f t="shared" si="2"/>
        <v>6</v>
      </c>
      <c r="M13" s="6"/>
      <c r="N13" s="9">
        <f>N12+24</f>
        <v>72</v>
      </c>
      <c r="O13" s="8">
        <f t="shared" si="3"/>
        <v>125000</v>
      </c>
      <c r="P13" s="10">
        <f t="shared" si="5"/>
        <v>-0.16666666666666663</v>
      </c>
      <c r="Q13" s="1">
        <f t="shared" si="6"/>
        <v>4166.666666666667</v>
      </c>
      <c r="R13" s="2">
        <f>N13/12</f>
        <v>6</v>
      </c>
    </row>
    <row r="14" spans="6:19" x14ac:dyDescent="0.25">
      <c r="H14" s="1"/>
      <c r="I14" s="1"/>
      <c r="J14" s="1"/>
      <c r="K14" s="1"/>
    </row>
    <row r="15" spans="6:19" x14ac:dyDescent="0.25">
      <c r="F15" t="s">
        <v>28</v>
      </c>
      <c r="H15" s="1"/>
      <c r="I15" s="1"/>
      <c r="J15" s="1"/>
      <c r="K15" s="1"/>
    </row>
    <row r="16" spans="6:19" x14ac:dyDescent="0.25">
      <c r="G16" s="3" t="s">
        <v>29</v>
      </c>
      <c r="H16" s="1"/>
      <c r="I16" s="1"/>
      <c r="J16" s="1"/>
      <c r="K16" s="1"/>
    </row>
    <row r="17" spans="6:15" x14ac:dyDescent="0.25">
      <c r="G17" s="3" t="s">
        <v>30</v>
      </c>
      <c r="H17" s="1"/>
      <c r="I17" s="1"/>
      <c r="J17" s="1"/>
      <c r="K17" s="1"/>
    </row>
    <row r="18" spans="6:15" x14ac:dyDescent="0.25">
      <c r="G18" s="3" t="s">
        <v>31</v>
      </c>
    </row>
    <row r="19" spans="6:15" x14ac:dyDescent="0.25">
      <c r="G19" s="3" t="s">
        <v>32</v>
      </c>
      <c r="O19" t="s">
        <v>42</v>
      </c>
    </row>
    <row r="20" spans="6:15" x14ac:dyDescent="0.25">
      <c r="G20" s="3" t="s">
        <v>35</v>
      </c>
    </row>
    <row r="21" spans="6:15" x14ac:dyDescent="0.25">
      <c r="G21" s="3" t="s">
        <v>33</v>
      </c>
    </row>
    <row r="22" spans="6:15" x14ac:dyDescent="0.25">
      <c r="G22" s="3" t="s">
        <v>34</v>
      </c>
    </row>
    <row r="24" spans="6:15" x14ac:dyDescent="0.25">
      <c r="F24" t="s">
        <v>36</v>
      </c>
      <c r="G24" t="s">
        <v>37</v>
      </c>
    </row>
    <row r="25" spans="6:15" x14ac:dyDescent="0.25">
      <c r="G25" t="s">
        <v>38</v>
      </c>
    </row>
    <row r="30" spans="6:15" x14ac:dyDescent="0.25">
      <c r="G30">
        <v>10000</v>
      </c>
      <c r="H30">
        <v>2500</v>
      </c>
      <c r="I30" t="s">
        <v>73</v>
      </c>
    </row>
    <row r="31" spans="6:15" x14ac:dyDescent="0.25">
      <c r="G31">
        <v>200000</v>
      </c>
      <c r="H31">
        <v>38000</v>
      </c>
      <c r="I31" t="s">
        <v>74</v>
      </c>
    </row>
    <row r="32" spans="6:15" x14ac:dyDescent="0.25">
      <c r="G32">
        <v>50000</v>
      </c>
      <c r="H32">
        <v>12100</v>
      </c>
      <c r="I32" t="s">
        <v>75</v>
      </c>
    </row>
    <row r="33" spans="7:10" x14ac:dyDescent="0.25">
      <c r="G33">
        <v>500000</v>
      </c>
      <c r="H33">
        <v>94000</v>
      </c>
      <c r="I33" t="s">
        <v>76</v>
      </c>
    </row>
    <row r="34" spans="7:10" x14ac:dyDescent="0.25">
      <c r="G34" t="s">
        <v>77</v>
      </c>
      <c r="H34">
        <v>3800000</v>
      </c>
      <c r="I34" t="s">
        <v>78</v>
      </c>
    </row>
    <row r="35" spans="7:10" x14ac:dyDescent="0.25">
      <c r="G35" t="s">
        <v>79</v>
      </c>
      <c r="H35">
        <v>100000</v>
      </c>
      <c r="I35" t="s">
        <v>80</v>
      </c>
    </row>
    <row r="36" spans="7:10" x14ac:dyDescent="0.25">
      <c r="G36" t="s">
        <v>81</v>
      </c>
      <c r="H36">
        <v>700000</v>
      </c>
      <c r="I36" t="s">
        <v>82</v>
      </c>
    </row>
    <row r="37" spans="7:10" x14ac:dyDescent="0.25">
      <c r="G37" t="s">
        <v>83</v>
      </c>
      <c r="H37">
        <v>60000</v>
      </c>
      <c r="I37" t="s">
        <v>84</v>
      </c>
    </row>
    <row r="38" spans="7:10" x14ac:dyDescent="0.25">
      <c r="G38" t="s">
        <v>85</v>
      </c>
      <c r="H38">
        <v>600000</v>
      </c>
      <c r="I38" t="s">
        <v>86</v>
      </c>
    </row>
    <row r="39" spans="7:10" x14ac:dyDescent="0.25">
      <c r="G39" t="s">
        <v>87</v>
      </c>
      <c r="H39">
        <v>700000</v>
      </c>
      <c r="I39" t="s">
        <v>88</v>
      </c>
    </row>
    <row r="40" spans="7:10" x14ac:dyDescent="0.25">
      <c r="G40" t="s">
        <v>3</v>
      </c>
      <c r="H40">
        <v>7000000</v>
      </c>
      <c r="I40" t="s">
        <v>89</v>
      </c>
      <c r="J40">
        <f>H40*7</f>
        <v>49000000</v>
      </c>
    </row>
  </sheetData>
  <autoFilter ref="F2:O2">
    <sortState ref="F3:O13">
      <sortCondition ref="H2"/>
    </sortState>
  </autoFilter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R61"/>
  <sheetViews>
    <sheetView tabSelected="1" workbookViewId="0">
      <selection activeCell="D7" sqref="D7:E9"/>
    </sheetView>
  </sheetViews>
  <sheetFormatPr defaultRowHeight="15" x14ac:dyDescent="0.25"/>
  <cols>
    <col min="5" max="5" width="27.28515625" customWidth="1"/>
    <col min="9" max="9" width="20.140625" customWidth="1"/>
    <col min="17" max="17" width="13.28515625" customWidth="1"/>
    <col min="18" max="18" width="15.140625" hidden="1" customWidth="1"/>
    <col min="19" max="19" width="16.5703125" hidden="1" customWidth="1"/>
    <col min="20" max="21" width="11.5703125" hidden="1" customWidth="1"/>
    <col min="22" max="22" width="9.140625" hidden="1" customWidth="1"/>
    <col min="23" max="23" width="15.140625" hidden="1" customWidth="1"/>
    <col min="24" max="124" width="9.140625" hidden="1" customWidth="1"/>
    <col min="125" max="125" width="14.140625" hidden="1" customWidth="1"/>
    <col min="126" max="126" width="11.5703125" hidden="1" customWidth="1"/>
    <col min="127" max="127" width="9.140625" hidden="1" customWidth="1"/>
    <col min="128" max="142" width="9.140625" customWidth="1"/>
  </cols>
  <sheetData>
    <row r="1" spans="1:148" ht="25.5" customHeight="1" x14ac:dyDescent="0.25">
      <c r="A1" s="85" t="s">
        <v>44</v>
      </c>
      <c r="B1" s="86"/>
      <c r="C1" s="86"/>
      <c r="D1" s="86"/>
      <c r="E1" s="86"/>
      <c r="F1" s="86"/>
      <c r="G1" s="86"/>
      <c r="H1" s="86"/>
      <c r="I1" s="87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1"/>
    </row>
    <row r="2" spans="1:148" ht="15.75" thickBot="1" x14ac:dyDescent="0.3">
      <c r="A2" s="88"/>
      <c r="B2" s="89"/>
      <c r="C2" s="89"/>
      <c r="D2" s="89"/>
      <c r="E2" s="89"/>
      <c r="F2" s="89"/>
      <c r="G2" s="89"/>
      <c r="H2" s="89"/>
      <c r="I2" s="90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W2" s="11"/>
      <c r="X2">
        <v>2</v>
      </c>
      <c r="Y2">
        <v>3</v>
      </c>
      <c r="Z2">
        <f>Y2+1</f>
        <v>4</v>
      </c>
      <c r="AA2">
        <f t="shared" ref="AA2:CL2" si="0">Z2+1</f>
        <v>5</v>
      </c>
      <c r="AB2">
        <f t="shared" si="0"/>
        <v>6</v>
      </c>
      <c r="AC2">
        <f t="shared" si="0"/>
        <v>7</v>
      </c>
      <c r="AD2">
        <f t="shared" si="0"/>
        <v>8</v>
      </c>
      <c r="AE2">
        <f t="shared" si="0"/>
        <v>9</v>
      </c>
      <c r="AF2">
        <f t="shared" si="0"/>
        <v>10</v>
      </c>
      <c r="AG2">
        <f t="shared" si="0"/>
        <v>11</v>
      </c>
      <c r="AH2">
        <f t="shared" si="0"/>
        <v>12</v>
      </c>
      <c r="AI2">
        <f t="shared" si="0"/>
        <v>13</v>
      </c>
      <c r="AJ2">
        <f t="shared" si="0"/>
        <v>14</v>
      </c>
      <c r="AK2">
        <f t="shared" si="0"/>
        <v>15</v>
      </c>
      <c r="AL2">
        <f t="shared" si="0"/>
        <v>16</v>
      </c>
      <c r="AM2">
        <f t="shared" si="0"/>
        <v>17</v>
      </c>
      <c r="AN2">
        <f t="shared" si="0"/>
        <v>18</v>
      </c>
      <c r="AO2">
        <f t="shared" si="0"/>
        <v>19</v>
      </c>
      <c r="AP2">
        <f t="shared" si="0"/>
        <v>20</v>
      </c>
      <c r="AQ2">
        <f t="shared" si="0"/>
        <v>21</v>
      </c>
      <c r="AR2">
        <f t="shared" si="0"/>
        <v>22</v>
      </c>
      <c r="AS2">
        <f t="shared" si="0"/>
        <v>23</v>
      </c>
      <c r="AT2">
        <f t="shared" si="0"/>
        <v>24</v>
      </c>
      <c r="AU2">
        <f t="shared" si="0"/>
        <v>25</v>
      </c>
      <c r="AV2">
        <f t="shared" si="0"/>
        <v>26</v>
      </c>
      <c r="AW2">
        <f t="shared" si="0"/>
        <v>27</v>
      </c>
      <c r="AX2">
        <f t="shared" si="0"/>
        <v>28</v>
      </c>
      <c r="AY2">
        <f t="shared" si="0"/>
        <v>29</v>
      </c>
      <c r="AZ2">
        <f t="shared" si="0"/>
        <v>30</v>
      </c>
      <c r="BA2">
        <f t="shared" si="0"/>
        <v>31</v>
      </c>
      <c r="BB2">
        <f t="shared" si="0"/>
        <v>32</v>
      </c>
      <c r="BC2">
        <f t="shared" si="0"/>
        <v>33</v>
      </c>
      <c r="BD2">
        <f>BC2+1</f>
        <v>34</v>
      </c>
      <c r="BE2">
        <f t="shared" si="0"/>
        <v>35</v>
      </c>
      <c r="BF2">
        <f t="shared" si="0"/>
        <v>36</v>
      </c>
      <c r="BG2">
        <f t="shared" si="0"/>
        <v>37</v>
      </c>
      <c r="BH2">
        <f t="shared" si="0"/>
        <v>38</v>
      </c>
      <c r="BI2">
        <f t="shared" si="0"/>
        <v>39</v>
      </c>
      <c r="BJ2">
        <f t="shared" si="0"/>
        <v>40</v>
      </c>
      <c r="BK2">
        <f t="shared" si="0"/>
        <v>41</v>
      </c>
      <c r="BL2">
        <f t="shared" si="0"/>
        <v>42</v>
      </c>
      <c r="BM2">
        <f t="shared" si="0"/>
        <v>43</v>
      </c>
      <c r="BN2">
        <f t="shared" si="0"/>
        <v>44</v>
      </c>
      <c r="BO2">
        <f t="shared" si="0"/>
        <v>45</v>
      </c>
      <c r="BP2">
        <f t="shared" si="0"/>
        <v>46</v>
      </c>
      <c r="BQ2">
        <f t="shared" si="0"/>
        <v>47</v>
      </c>
      <c r="BR2">
        <f t="shared" si="0"/>
        <v>48</v>
      </c>
      <c r="BS2">
        <f t="shared" si="0"/>
        <v>49</v>
      </c>
      <c r="BT2">
        <f t="shared" si="0"/>
        <v>50</v>
      </c>
      <c r="BU2">
        <f t="shared" si="0"/>
        <v>51</v>
      </c>
      <c r="BV2">
        <f t="shared" si="0"/>
        <v>52</v>
      </c>
      <c r="BW2">
        <f t="shared" si="0"/>
        <v>53</v>
      </c>
      <c r="BX2">
        <f t="shared" si="0"/>
        <v>54</v>
      </c>
      <c r="BY2">
        <f t="shared" si="0"/>
        <v>55</v>
      </c>
      <c r="BZ2">
        <f>BY2+1</f>
        <v>56</v>
      </c>
      <c r="CA2">
        <f t="shared" si="0"/>
        <v>57</v>
      </c>
      <c r="CB2">
        <f t="shared" si="0"/>
        <v>58</v>
      </c>
      <c r="CC2">
        <f t="shared" si="0"/>
        <v>59</v>
      </c>
      <c r="CD2">
        <f t="shared" si="0"/>
        <v>60</v>
      </c>
      <c r="CE2">
        <f t="shared" si="0"/>
        <v>61</v>
      </c>
      <c r="CF2">
        <f t="shared" si="0"/>
        <v>62</v>
      </c>
      <c r="CG2">
        <f t="shared" si="0"/>
        <v>63</v>
      </c>
      <c r="CH2">
        <f t="shared" si="0"/>
        <v>64</v>
      </c>
      <c r="CI2">
        <f t="shared" si="0"/>
        <v>65</v>
      </c>
      <c r="CJ2">
        <f t="shared" si="0"/>
        <v>66</v>
      </c>
      <c r="CK2">
        <f t="shared" si="0"/>
        <v>67</v>
      </c>
      <c r="CL2">
        <f t="shared" si="0"/>
        <v>68</v>
      </c>
      <c r="CM2">
        <f t="shared" ref="CM2:DC2" si="1">CL2+1</f>
        <v>69</v>
      </c>
      <c r="CN2">
        <f t="shared" si="1"/>
        <v>70</v>
      </c>
      <c r="CO2">
        <f t="shared" si="1"/>
        <v>71</v>
      </c>
      <c r="CP2">
        <f t="shared" si="1"/>
        <v>72</v>
      </c>
      <c r="CQ2">
        <f t="shared" si="1"/>
        <v>73</v>
      </c>
      <c r="CR2">
        <f t="shared" si="1"/>
        <v>74</v>
      </c>
      <c r="CS2">
        <f t="shared" si="1"/>
        <v>75</v>
      </c>
      <c r="CT2">
        <f t="shared" si="1"/>
        <v>76</v>
      </c>
      <c r="CU2">
        <f t="shared" si="1"/>
        <v>77</v>
      </c>
      <c r="CV2">
        <f t="shared" si="1"/>
        <v>78</v>
      </c>
      <c r="CW2">
        <f t="shared" si="1"/>
        <v>79</v>
      </c>
      <c r="CX2">
        <f t="shared" si="1"/>
        <v>80</v>
      </c>
      <c r="CY2">
        <f t="shared" si="1"/>
        <v>81</v>
      </c>
      <c r="CZ2">
        <f t="shared" si="1"/>
        <v>82</v>
      </c>
      <c r="DA2">
        <f t="shared" si="1"/>
        <v>83</v>
      </c>
      <c r="DB2">
        <f t="shared" si="1"/>
        <v>84</v>
      </c>
      <c r="DC2">
        <f t="shared" si="1"/>
        <v>85</v>
      </c>
      <c r="DD2">
        <f>DC2+1</f>
        <v>86</v>
      </c>
      <c r="DE2">
        <f t="shared" ref="DE2:DR2" si="2">DD2+1</f>
        <v>87</v>
      </c>
      <c r="DF2">
        <f t="shared" si="2"/>
        <v>88</v>
      </c>
      <c r="DG2">
        <f t="shared" si="2"/>
        <v>89</v>
      </c>
      <c r="DH2">
        <f t="shared" si="2"/>
        <v>90</v>
      </c>
      <c r="DI2">
        <f t="shared" si="2"/>
        <v>91</v>
      </c>
      <c r="DJ2">
        <f t="shared" si="2"/>
        <v>92</v>
      </c>
      <c r="DK2">
        <f t="shared" si="2"/>
        <v>93</v>
      </c>
      <c r="DL2">
        <f t="shared" si="2"/>
        <v>94</v>
      </c>
      <c r="DM2">
        <f t="shared" si="2"/>
        <v>95</v>
      </c>
      <c r="DN2">
        <f t="shared" si="2"/>
        <v>96</v>
      </c>
      <c r="DO2">
        <f t="shared" si="2"/>
        <v>97</v>
      </c>
      <c r="DP2">
        <f t="shared" si="2"/>
        <v>98</v>
      </c>
      <c r="DQ2">
        <f t="shared" si="2"/>
        <v>99</v>
      </c>
      <c r="DR2">
        <f t="shared" si="2"/>
        <v>100</v>
      </c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  <c r="EM2" s="11"/>
      <c r="EN2" s="11"/>
      <c r="EO2" s="11"/>
      <c r="EP2" s="11"/>
      <c r="EQ2" s="11"/>
      <c r="ER2" s="11"/>
    </row>
    <row r="3" spans="1:148" x14ac:dyDescent="0.25">
      <c r="A3" s="74" t="s">
        <v>43</v>
      </c>
      <c r="B3" s="74"/>
      <c r="C3" s="55" t="s">
        <v>58</v>
      </c>
      <c r="D3" s="75" t="s">
        <v>24</v>
      </c>
      <c r="E3" s="76"/>
      <c r="F3" s="11"/>
      <c r="G3" s="23"/>
      <c r="H3" s="24"/>
      <c r="I3" s="25"/>
      <c r="J3" s="11"/>
      <c r="K3" s="11"/>
      <c r="L3" s="11"/>
      <c r="M3" s="11"/>
      <c r="N3" s="11"/>
      <c r="O3" s="11"/>
      <c r="P3" s="11"/>
      <c r="Q3" s="11"/>
      <c r="R3" s="11" t="s">
        <v>7</v>
      </c>
      <c r="S3" s="30" t="s">
        <v>59</v>
      </c>
      <c r="T3" s="30">
        <v>120000</v>
      </c>
      <c r="U3" s="30">
        <v>12</v>
      </c>
      <c r="W3" s="11" t="s">
        <v>7</v>
      </c>
      <c r="X3" s="10">
        <v>0</v>
      </c>
      <c r="Y3" s="10">
        <v>0.25</v>
      </c>
      <c r="Z3" s="10">
        <v>0.25</v>
      </c>
      <c r="AA3" s="10">
        <v>0.25</v>
      </c>
      <c r="AB3" s="10">
        <v>0.25</v>
      </c>
      <c r="AC3" s="10">
        <v>0.1</v>
      </c>
      <c r="AD3" s="10">
        <v>0.09</v>
      </c>
      <c r="AE3" s="10">
        <v>0.08</v>
      </c>
      <c r="AF3" s="10">
        <v>7.0000000000000007E-2</v>
      </c>
      <c r="AG3" s="10">
        <v>0.05</v>
      </c>
      <c r="AH3" s="10">
        <v>0.02</v>
      </c>
      <c r="AI3" s="10">
        <v>0</v>
      </c>
      <c r="AJ3" s="10">
        <v>0</v>
      </c>
      <c r="AK3" s="10">
        <v>0</v>
      </c>
      <c r="AL3" s="10">
        <v>0</v>
      </c>
      <c r="AM3" s="10">
        <v>0</v>
      </c>
      <c r="AN3" s="10">
        <v>0</v>
      </c>
      <c r="AO3" s="10">
        <v>0</v>
      </c>
      <c r="AP3" s="10">
        <v>0</v>
      </c>
      <c r="AQ3" s="10">
        <v>0</v>
      </c>
      <c r="AR3" s="10">
        <v>0</v>
      </c>
      <c r="AS3" s="10">
        <v>0</v>
      </c>
      <c r="AT3" s="10">
        <v>0</v>
      </c>
      <c r="AU3" s="10">
        <v>0</v>
      </c>
      <c r="AV3" s="10">
        <v>0</v>
      </c>
      <c r="AW3" s="10">
        <v>0</v>
      </c>
      <c r="AX3" s="10">
        <v>0</v>
      </c>
      <c r="AY3" s="10">
        <v>0</v>
      </c>
      <c r="AZ3" s="10">
        <v>0</v>
      </c>
      <c r="BA3" s="10">
        <v>0</v>
      </c>
      <c r="BB3" s="10">
        <v>0</v>
      </c>
      <c r="BC3" s="10">
        <v>0</v>
      </c>
      <c r="BD3" s="10">
        <v>0</v>
      </c>
      <c r="BE3" s="10">
        <v>0</v>
      </c>
      <c r="BF3" s="10">
        <v>0</v>
      </c>
      <c r="BG3" s="10">
        <v>0</v>
      </c>
      <c r="BH3" s="10">
        <v>0</v>
      </c>
      <c r="BI3" s="10">
        <v>0</v>
      </c>
      <c r="BJ3" s="10">
        <v>0</v>
      </c>
      <c r="BK3" s="10">
        <v>0</v>
      </c>
      <c r="BL3" s="10">
        <v>0</v>
      </c>
      <c r="BM3" s="10">
        <v>0</v>
      </c>
      <c r="BN3" s="10">
        <v>0</v>
      </c>
      <c r="BO3" s="10">
        <v>0</v>
      </c>
      <c r="BP3" s="10">
        <v>0</v>
      </c>
      <c r="BQ3" s="10">
        <v>0</v>
      </c>
      <c r="BR3" s="10">
        <v>0</v>
      </c>
      <c r="BS3" s="10">
        <v>0</v>
      </c>
      <c r="BT3" s="10">
        <v>0</v>
      </c>
      <c r="BU3" s="10">
        <v>0</v>
      </c>
      <c r="BV3" s="10">
        <v>0</v>
      </c>
      <c r="BW3" s="10">
        <v>0</v>
      </c>
      <c r="BX3" s="10">
        <v>0</v>
      </c>
      <c r="BY3" s="10">
        <v>0</v>
      </c>
      <c r="BZ3" s="10">
        <v>0</v>
      </c>
      <c r="CA3" s="10">
        <v>0</v>
      </c>
      <c r="CB3" s="10">
        <v>0</v>
      </c>
      <c r="CC3" s="10">
        <v>0</v>
      </c>
      <c r="CD3" s="10">
        <v>0</v>
      </c>
      <c r="CE3" s="10">
        <v>0</v>
      </c>
      <c r="CF3" s="10">
        <v>0</v>
      </c>
      <c r="CG3" s="10">
        <v>0</v>
      </c>
      <c r="CH3" s="10">
        <v>0</v>
      </c>
      <c r="CI3" s="10">
        <v>0</v>
      </c>
      <c r="CJ3" s="10">
        <v>0</v>
      </c>
      <c r="CK3" s="10">
        <v>0</v>
      </c>
      <c r="CL3" s="10">
        <v>0</v>
      </c>
      <c r="CM3" s="10">
        <v>0</v>
      </c>
      <c r="CN3" s="10">
        <v>0</v>
      </c>
      <c r="CO3" s="10">
        <v>0</v>
      </c>
      <c r="CP3" s="10">
        <v>0</v>
      </c>
      <c r="CQ3" s="10">
        <v>0</v>
      </c>
      <c r="CR3" s="10">
        <v>0</v>
      </c>
      <c r="CS3" s="10">
        <v>0</v>
      </c>
      <c r="CT3" s="10">
        <v>0</v>
      </c>
      <c r="CU3" s="10">
        <v>0</v>
      </c>
      <c r="CV3" s="10">
        <v>0</v>
      </c>
      <c r="CW3" s="10">
        <v>0</v>
      </c>
      <c r="CX3" s="10">
        <v>0</v>
      </c>
      <c r="CY3" s="10">
        <v>0</v>
      </c>
      <c r="CZ3" s="10">
        <v>0</v>
      </c>
      <c r="DA3" s="10">
        <v>0</v>
      </c>
      <c r="DB3" s="10">
        <v>0</v>
      </c>
      <c r="DC3" s="10">
        <v>0</v>
      </c>
      <c r="DD3" s="10">
        <v>0</v>
      </c>
      <c r="DE3" s="10">
        <v>0</v>
      </c>
      <c r="DF3" s="10">
        <v>0</v>
      </c>
      <c r="DG3" s="10">
        <v>0</v>
      </c>
      <c r="DH3" s="10">
        <v>0</v>
      </c>
      <c r="DI3" s="10">
        <v>0</v>
      </c>
      <c r="DJ3" s="10">
        <v>0</v>
      </c>
      <c r="DK3" s="10">
        <v>0</v>
      </c>
      <c r="DL3" s="10">
        <v>0</v>
      </c>
      <c r="DM3" s="10">
        <v>0</v>
      </c>
      <c r="DN3" s="10">
        <v>0</v>
      </c>
      <c r="DO3" s="10">
        <v>0</v>
      </c>
      <c r="DP3" s="10">
        <v>0</v>
      </c>
      <c r="DQ3" s="10">
        <v>0</v>
      </c>
      <c r="DR3" s="10">
        <v>0</v>
      </c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</row>
    <row r="4" spans="1:148" x14ac:dyDescent="0.25">
      <c r="A4" s="74"/>
      <c r="B4" s="74"/>
      <c r="C4" s="56"/>
      <c r="D4" s="75"/>
      <c r="E4" s="76"/>
      <c r="F4" s="11"/>
      <c r="G4" s="26"/>
      <c r="H4" s="27"/>
      <c r="I4" s="28"/>
      <c r="J4" s="11"/>
      <c r="K4" s="11"/>
      <c r="L4" s="11"/>
      <c r="M4" s="11"/>
      <c r="N4" s="11"/>
      <c r="O4" s="11"/>
      <c r="P4" s="11"/>
      <c r="Q4" s="11"/>
      <c r="R4" s="11" t="s">
        <v>24</v>
      </c>
      <c r="S4" s="30" t="s">
        <v>60</v>
      </c>
      <c r="T4" s="30">
        <v>266666.66666666669</v>
      </c>
      <c r="U4" s="30">
        <v>12</v>
      </c>
      <c r="W4" s="11" t="s">
        <v>24</v>
      </c>
      <c r="X4" s="10">
        <v>0</v>
      </c>
      <c r="Y4" s="10">
        <v>0.25</v>
      </c>
      <c r="Z4" s="10">
        <v>0.25</v>
      </c>
      <c r="AA4" s="10">
        <v>0.25</v>
      </c>
      <c r="AB4" s="10">
        <v>0.25</v>
      </c>
      <c r="AC4" s="10">
        <v>0.1</v>
      </c>
      <c r="AD4" s="10">
        <v>0.09</v>
      </c>
      <c r="AE4" s="10">
        <v>0.08</v>
      </c>
      <c r="AF4" s="10">
        <v>7.0000000000000007E-2</v>
      </c>
      <c r="AG4" s="10">
        <v>0.05</v>
      </c>
      <c r="AH4" s="10">
        <v>0.02</v>
      </c>
      <c r="AI4" s="10">
        <v>0</v>
      </c>
      <c r="AJ4" s="10">
        <v>0</v>
      </c>
      <c r="AK4" s="10">
        <v>0</v>
      </c>
      <c r="AL4" s="10">
        <v>0</v>
      </c>
      <c r="AM4" s="10">
        <v>0</v>
      </c>
      <c r="AN4" s="10">
        <v>0</v>
      </c>
      <c r="AO4" s="10">
        <v>0</v>
      </c>
      <c r="AP4" s="10">
        <v>0</v>
      </c>
      <c r="AQ4" s="10">
        <v>0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0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  <c r="BR4" s="10">
        <v>0</v>
      </c>
      <c r="BS4" s="10">
        <v>0</v>
      </c>
      <c r="BT4" s="10">
        <v>0</v>
      </c>
      <c r="BU4" s="10">
        <v>0</v>
      </c>
      <c r="BV4" s="10">
        <v>0</v>
      </c>
      <c r="BW4" s="10">
        <v>0</v>
      </c>
      <c r="BX4" s="10">
        <v>0</v>
      </c>
      <c r="BY4" s="10">
        <v>0</v>
      </c>
      <c r="BZ4" s="10">
        <v>0</v>
      </c>
      <c r="CA4" s="10">
        <v>0</v>
      </c>
      <c r="CB4" s="10">
        <v>0</v>
      </c>
      <c r="CC4" s="10">
        <v>0</v>
      </c>
      <c r="CD4" s="10">
        <v>0</v>
      </c>
      <c r="CE4" s="10">
        <v>0</v>
      </c>
      <c r="CF4" s="10">
        <v>0</v>
      </c>
      <c r="CG4" s="10">
        <v>0</v>
      </c>
      <c r="CH4" s="10">
        <v>0</v>
      </c>
      <c r="CI4" s="10">
        <v>0</v>
      </c>
      <c r="CJ4" s="10">
        <v>0</v>
      </c>
      <c r="CK4" s="10">
        <v>0</v>
      </c>
      <c r="CL4" s="10">
        <v>0</v>
      </c>
      <c r="CM4" s="10">
        <v>0</v>
      </c>
      <c r="CN4" s="10">
        <v>0</v>
      </c>
      <c r="CO4" s="10">
        <v>0</v>
      </c>
      <c r="CP4" s="10">
        <v>0</v>
      </c>
      <c r="CQ4" s="10">
        <v>0</v>
      </c>
      <c r="CR4" s="10">
        <v>0</v>
      </c>
      <c r="CS4" s="10">
        <v>0</v>
      </c>
      <c r="CT4" s="10">
        <v>0</v>
      </c>
      <c r="CU4" s="10">
        <v>0</v>
      </c>
      <c r="CV4" s="10">
        <v>0</v>
      </c>
      <c r="CW4" s="10">
        <v>0</v>
      </c>
      <c r="CX4" s="10">
        <v>0</v>
      </c>
      <c r="CY4" s="10">
        <v>0</v>
      </c>
      <c r="CZ4" s="10">
        <v>0</v>
      </c>
      <c r="DA4" s="10">
        <v>0</v>
      </c>
      <c r="DB4" s="10">
        <v>0</v>
      </c>
      <c r="DC4" s="10">
        <v>0</v>
      </c>
      <c r="DD4" s="10">
        <v>0</v>
      </c>
      <c r="DE4" s="10">
        <v>0</v>
      </c>
      <c r="DF4" s="10">
        <v>0</v>
      </c>
      <c r="DG4" s="10">
        <v>0</v>
      </c>
      <c r="DH4" s="10">
        <v>0</v>
      </c>
      <c r="DI4" s="10">
        <v>0</v>
      </c>
      <c r="DJ4" s="10">
        <v>0</v>
      </c>
      <c r="DK4" s="10">
        <v>0</v>
      </c>
      <c r="DL4" s="10">
        <v>0</v>
      </c>
      <c r="DM4" s="10">
        <v>0</v>
      </c>
      <c r="DN4" s="10">
        <v>0</v>
      </c>
      <c r="DO4" s="10">
        <v>0</v>
      </c>
      <c r="DP4" s="10">
        <v>0</v>
      </c>
      <c r="DQ4" s="10">
        <v>0</v>
      </c>
      <c r="DR4" s="10">
        <v>0</v>
      </c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</row>
    <row r="5" spans="1:148" ht="15.75" thickBot="1" x14ac:dyDescent="0.3">
      <c r="A5" s="74"/>
      <c r="B5" s="74"/>
      <c r="C5" s="56"/>
      <c r="D5" s="77"/>
      <c r="E5" s="78"/>
      <c r="F5" s="11"/>
      <c r="G5" s="26"/>
      <c r="H5" s="27"/>
      <c r="I5" s="28"/>
      <c r="J5" s="11"/>
      <c r="K5" s="11"/>
      <c r="L5" s="11"/>
      <c r="M5" s="11"/>
      <c r="N5" s="11"/>
      <c r="O5" s="11"/>
      <c r="P5" s="11"/>
      <c r="Q5" s="11"/>
      <c r="R5" s="11" t="s">
        <v>25</v>
      </c>
      <c r="S5" s="30" t="s">
        <v>61</v>
      </c>
      <c r="T5" s="30">
        <v>800000</v>
      </c>
      <c r="U5" s="30">
        <v>21</v>
      </c>
      <c r="W5" s="11" t="s">
        <v>25</v>
      </c>
      <c r="X5" s="10">
        <v>0</v>
      </c>
      <c r="Y5" s="10">
        <v>0.25</v>
      </c>
      <c r="Z5" s="10">
        <v>0.25</v>
      </c>
      <c r="AA5" s="10">
        <v>0.25</v>
      </c>
      <c r="AB5" s="10">
        <v>0.25</v>
      </c>
      <c r="AC5" s="10">
        <v>0.25</v>
      </c>
      <c r="AD5" s="10">
        <v>0.25</v>
      </c>
      <c r="AE5" s="10">
        <v>0.25</v>
      </c>
      <c r="AF5" s="10">
        <v>0.25</v>
      </c>
      <c r="AG5" s="10">
        <v>0.2</v>
      </c>
      <c r="AH5" s="10">
        <v>0.2</v>
      </c>
      <c r="AI5" s="10">
        <v>0.15</v>
      </c>
      <c r="AJ5" s="10">
        <v>0.13</v>
      </c>
      <c r="AK5" s="10">
        <v>0.1</v>
      </c>
      <c r="AL5" s="10">
        <v>0.08</v>
      </c>
      <c r="AM5" s="10">
        <v>7.0000000000000007E-2</v>
      </c>
      <c r="AN5" s="10">
        <v>0.05</v>
      </c>
      <c r="AO5" s="10">
        <v>0.04</v>
      </c>
      <c r="AP5" s="10">
        <v>0.03</v>
      </c>
      <c r="AQ5" s="10">
        <v>0.02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0</v>
      </c>
      <c r="BF5" s="10">
        <v>0</v>
      </c>
      <c r="BG5" s="10">
        <v>0</v>
      </c>
      <c r="BH5" s="10">
        <v>0</v>
      </c>
      <c r="BI5" s="10">
        <v>0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  <c r="BR5" s="10">
        <v>0</v>
      </c>
      <c r="BS5" s="10">
        <v>0</v>
      </c>
      <c r="BT5" s="10">
        <v>0</v>
      </c>
      <c r="BU5" s="10">
        <v>0</v>
      </c>
      <c r="BV5" s="10">
        <v>0</v>
      </c>
      <c r="BW5" s="10">
        <v>0</v>
      </c>
      <c r="BX5" s="10">
        <v>0</v>
      </c>
      <c r="BY5" s="10">
        <v>0</v>
      </c>
      <c r="BZ5" s="10">
        <v>0</v>
      </c>
      <c r="CA5" s="10">
        <v>0</v>
      </c>
      <c r="CB5" s="10">
        <v>0</v>
      </c>
      <c r="CC5" s="10">
        <v>0</v>
      </c>
      <c r="CD5" s="10">
        <v>0</v>
      </c>
      <c r="CE5" s="10">
        <v>0</v>
      </c>
      <c r="CF5" s="10">
        <v>0</v>
      </c>
      <c r="CG5" s="10">
        <v>0</v>
      </c>
      <c r="CH5" s="10">
        <v>0</v>
      </c>
      <c r="CI5" s="10">
        <v>0</v>
      </c>
      <c r="CJ5" s="10">
        <v>0</v>
      </c>
      <c r="CK5" s="10">
        <v>0</v>
      </c>
      <c r="CL5" s="10">
        <v>0</v>
      </c>
      <c r="CM5" s="10">
        <v>0</v>
      </c>
      <c r="CN5" s="10">
        <v>0</v>
      </c>
      <c r="CO5" s="10">
        <v>0</v>
      </c>
      <c r="CP5" s="10">
        <v>0</v>
      </c>
      <c r="CQ5" s="10">
        <v>0</v>
      </c>
      <c r="CR5" s="10">
        <v>0</v>
      </c>
      <c r="CS5" s="10">
        <v>0</v>
      </c>
      <c r="CT5" s="10">
        <v>0</v>
      </c>
      <c r="CU5" s="10">
        <v>0</v>
      </c>
      <c r="CV5" s="10">
        <v>0</v>
      </c>
      <c r="CW5" s="10">
        <v>0</v>
      </c>
      <c r="CX5" s="10">
        <v>0</v>
      </c>
      <c r="CY5" s="10">
        <v>0</v>
      </c>
      <c r="CZ5" s="10">
        <v>0</v>
      </c>
      <c r="DA5" s="10">
        <v>0</v>
      </c>
      <c r="DB5" s="10">
        <v>0</v>
      </c>
      <c r="DC5" s="10">
        <v>0</v>
      </c>
      <c r="DD5" s="10">
        <v>0</v>
      </c>
      <c r="DE5" s="10">
        <v>0</v>
      </c>
      <c r="DF5" s="10">
        <v>0</v>
      </c>
      <c r="DG5" s="10">
        <v>0</v>
      </c>
      <c r="DH5" s="10">
        <v>0</v>
      </c>
      <c r="DI5" s="10">
        <v>0</v>
      </c>
      <c r="DJ5" s="10">
        <v>0</v>
      </c>
      <c r="DK5" s="10">
        <v>0</v>
      </c>
      <c r="DL5" s="10">
        <v>0</v>
      </c>
      <c r="DM5" s="10">
        <v>0</v>
      </c>
      <c r="DN5" s="10">
        <v>0</v>
      </c>
      <c r="DO5" s="10">
        <v>0</v>
      </c>
      <c r="DP5" s="10">
        <v>0</v>
      </c>
      <c r="DQ5" s="10">
        <v>0</v>
      </c>
      <c r="DR5" s="10">
        <v>0</v>
      </c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</row>
    <row r="6" spans="1:148" ht="15.75" thickBot="1" x14ac:dyDescent="0.3">
      <c r="A6" s="29"/>
      <c r="B6" s="29"/>
      <c r="C6" s="11"/>
      <c r="D6" s="11"/>
      <c r="E6" s="11"/>
      <c r="F6" s="11"/>
      <c r="G6" s="26"/>
      <c r="H6" s="27"/>
      <c r="I6" s="28"/>
      <c r="J6" s="11"/>
      <c r="K6" s="11"/>
      <c r="L6" s="11"/>
      <c r="M6" s="11"/>
      <c r="N6" s="11"/>
      <c r="O6" s="11"/>
      <c r="P6" s="11"/>
      <c r="Q6" s="11"/>
      <c r="R6" s="11" t="s">
        <v>9</v>
      </c>
      <c r="S6" s="30" t="s">
        <v>62</v>
      </c>
      <c r="T6" s="30">
        <v>1080000</v>
      </c>
      <c r="U6" s="30">
        <v>26</v>
      </c>
      <c r="W6" s="11" t="s">
        <v>9</v>
      </c>
      <c r="X6" s="10">
        <v>0</v>
      </c>
      <c r="Y6" s="10">
        <v>0.25</v>
      </c>
      <c r="Z6" s="10">
        <v>0.25</v>
      </c>
      <c r="AA6" s="10">
        <v>0.25</v>
      </c>
      <c r="AB6" s="10">
        <v>0.25</v>
      </c>
      <c r="AC6" s="10">
        <v>0.25</v>
      </c>
      <c r="AD6" s="10">
        <v>0.25</v>
      </c>
      <c r="AE6" s="10">
        <v>0.25</v>
      </c>
      <c r="AF6" s="10">
        <v>0.25</v>
      </c>
      <c r="AG6" s="10">
        <v>0.25</v>
      </c>
      <c r="AH6" s="10">
        <v>0.25</v>
      </c>
      <c r="AI6" s="10">
        <v>0.25</v>
      </c>
      <c r="AJ6" s="10">
        <v>0.25</v>
      </c>
      <c r="AK6" s="10">
        <v>0.25</v>
      </c>
      <c r="AL6" s="10">
        <v>0.22</v>
      </c>
      <c r="AM6" s="10">
        <v>0.2</v>
      </c>
      <c r="AN6" s="10">
        <v>0.18</v>
      </c>
      <c r="AO6" s="10">
        <v>0.19</v>
      </c>
      <c r="AP6" s="10">
        <v>0.15</v>
      </c>
      <c r="AQ6" s="10">
        <v>0.1</v>
      </c>
      <c r="AR6" s="10">
        <v>0.08</v>
      </c>
      <c r="AS6" s="10">
        <v>7.0000000000000007E-2</v>
      </c>
      <c r="AT6" s="10">
        <v>0.05</v>
      </c>
      <c r="AU6" s="10">
        <v>0.04</v>
      </c>
      <c r="AV6" s="10">
        <v>0.02</v>
      </c>
      <c r="AW6" s="10">
        <v>0</v>
      </c>
      <c r="AX6" s="10">
        <v>0</v>
      </c>
      <c r="AY6" s="10">
        <v>0</v>
      </c>
      <c r="AZ6" s="10">
        <v>0</v>
      </c>
      <c r="BA6" s="10">
        <v>0</v>
      </c>
      <c r="BB6" s="10">
        <v>0</v>
      </c>
      <c r="BC6" s="10">
        <v>0</v>
      </c>
      <c r="BD6" s="10">
        <v>0</v>
      </c>
      <c r="BE6" s="10">
        <v>0</v>
      </c>
      <c r="BF6" s="10">
        <v>0</v>
      </c>
      <c r="BG6" s="10">
        <v>0</v>
      </c>
      <c r="BH6" s="10">
        <v>0</v>
      </c>
      <c r="BI6" s="10">
        <v>0</v>
      </c>
      <c r="BJ6" s="10">
        <v>0</v>
      </c>
      <c r="BK6" s="10">
        <v>0</v>
      </c>
      <c r="BL6" s="10">
        <v>0</v>
      </c>
      <c r="BM6" s="10">
        <v>0</v>
      </c>
      <c r="BN6" s="10">
        <v>0</v>
      </c>
      <c r="BO6" s="10">
        <v>0</v>
      </c>
      <c r="BP6" s="10">
        <v>0</v>
      </c>
      <c r="BQ6" s="10">
        <v>0</v>
      </c>
      <c r="BR6" s="10">
        <v>0</v>
      </c>
      <c r="BS6" s="10">
        <v>0</v>
      </c>
      <c r="BT6" s="10">
        <v>0</v>
      </c>
      <c r="BU6" s="10">
        <v>0</v>
      </c>
      <c r="BV6" s="10">
        <v>0</v>
      </c>
      <c r="BW6" s="10">
        <v>0</v>
      </c>
      <c r="BX6" s="10">
        <v>0</v>
      </c>
      <c r="BY6" s="10">
        <v>0</v>
      </c>
      <c r="BZ6" s="10">
        <v>0</v>
      </c>
      <c r="CA6" s="10">
        <v>0</v>
      </c>
      <c r="CB6" s="10">
        <v>0</v>
      </c>
      <c r="CC6" s="10">
        <v>0</v>
      </c>
      <c r="CD6" s="10">
        <v>0</v>
      </c>
      <c r="CE6" s="10">
        <v>0</v>
      </c>
      <c r="CF6" s="10">
        <v>0</v>
      </c>
      <c r="CG6" s="10">
        <v>0</v>
      </c>
      <c r="CH6" s="10">
        <v>0</v>
      </c>
      <c r="CI6" s="10">
        <v>0</v>
      </c>
      <c r="CJ6" s="10">
        <v>0</v>
      </c>
      <c r="CK6" s="10">
        <v>0</v>
      </c>
      <c r="CL6" s="10">
        <v>0</v>
      </c>
      <c r="CM6" s="10">
        <v>0</v>
      </c>
      <c r="CN6" s="10">
        <v>0</v>
      </c>
      <c r="CO6" s="10">
        <v>0</v>
      </c>
      <c r="CP6" s="10">
        <v>0</v>
      </c>
      <c r="CQ6" s="10">
        <v>0</v>
      </c>
      <c r="CR6" s="10">
        <v>0</v>
      </c>
      <c r="CS6" s="10">
        <v>0</v>
      </c>
      <c r="CT6" s="10">
        <v>0</v>
      </c>
      <c r="CU6" s="10">
        <v>0</v>
      </c>
      <c r="CV6" s="10">
        <v>0</v>
      </c>
      <c r="CW6" s="10">
        <v>0</v>
      </c>
      <c r="CX6" s="10">
        <v>0</v>
      </c>
      <c r="CY6" s="10">
        <v>0</v>
      </c>
      <c r="CZ6" s="10">
        <v>0</v>
      </c>
      <c r="DA6" s="10">
        <v>0</v>
      </c>
      <c r="DB6" s="10">
        <v>0</v>
      </c>
      <c r="DC6" s="10">
        <v>0</v>
      </c>
      <c r="DD6" s="10">
        <v>0</v>
      </c>
      <c r="DE6" s="10">
        <v>0</v>
      </c>
      <c r="DF6" s="10">
        <v>0</v>
      </c>
      <c r="DG6" s="10">
        <v>0</v>
      </c>
      <c r="DH6" s="10">
        <v>0</v>
      </c>
      <c r="DI6" s="10">
        <v>0</v>
      </c>
      <c r="DJ6" s="10">
        <v>0</v>
      </c>
      <c r="DK6" s="10">
        <v>0</v>
      </c>
      <c r="DL6" s="10">
        <v>0</v>
      </c>
      <c r="DM6" s="10">
        <v>0</v>
      </c>
      <c r="DN6" s="10">
        <v>0</v>
      </c>
      <c r="DO6" s="10">
        <v>0</v>
      </c>
      <c r="DP6" s="10">
        <v>0</v>
      </c>
      <c r="DQ6" s="10">
        <v>0</v>
      </c>
      <c r="DR6" s="10">
        <v>0</v>
      </c>
      <c r="DU6" s="91">
        <v>10000</v>
      </c>
      <c r="DV6" s="91">
        <v>2500</v>
      </c>
      <c r="DW6" t="s">
        <v>73</v>
      </c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</row>
    <row r="7" spans="1:148" x14ac:dyDescent="0.25">
      <c r="A7" s="58" t="s">
        <v>45</v>
      </c>
      <c r="B7" s="58"/>
      <c r="C7" s="57" t="s">
        <v>58</v>
      </c>
      <c r="D7" s="79" t="str">
        <f>IFERROR(VLOOKUP(D3,R:S,2,0),0)</f>
        <v>266,666  Poin</v>
      </c>
      <c r="E7" s="80"/>
      <c r="F7" s="11"/>
      <c r="G7" s="26"/>
      <c r="H7" s="27"/>
      <c r="I7" s="28"/>
      <c r="J7" s="11"/>
      <c r="K7" s="11"/>
      <c r="L7" s="11"/>
      <c r="M7" s="11"/>
      <c r="N7" s="11"/>
      <c r="O7" s="11"/>
      <c r="P7" s="11"/>
      <c r="Q7" s="11"/>
      <c r="R7" s="11" t="s">
        <v>8</v>
      </c>
      <c r="S7" s="30" t="s">
        <v>63</v>
      </c>
      <c r="T7" s="30">
        <v>1200000</v>
      </c>
      <c r="U7" s="30">
        <v>28</v>
      </c>
      <c r="W7" s="11" t="s">
        <v>8</v>
      </c>
      <c r="X7" s="10">
        <v>0</v>
      </c>
      <c r="Y7" s="10">
        <v>0.25</v>
      </c>
      <c r="Z7" s="10">
        <v>0.25</v>
      </c>
      <c r="AA7" s="10">
        <v>0.25</v>
      </c>
      <c r="AB7" s="10">
        <v>0.25</v>
      </c>
      <c r="AC7" s="10">
        <v>0.25</v>
      </c>
      <c r="AD7" s="10">
        <v>0.25</v>
      </c>
      <c r="AE7" s="10">
        <v>0.25</v>
      </c>
      <c r="AF7" s="10">
        <v>0.2</v>
      </c>
      <c r="AG7" s="10">
        <v>0.25</v>
      </c>
      <c r="AH7" s="10">
        <v>0.25</v>
      </c>
      <c r="AI7" s="10">
        <v>0.25</v>
      </c>
      <c r="AJ7" s="10">
        <v>0.25</v>
      </c>
      <c r="AK7" s="10">
        <v>0.25</v>
      </c>
      <c r="AL7" s="10">
        <v>0.23</v>
      </c>
      <c r="AM7" s="10">
        <v>0.22</v>
      </c>
      <c r="AN7" s="10">
        <v>0.2</v>
      </c>
      <c r="AO7" s="10">
        <v>0.15</v>
      </c>
      <c r="AP7" s="10">
        <v>0.12</v>
      </c>
      <c r="AQ7" s="10">
        <v>0.1</v>
      </c>
      <c r="AR7" s="10">
        <v>0.08</v>
      </c>
      <c r="AS7" s="10">
        <v>7.0000000000000007E-2</v>
      </c>
      <c r="AT7" s="10">
        <v>0.06</v>
      </c>
      <c r="AU7" s="10">
        <v>0.05</v>
      </c>
      <c r="AV7" s="10">
        <v>0.04</v>
      </c>
      <c r="AW7" s="10">
        <v>0.03</v>
      </c>
      <c r="AX7" s="10">
        <v>0.02</v>
      </c>
      <c r="AY7" s="10">
        <v>0</v>
      </c>
      <c r="AZ7" s="10">
        <v>0</v>
      </c>
      <c r="BA7" s="10">
        <v>0</v>
      </c>
      <c r="BB7" s="10">
        <v>0</v>
      </c>
      <c r="BC7" s="10">
        <v>0</v>
      </c>
      <c r="BD7" s="10">
        <v>0</v>
      </c>
      <c r="BE7" s="10">
        <v>0</v>
      </c>
      <c r="BF7" s="10">
        <v>0</v>
      </c>
      <c r="BG7" s="10">
        <v>0</v>
      </c>
      <c r="BH7" s="10">
        <v>0</v>
      </c>
      <c r="BI7" s="10">
        <v>0</v>
      </c>
      <c r="BJ7" s="10">
        <v>0</v>
      </c>
      <c r="BK7" s="10">
        <v>0</v>
      </c>
      <c r="BL7" s="10">
        <v>0</v>
      </c>
      <c r="BM7" s="10">
        <v>0</v>
      </c>
      <c r="BN7" s="10">
        <v>0</v>
      </c>
      <c r="BO7" s="10">
        <v>0</v>
      </c>
      <c r="BP7" s="10">
        <v>0</v>
      </c>
      <c r="BQ7" s="10">
        <v>0</v>
      </c>
      <c r="BR7" s="10">
        <v>0</v>
      </c>
      <c r="BS7" s="10">
        <v>0</v>
      </c>
      <c r="BT7" s="10">
        <v>0</v>
      </c>
      <c r="BU7" s="10">
        <v>0</v>
      </c>
      <c r="BV7" s="10">
        <v>0</v>
      </c>
      <c r="BW7" s="10">
        <v>0</v>
      </c>
      <c r="BX7" s="10">
        <v>0</v>
      </c>
      <c r="BY7" s="10">
        <v>0</v>
      </c>
      <c r="BZ7" s="10">
        <v>0</v>
      </c>
      <c r="CA7" s="10">
        <v>0</v>
      </c>
      <c r="CB7" s="10">
        <v>0</v>
      </c>
      <c r="CC7" s="10">
        <v>0</v>
      </c>
      <c r="CD7" s="10">
        <v>0</v>
      </c>
      <c r="CE7" s="10">
        <v>0</v>
      </c>
      <c r="CF7" s="10">
        <v>0</v>
      </c>
      <c r="CG7" s="10">
        <v>0</v>
      </c>
      <c r="CH7" s="10">
        <v>0</v>
      </c>
      <c r="CI7" s="10">
        <v>0</v>
      </c>
      <c r="CJ7" s="10">
        <v>0</v>
      </c>
      <c r="CK7" s="10">
        <v>0</v>
      </c>
      <c r="CL7" s="10">
        <v>0</v>
      </c>
      <c r="CM7" s="10">
        <v>0</v>
      </c>
      <c r="CN7" s="10">
        <v>0</v>
      </c>
      <c r="CO7" s="10">
        <v>0</v>
      </c>
      <c r="CP7" s="10">
        <v>0</v>
      </c>
      <c r="CQ7" s="10">
        <v>0</v>
      </c>
      <c r="CR7" s="10">
        <v>0</v>
      </c>
      <c r="CS7" s="10">
        <v>0</v>
      </c>
      <c r="CT7" s="10">
        <v>0</v>
      </c>
      <c r="CU7" s="10">
        <v>0</v>
      </c>
      <c r="CV7" s="10">
        <v>0</v>
      </c>
      <c r="CW7" s="10">
        <v>0</v>
      </c>
      <c r="CX7" s="10">
        <v>0</v>
      </c>
      <c r="CY7" s="10">
        <v>0</v>
      </c>
      <c r="CZ7" s="10">
        <v>0</v>
      </c>
      <c r="DA7" s="10">
        <v>0</v>
      </c>
      <c r="DB7" s="10">
        <v>0</v>
      </c>
      <c r="DC7" s="10">
        <v>0</v>
      </c>
      <c r="DD7" s="10">
        <v>0</v>
      </c>
      <c r="DE7" s="10">
        <v>0</v>
      </c>
      <c r="DF7" s="10">
        <v>0</v>
      </c>
      <c r="DG7" s="10">
        <v>0</v>
      </c>
      <c r="DH7" s="10">
        <v>0</v>
      </c>
      <c r="DI7" s="10">
        <v>0</v>
      </c>
      <c r="DJ7" s="10">
        <v>0</v>
      </c>
      <c r="DK7" s="10">
        <v>0</v>
      </c>
      <c r="DL7" s="10">
        <v>0</v>
      </c>
      <c r="DM7" s="10">
        <v>0</v>
      </c>
      <c r="DN7" s="10">
        <v>0</v>
      </c>
      <c r="DO7" s="10">
        <v>0</v>
      </c>
      <c r="DP7" s="10">
        <v>0</v>
      </c>
      <c r="DQ7" s="10">
        <v>0</v>
      </c>
      <c r="DR7" s="10">
        <v>0</v>
      </c>
      <c r="DU7" s="91">
        <v>200000</v>
      </c>
      <c r="DV7" s="91">
        <v>38000</v>
      </c>
      <c r="DW7" t="s">
        <v>74</v>
      </c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</row>
    <row r="8" spans="1:148" x14ac:dyDescent="0.25">
      <c r="A8" s="58"/>
      <c r="B8" s="58"/>
      <c r="C8" s="57"/>
      <c r="D8" s="81"/>
      <c r="E8" s="82"/>
      <c r="F8" s="11"/>
      <c r="G8" s="26"/>
      <c r="H8" s="27"/>
      <c r="I8" s="28"/>
      <c r="J8" s="11"/>
      <c r="K8" s="11"/>
      <c r="L8" s="11"/>
      <c r="M8" s="11"/>
      <c r="N8" s="11"/>
      <c r="O8" s="11"/>
      <c r="P8" s="11"/>
      <c r="Q8" s="11"/>
      <c r="R8" s="11" t="s">
        <v>10</v>
      </c>
      <c r="S8" s="30" t="s">
        <v>63</v>
      </c>
      <c r="T8" s="30">
        <v>1333333.3333333333</v>
      </c>
      <c r="U8" s="30">
        <v>30</v>
      </c>
      <c r="W8" s="11" t="s">
        <v>10</v>
      </c>
      <c r="X8" s="10">
        <v>0</v>
      </c>
      <c r="Y8" s="10">
        <v>0.25</v>
      </c>
      <c r="Z8" s="10">
        <v>0.25</v>
      </c>
      <c r="AA8" s="10">
        <v>0.25</v>
      </c>
      <c r="AB8" s="10">
        <v>0.25</v>
      </c>
      <c r="AC8" s="10">
        <v>0.25</v>
      </c>
      <c r="AD8" s="10">
        <v>0.25</v>
      </c>
      <c r="AE8" s="10">
        <v>0.25</v>
      </c>
      <c r="AF8" s="10">
        <v>0.25</v>
      </c>
      <c r="AG8" s="10">
        <v>0.25</v>
      </c>
      <c r="AH8" s="10">
        <v>0.25</v>
      </c>
      <c r="AI8" s="10">
        <v>0.25</v>
      </c>
      <c r="AJ8" s="10">
        <v>0.25</v>
      </c>
      <c r="AK8" s="10">
        <v>0.25</v>
      </c>
      <c r="AL8" s="10">
        <v>0.25</v>
      </c>
      <c r="AM8" s="10">
        <v>0.25</v>
      </c>
      <c r="AN8" s="10">
        <v>0.2</v>
      </c>
      <c r="AO8" s="10">
        <v>0.18</v>
      </c>
      <c r="AP8" s="10">
        <v>0.16</v>
      </c>
      <c r="AQ8" s="10">
        <v>0.15</v>
      </c>
      <c r="AR8" s="10">
        <v>0.12</v>
      </c>
      <c r="AS8" s="10">
        <v>0.1</v>
      </c>
      <c r="AT8" s="10">
        <v>0.08</v>
      </c>
      <c r="AU8" s="10">
        <v>0.06</v>
      </c>
      <c r="AV8" s="10">
        <v>0.05</v>
      </c>
      <c r="AW8" s="10">
        <v>0.04</v>
      </c>
      <c r="AX8" s="10">
        <v>0.03</v>
      </c>
      <c r="AY8" s="10">
        <v>0.02</v>
      </c>
      <c r="AZ8" s="10">
        <v>0.01</v>
      </c>
      <c r="BA8" s="10">
        <v>0</v>
      </c>
      <c r="BB8" s="10">
        <v>0</v>
      </c>
      <c r="BC8" s="10">
        <v>0</v>
      </c>
      <c r="BD8" s="10">
        <v>0</v>
      </c>
      <c r="BE8" s="10">
        <v>0</v>
      </c>
      <c r="BF8" s="10">
        <v>0</v>
      </c>
      <c r="BG8" s="10">
        <v>0</v>
      </c>
      <c r="BH8" s="10">
        <v>0</v>
      </c>
      <c r="BI8" s="10">
        <v>0</v>
      </c>
      <c r="BJ8" s="10">
        <v>0</v>
      </c>
      <c r="BK8" s="10">
        <v>0</v>
      </c>
      <c r="BL8" s="10">
        <v>0</v>
      </c>
      <c r="BM8" s="10">
        <v>0</v>
      </c>
      <c r="BN8" s="10">
        <v>0</v>
      </c>
      <c r="BO8" s="10">
        <v>0</v>
      </c>
      <c r="BP8" s="10">
        <v>0</v>
      </c>
      <c r="BQ8" s="10">
        <v>0</v>
      </c>
      <c r="BR8" s="10">
        <v>0</v>
      </c>
      <c r="BS8" s="10">
        <v>0</v>
      </c>
      <c r="BT8" s="10">
        <v>0</v>
      </c>
      <c r="BU8" s="10">
        <v>0</v>
      </c>
      <c r="BV8" s="10">
        <v>0</v>
      </c>
      <c r="BW8" s="10">
        <v>0</v>
      </c>
      <c r="BX8" s="10">
        <v>0</v>
      </c>
      <c r="BY8" s="10">
        <v>0</v>
      </c>
      <c r="BZ8" s="10">
        <v>0</v>
      </c>
      <c r="CA8" s="10">
        <v>0</v>
      </c>
      <c r="CB8" s="10">
        <v>0</v>
      </c>
      <c r="CC8" s="10">
        <v>0</v>
      </c>
      <c r="CD8" s="10">
        <v>0</v>
      </c>
      <c r="CE8" s="10">
        <v>0</v>
      </c>
      <c r="CF8" s="10">
        <v>0</v>
      </c>
      <c r="CG8" s="10">
        <v>0</v>
      </c>
      <c r="CH8" s="10">
        <v>0</v>
      </c>
      <c r="CI8" s="10">
        <v>0</v>
      </c>
      <c r="CJ8" s="10">
        <v>0</v>
      </c>
      <c r="CK8" s="10">
        <v>0</v>
      </c>
      <c r="CL8" s="10">
        <v>0</v>
      </c>
      <c r="CM8" s="10">
        <v>0</v>
      </c>
      <c r="CN8" s="10">
        <v>0</v>
      </c>
      <c r="CO8" s="10">
        <v>0</v>
      </c>
      <c r="CP8" s="10">
        <v>0</v>
      </c>
      <c r="CQ8" s="10">
        <v>0</v>
      </c>
      <c r="CR8" s="10">
        <v>0</v>
      </c>
      <c r="CS8" s="10">
        <v>0</v>
      </c>
      <c r="CT8" s="10">
        <v>0</v>
      </c>
      <c r="CU8" s="10">
        <v>0</v>
      </c>
      <c r="CV8" s="10">
        <v>0</v>
      </c>
      <c r="CW8" s="10">
        <v>0</v>
      </c>
      <c r="CX8" s="10">
        <v>0</v>
      </c>
      <c r="CY8" s="10">
        <v>0</v>
      </c>
      <c r="CZ8" s="10">
        <v>0</v>
      </c>
      <c r="DA8" s="10">
        <v>0</v>
      </c>
      <c r="DB8" s="10">
        <v>0</v>
      </c>
      <c r="DC8" s="10">
        <v>0</v>
      </c>
      <c r="DD8" s="10">
        <v>0</v>
      </c>
      <c r="DE8" s="10">
        <v>0</v>
      </c>
      <c r="DF8" s="10">
        <v>0</v>
      </c>
      <c r="DG8" s="10">
        <v>0</v>
      </c>
      <c r="DH8" s="10">
        <v>0</v>
      </c>
      <c r="DI8" s="10">
        <v>0</v>
      </c>
      <c r="DJ8" s="10">
        <v>0</v>
      </c>
      <c r="DK8" s="10">
        <v>0</v>
      </c>
      <c r="DL8" s="10">
        <v>0</v>
      </c>
      <c r="DM8" s="10">
        <v>0</v>
      </c>
      <c r="DN8" s="10">
        <v>0</v>
      </c>
      <c r="DO8" s="10">
        <v>0</v>
      </c>
      <c r="DP8" s="10">
        <v>0</v>
      </c>
      <c r="DQ8" s="10">
        <v>0</v>
      </c>
      <c r="DR8" s="10">
        <v>0</v>
      </c>
      <c r="DU8" s="91">
        <v>50000</v>
      </c>
      <c r="DV8" s="91">
        <v>12100</v>
      </c>
      <c r="DW8" t="s">
        <v>75</v>
      </c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</row>
    <row r="9" spans="1:148" ht="15.75" thickBot="1" x14ac:dyDescent="0.3">
      <c r="A9" s="58"/>
      <c r="B9" s="58"/>
      <c r="C9" s="57"/>
      <c r="D9" s="83"/>
      <c r="E9" s="84"/>
      <c r="F9" s="11"/>
      <c r="G9" s="26"/>
      <c r="H9" s="27"/>
      <c r="I9" s="28"/>
      <c r="J9" s="11"/>
      <c r="K9" s="11"/>
      <c r="L9" s="11"/>
      <c r="M9" s="11"/>
      <c r="N9" s="11"/>
      <c r="O9" s="11"/>
      <c r="P9" s="11"/>
      <c r="Q9" s="11"/>
      <c r="R9" s="11" t="s">
        <v>11</v>
      </c>
      <c r="S9" s="30" t="s">
        <v>64</v>
      </c>
      <c r="T9" s="30">
        <v>2666666.6666666665</v>
      </c>
      <c r="U9" s="30">
        <v>31</v>
      </c>
      <c r="W9" s="11" t="s">
        <v>11</v>
      </c>
      <c r="X9" s="10">
        <v>0</v>
      </c>
      <c r="Y9" s="10">
        <v>0.25</v>
      </c>
      <c r="Z9" s="10">
        <v>0.25</v>
      </c>
      <c r="AA9" s="10">
        <v>0.25</v>
      </c>
      <c r="AB9" s="10">
        <v>0.25</v>
      </c>
      <c r="AC9" s="10">
        <v>0.25</v>
      </c>
      <c r="AD9" s="10">
        <v>0.25</v>
      </c>
      <c r="AE9" s="10">
        <v>0.25</v>
      </c>
      <c r="AF9" s="10">
        <v>0.25</v>
      </c>
      <c r="AG9" s="10">
        <v>0.25</v>
      </c>
      <c r="AH9" s="10">
        <v>0.25</v>
      </c>
      <c r="AI9" s="10">
        <v>0.25</v>
      </c>
      <c r="AJ9" s="10">
        <v>0.25</v>
      </c>
      <c r="AK9" s="10">
        <v>0.25</v>
      </c>
      <c r="AL9" s="10">
        <v>0.25</v>
      </c>
      <c r="AM9" s="10">
        <v>0.25</v>
      </c>
      <c r="AN9" s="10">
        <v>0.25</v>
      </c>
      <c r="AO9" s="10">
        <v>0.25</v>
      </c>
      <c r="AP9" s="10">
        <v>0.25</v>
      </c>
      <c r="AQ9" s="10">
        <v>0.2</v>
      </c>
      <c r="AR9" s="10">
        <v>0.18</v>
      </c>
      <c r="AS9" s="10">
        <v>0.16</v>
      </c>
      <c r="AT9" s="10">
        <v>0.14000000000000001</v>
      </c>
      <c r="AU9" s="10">
        <v>0.12</v>
      </c>
      <c r="AV9" s="10">
        <v>0.1</v>
      </c>
      <c r="AW9" s="10">
        <v>0.08</v>
      </c>
      <c r="AX9" s="10">
        <v>0.06</v>
      </c>
      <c r="AY9" s="10">
        <v>0.04</v>
      </c>
      <c r="AZ9" s="10">
        <v>0.03</v>
      </c>
      <c r="BA9" s="10">
        <v>0.02</v>
      </c>
      <c r="BB9" s="10">
        <v>0</v>
      </c>
      <c r="BC9" s="10">
        <v>0</v>
      </c>
      <c r="BD9" s="10">
        <v>0</v>
      </c>
      <c r="BE9" s="10">
        <v>0</v>
      </c>
      <c r="BF9" s="10">
        <v>0</v>
      </c>
      <c r="BG9" s="10">
        <v>0</v>
      </c>
      <c r="BH9" s="10">
        <v>0</v>
      </c>
      <c r="BI9" s="10">
        <v>0</v>
      </c>
      <c r="BJ9" s="10">
        <v>0</v>
      </c>
      <c r="BK9" s="10">
        <v>0</v>
      </c>
      <c r="BL9" s="10">
        <v>0</v>
      </c>
      <c r="BM9" s="10">
        <v>0</v>
      </c>
      <c r="BN9" s="10">
        <v>0</v>
      </c>
      <c r="BO9" s="10">
        <v>0</v>
      </c>
      <c r="BP9" s="10">
        <v>0</v>
      </c>
      <c r="BQ9" s="10">
        <v>0</v>
      </c>
      <c r="BR9" s="10">
        <v>0</v>
      </c>
      <c r="BS9" s="10">
        <v>0</v>
      </c>
      <c r="BT9" s="10">
        <v>0</v>
      </c>
      <c r="BU9" s="10">
        <v>0</v>
      </c>
      <c r="BV9" s="10">
        <v>0</v>
      </c>
      <c r="BW9" s="10">
        <v>0</v>
      </c>
      <c r="BX9" s="10">
        <v>0</v>
      </c>
      <c r="BY9" s="10">
        <v>0</v>
      </c>
      <c r="BZ9" s="10">
        <v>0</v>
      </c>
      <c r="CA9" s="10">
        <v>0</v>
      </c>
      <c r="CB9" s="10">
        <v>0</v>
      </c>
      <c r="CC9" s="10">
        <v>0</v>
      </c>
      <c r="CD9" s="10">
        <v>0</v>
      </c>
      <c r="CE9" s="10">
        <v>0</v>
      </c>
      <c r="CF9" s="10">
        <v>0</v>
      </c>
      <c r="CG9" s="10">
        <v>0</v>
      </c>
      <c r="CH9" s="10">
        <v>0</v>
      </c>
      <c r="CI9" s="10">
        <v>0</v>
      </c>
      <c r="CJ9" s="10">
        <v>0</v>
      </c>
      <c r="CK9" s="10">
        <v>0</v>
      </c>
      <c r="CL9" s="10">
        <v>0</v>
      </c>
      <c r="CM9" s="10">
        <v>0</v>
      </c>
      <c r="CN9" s="10">
        <v>0</v>
      </c>
      <c r="CO9" s="10">
        <v>0</v>
      </c>
      <c r="CP9" s="10">
        <v>0</v>
      </c>
      <c r="CQ9" s="10">
        <v>0</v>
      </c>
      <c r="CR9" s="10">
        <v>0</v>
      </c>
      <c r="CS9" s="10">
        <v>0</v>
      </c>
      <c r="CT9" s="10">
        <v>0</v>
      </c>
      <c r="CU9" s="10">
        <v>0</v>
      </c>
      <c r="CV9" s="10">
        <v>0</v>
      </c>
      <c r="CW9" s="10">
        <v>0</v>
      </c>
      <c r="CX9" s="10">
        <v>0</v>
      </c>
      <c r="CY9" s="10">
        <v>0</v>
      </c>
      <c r="CZ9" s="10">
        <v>0</v>
      </c>
      <c r="DA9" s="10">
        <v>0</v>
      </c>
      <c r="DB9" s="10">
        <v>0</v>
      </c>
      <c r="DC9" s="10">
        <v>0</v>
      </c>
      <c r="DD9" s="10">
        <v>0</v>
      </c>
      <c r="DE9" s="10">
        <v>0</v>
      </c>
      <c r="DF9" s="10">
        <v>0</v>
      </c>
      <c r="DG9" s="10">
        <v>0</v>
      </c>
      <c r="DH9" s="10">
        <v>0</v>
      </c>
      <c r="DI9" s="10">
        <v>0</v>
      </c>
      <c r="DJ9" s="10">
        <v>0</v>
      </c>
      <c r="DK9" s="10">
        <v>0</v>
      </c>
      <c r="DL9" s="10">
        <v>0</v>
      </c>
      <c r="DM9" s="10">
        <v>0</v>
      </c>
      <c r="DN9" s="10">
        <v>0</v>
      </c>
      <c r="DO9" s="10">
        <v>0</v>
      </c>
      <c r="DP9" s="10">
        <v>0</v>
      </c>
      <c r="DQ9" s="10">
        <v>0</v>
      </c>
      <c r="DR9" s="10">
        <v>0</v>
      </c>
      <c r="DU9" s="91">
        <v>500000</v>
      </c>
      <c r="DV9" s="91">
        <v>94000</v>
      </c>
      <c r="DW9" t="s">
        <v>76</v>
      </c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</row>
    <row r="10" spans="1:148" ht="15.75" thickBot="1" x14ac:dyDescent="0.3">
      <c r="A10" s="11"/>
      <c r="B10" s="11"/>
      <c r="C10" s="11"/>
      <c r="D10" s="11"/>
      <c r="E10" s="31">
        <f>IFERROR(VLOOKUP(D3,R:T,3,0),0)</f>
        <v>266666.66666666669</v>
      </c>
      <c r="F10" s="11"/>
      <c r="G10" s="26"/>
      <c r="H10" s="27"/>
      <c r="I10" s="28"/>
      <c r="J10" s="11"/>
      <c r="K10" s="11"/>
      <c r="L10" s="11"/>
      <c r="M10" s="11"/>
      <c r="N10" s="11"/>
      <c r="O10" s="11"/>
      <c r="P10" s="11"/>
      <c r="Q10" s="11"/>
      <c r="R10" s="11" t="s">
        <v>12</v>
      </c>
      <c r="S10" s="30" t="s">
        <v>65</v>
      </c>
      <c r="T10" s="30">
        <v>5066666.666666667</v>
      </c>
      <c r="U10" s="30">
        <v>41</v>
      </c>
      <c r="W10" s="11" t="s">
        <v>12</v>
      </c>
      <c r="X10" s="10">
        <v>0</v>
      </c>
      <c r="Y10" s="10">
        <v>0.25</v>
      </c>
      <c r="Z10" s="10">
        <v>0.25</v>
      </c>
      <c r="AA10" s="10">
        <v>0.25</v>
      </c>
      <c r="AB10" s="10">
        <v>0.25</v>
      </c>
      <c r="AC10" s="10">
        <v>0.25</v>
      </c>
      <c r="AD10" s="10">
        <v>0.25</v>
      </c>
      <c r="AE10" s="10">
        <v>0.25</v>
      </c>
      <c r="AF10" s="10">
        <v>0.25</v>
      </c>
      <c r="AG10" s="10">
        <v>0.25</v>
      </c>
      <c r="AH10" s="10">
        <v>0.25</v>
      </c>
      <c r="AI10" s="10">
        <v>0.25</v>
      </c>
      <c r="AJ10" s="10">
        <v>0.25</v>
      </c>
      <c r="AK10" s="10">
        <v>0.25</v>
      </c>
      <c r="AL10" s="10">
        <v>0.25</v>
      </c>
      <c r="AM10" s="10">
        <v>0.25</v>
      </c>
      <c r="AN10" s="10">
        <v>0.25</v>
      </c>
      <c r="AO10" s="10">
        <v>0.25</v>
      </c>
      <c r="AP10" s="10">
        <v>0.25</v>
      </c>
      <c r="AQ10" s="10">
        <v>0.25</v>
      </c>
      <c r="AR10" s="10">
        <v>0.25</v>
      </c>
      <c r="AS10" s="10">
        <v>0.25</v>
      </c>
      <c r="AT10" s="10">
        <v>0.25</v>
      </c>
      <c r="AU10" s="10">
        <v>0.25</v>
      </c>
      <c r="AV10" s="10">
        <v>0.25</v>
      </c>
      <c r="AW10" s="10">
        <v>0.25</v>
      </c>
      <c r="AX10" s="10">
        <v>0.23</v>
      </c>
      <c r="AY10" s="10">
        <v>0.22</v>
      </c>
      <c r="AZ10" s="10">
        <v>0.21</v>
      </c>
      <c r="BA10" s="10">
        <v>0.2</v>
      </c>
      <c r="BB10" s="10">
        <v>0.18</v>
      </c>
      <c r="BC10" s="10">
        <v>0.16</v>
      </c>
      <c r="BD10" s="10">
        <v>0.14000000000000001</v>
      </c>
      <c r="BE10" s="10">
        <v>0.12</v>
      </c>
      <c r="BF10" s="10">
        <v>0.1</v>
      </c>
      <c r="BG10" s="10">
        <v>0.08</v>
      </c>
      <c r="BH10" s="10">
        <v>0.06</v>
      </c>
      <c r="BI10" s="10">
        <v>0.03</v>
      </c>
      <c r="BJ10" s="10">
        <v>0.02</v>
      </c>
      <c r="BK10" s="10">
        <v>0.01</v>
      </c>
      <c r="BL10" s="10">
        <v>0</v>
      </c>
      <c r="BM10" s="10">
        <v>0</v>
      </c>
      <c r="BN10" s="10">
        <v>0</v>
      </c>
      <c r="BO10" s="10">
        <v>0</v>
      </c>
      <c r="BP10" s="10">
        <v>0</v>
      </c>
      <c r="BQ10" s="10">
        <v>0</v>
      </c>
      <c r="BR10" s="10">
        <v>0</v>
      </c>
      <c r="BS10" s="10">
        <v>0</v>
      </c>
      <c r="BT10" s="10">
        <v>0</v>
      </c>
      <c r="BU10" s="10">
        <v>0</v>
      </c>
      <c r="BV10" s="10">
        <v>0</v>
      </c>
      <c r="BW10" s="10">
        <v>0</v>
      </c>
      <c r="BX10" s="10">
        <v>0</v>
      </c>
      <c r="BY10" s="10">
        <v>0</v>
      </c>
      <c r="BZ10" s="10">
        <v>0</v>
      </c>
      <c r="CA10" s="10">
        <v>0</v>
      </c>
      <c r="CB10" s="10">
        <v>0</v>
      </c>
      <c r="CC10" s="10">
        <v>0</v>
      </c>
      <c r="CD10" s="10">
        <v>0</v>
      </c>
      <c r="CE10" s="10">
        <v>0</v>
      </c>
      <c r="CF10" s="10">
        <v>0</v>
      </c>
      <c r="CG10" s="10">
        <v>0</v>
      </c>
      <c r="CH10" s="10">
        <v>0</v>
      </c>
      <c r="CI10" s="10">
        <v>0</v>
      </c>
      <c r="CJ10" s="10">
        <v>0</v>
      </c>
      <c r="CK10" s="10">
        <v>0</v>
      </c>
      <c r="CL10" s="10">
        <v>0</v>
      </c>
      <c r="CM10" s="10">
        <v>0</v>
      </c>
      <c r="CN10" s="10">
        <v>0</v>
      </c>
      <c r="CO10" s="10">
        <v>0</v>
      </c>
      <c r="CP10" s="10">
        <v>0</v>
      </c>
      <c r="CQ10" s="10">
        <v>0</v>
      </c>
      <c r="CR10" s="10">
        <v>0</v>
      </c>
      <c r="CS10" s="10">
        <v>0</v>
      </c>
      <c r="CT10" s="10">
        <v>0</v>
      </c>
      <c r="CU10" s="10">
        <v>0</v>
      </c>
      <c r="CV10" s="10">
        <v>0</v>
      </c>
      <c r="CW10" s="10">
        <v>0</v>
      </c>
      <c r="CX10" s="10">
        <v>0</v>
      </c>
      <c r="CY10" s="10">
        <v>0</v>
      </c>
      <c r="CZ10" s="10">
        <v>0</v>
      </c>
      <c r="DA10" s="10">
        <v>0</v>
      </c>
      <c r="DB10" s="10">
        <v>0</v>
      </c>
      <c r="DC10" s="10">
        <v>0</v>
      </c>
      <c r="DD10" s="10">
        <v>0</v>
      </c>
      <c r="DE10" s="10">
        <v>0</v>
      </c>
      <c r="DF10" s="10">
        <v>0</v>
      </c>
      <c r="DG10" s="10">
        <v>0</v>
      </c>
      <c r="DH10" s="10">
        <v>0</v>
      </c>
      <c r="DI10" s="10">
        <v>0</v>
      </c>
      <c r="DJ10" s="10">
        <v>0</v>
      </c>
      <c r="DK10" s="10">
        <v>0</v>
      </c>
      <c r="DL10" s="10">
        <v>0</v>
      </c>
      <c r="DM10" s="10">
        <v>0</v>
      </c>
      <c r="DN10" s="10">
        <v>0</v>
      </c>
      <c r="DO10" s="10">
        <v>0</v>
      </c>
      <c r="DP10" s="10">
        <v>0</v>
      </c>
      <c r="DQ10" s="10">
        <v>0</v>
      </c>
      <c r="DR10" s="10">
        <v>0</v>
      </c>
      <c r="DU10" t="s">
        <v>77</v>
      </c>
      <c r="DV10" s="91">
        <v>3800000</v>
      </c>
      <c r="DW10" t="s">
        <v>78</v>
      </c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</row>
    <row r="11" spans="1:148" ht="21.75" thickBot="1" x14ac:dyDescent="0.4">
      <c r="A11" s="71" t="s">
        <v>57</v>
      </c>
      <c r="B11" s="72"/>
      <c r="C11" s="72"/>
      <c r="D11" s="72"/>
      <c r="E11" s="72"/>
      <c r="F11" s="73"/>
      <c r="G11" s="26"/>
      <c r="H11" s="27"/>
      <c r="I11" s="28"/>
      <c r="J11" s="11"/>
      <c r="K11" s="11"/>
      <c r="L11" s="11"/>
      <c r="M11" s="11"/>
      <c r="N11" s="11"/>
      <c r="O11" s="11"/>
      <c r="P11" s="11"/>
      <c r="Q11" s="11"/>
      <c r="R11" s="11" t="s">
        <v>13</v>
      </c>
      <c r="S11" s="30" t="s">
        <v>66</v>
      </c>
      <c r="T11" s="30">
        <v>5280000</v>
      </c>
      <c r="U11" s="30">
        <v>41</v>
      </c>
      <c r="W11" s="11" t="s">
        <v>13</v>
      </c>
      <c r="X11" s="10">
        <v>0</v>
      </c>
      <c r="Y11" s="10">
        <v>0.25</v>
      </c>
      <c r="Z11" s="10">
        <v>0.25</v>
      </c>
      <c r="AA11" s="10">
        <v>0.25</v>
      </c>
      <c r="AB11" s="10">
        <v>0.25</v>
      </c>
      <c r="AC11" s="10">
        <v>0.25</v>
      </c>
      <c r="AD11" s="10">
        <v>0.25</v>
      </c>
      <c r="AE11" s="10">
        <v>0.25</v>
      </c>
      <c r="AF11" s="10">
        <v>0.25</v>
      </c>
      <c r="AG11" s="10">
        <v>0.25</v>
      </c>
      <c r="AH11" s="10">
        <v>0.25</v>
      </c>
      <c r="AI11" s="10">
        <v>0.25</v>
      </c>
      <c r="AJ11" s="10">
        <v>0.25</v>
      </c>
      <c r="AK11" s="10">
        <v>0.25</v>
      </c>
      <c r="AL11" s="10">
        <v>0.25</v>
      </c>
      <c r="AM11" s="10">
        <v>0.25</v>
      </c>
      <c r="AN11" s="10">
        <v>0.25</v>
      </c>
      <c r="AO11" s="10">
        <v>0.25</v>
      </c>
      <c r="AP11" s="10">
        <v>0.25</v>
      </c>
      <c r="AQ11" s="10">
        <v>0.25</v>
      </c>
      <c r="AR11" s="10">
        <v>0.25</v>
      </c>
      <c r="AS11" s="10">
        <v>0.25</v>
      </c>
      <c r="AT11" s="10">
        <v>0.25</v>
      </c>
      <c r="AU11" s="10">
        <v>0.25</v>
      </c>
      <c r="AV11" s="10">
        <v>0.25</v>
      </c>
      <c r="AW11" s="10">
        <v>0.25</v>
      </c>
      <c r="AX11" s="10">
        <v>0.25</v>
      </c>
      <c r="AY11" s="10">
        <v>0.25</v>
      </c>
      <c r="AZ11" s="10">
        <v>0.23</v>
      </c>
      <c r="BA11" s="10">
        <v>0.2</v>
      </c>
      <c r="BB11" s="10">
        <v>0.18</v>
      </c>
      <c r="BC11" s="10">
        <v>0.16</v>
      </c>
      <c r="BD11" s="10">
        <v>0.14000000000000001</v>
      </c>
      <c r="BE11" s="10">
        <v>0.12</v>
      </c>
      <c r="BF11" s="10">
        <v>0.1</v>
      </c>
      <c r="BG11" s="10">
        <v>0.08</v>
      </c>
      <c r="BH11" s="10">
        <v>0.06</v>
      </c>
      <c r="BI11" s="10">
        <v>0.03</v>
      </c>
      <c r="BJ11" s="10">
        <v>0.02</v>
      </c>
      <c r="BK11" s="10">
        <v>0.01</v>
      </c>
      <c r="BL11" s="10">
        <v>0</v>
      </c>
      <c r="BM11" s="10">
        <v>0</v>
      </c>
      <c r="BN11" s="10">
        <v>0</v>
      </c>
      <c r="BO11" s="10">
        <v>0</v>
      </c>
      <c r="BP11" s="10">
        <v>0</v>
      </c>
      <c r="BQ11" s="10">
        <v>0</v>
      </c>
      <c r="BR11" s="10">
        <v>0</v>
      </c>
      <c r="BS11" s="10">
        <v>0</v>
      </c>
      <c r="BT11" s="10">
        <v>0</v>
      </c>
      <c r="BU11" s="10">
        <v>0</v>
      </c>
      <c r="BV11" s="10">
        <v>0</v>
      </c>
      <c r="BW11" s="10">
        <v>0</v>
      </c>
      <c r="BX11" s="10">
        <v>0</v>
      </c>
      <c r="BY11" s="10">
        <v>0</v>
      </c>
      <c r="BZ11" s="10">
        <v>0</v>
      </c>
      <c r="CA11" s="10">
        <v>0</v>
      </c>
      <c r="CB11" s="10">
        <v>0</v>
      </c>
      <c r="CC11" s="10">
        <v>0</v>
      </c>
      <c r="CD11" s="10">
        <v>0</v>
      </c>
      <c r="CE11" s="10">
        <v>0</v>
      </c>
      <c r="CF11" s="10">
        <v>0</v>
      </c>
      <c r="CG11" s="10">
        <v>0</v>
      </c>
      <c r="CH11" s="10">
        <v>0</v>
      </c>
      <c r="CI11" s="10">
        <v>0</v>
      </c>
      <c r="CJ11" s="10">
        <v>0</v>
      </c>
      <c r="CK11" s="10">
        <v>0</v>
      </c>
      <c r="CL11" s="10">
        <v>0</v>
      </c>
      <c r="CM11" s="10">
        <v>0</v>
      </c>
      <c r="CN11" s="10">
        <v>0</v>
      </c>
      <c r="CO11" s="10">
        <v>0</v>
      </c>
      <c r="CP11" s="10">
        <v>0</v>
      </c>
      <c r="CQ11" s="10">
        <v>0</v>
      </c>
      <c r="CR11" s="10">
        <v>0</v>
      </c>
      <c r="CS11" s="10">
        <v>0</v>
      </c>
      <c r="CT11" s="10">
        <v>0</v>
      </c>
      <c r="CU11" s="10">
        <v>0</v>
      </c>
      <c r="CV11" s="10">
        <v>0</v>
      </c>
      <c r="CW11" s="10">
        <v>0</v>
      </c>
      <c r="CX11" s="10">
        <v>0</v>
      </c>
      <c r="CY11" s="10">
        <v>0</v>
      </c>
      <c r="CZ11" s="10">
        <v>0</v>
      </c>
      <c r="DA11" s="10">
        <v>0</v>
      </c>
      <c r="DB11" s="10">
        <v>0</v>
      </c>
      <c r="DC11" s="10">
        <v>0</v>
      </c>
      <c r="DD11" s="10">
        <v>0</v>
      </c>
      <c r="DE11" s="10">
        <v>0</v>
      </c>
      <c r="DF11" s="10">
        <v>0</v>
      </c>
      <c r="DG11" s="10">
        <v>0</v>
      </c>
      <c r="DH11" s="10">
        <v>0</v>
      </c>
      <c r="DI11" s="10">
        <v>0</v>
      </c>
      <c r="DJ11" s="10">
        <v>0</v>
      </c>
      <c r="DK11" s="10">
        <v>0</v>
      </c>
      <c r="DL11" s="10">
        <v>0</v>
      </c>
      <c r="DM11" s="10">
        <v>0</v>
      </c>
      <c r="DN11" s="10">
        <v>0</v>
      </c>
      <c r="DO11" s="10">
        <v>0</v>
      </c>
      <c r="DP11" s="10">
        <v>0</v>
      </c>
      <c r="DQ11" s="10">
        <v>0</v>
      </c>
      <c r="DR11" s="10">
        <v>0</v>
      </c>
      <c r="DU11" t="s">
        <v>79</v>
      </c>
      <c r="DV11" s="91">
        <v>100000</v>
      </c>
      <c r="DW11" t="s">
        <v>80</v>
      </c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</row>
    <row r="12" spans="1:148" ht="15.75" thickBot="1" x14ac:dyDescent="0.3">
      <c r="A12" s="11"/>
      <c r="B12" s="11"/>
      <c r="C12" s="11"/>
      <c r="D12" s="11"/>
      <c r="E12" s="11"/>
      <c r="F12" s="11"/>
      <c r="G12" s="26"/>
      <c r="H12" s="27"/>
      <c r="I12" s="28"/>
      <c r="J12" s="11"/>
      <c r="K12" s="11"/>
      <c r="L12" s="11"/>
      <c r="M12" s="11"/>
      <c r="N12" s="11"/>
      <c r="O12" s="11"/>
      <c r="P12" s="11"/>
      <c r="Q12" s="11"/>
      <c r="R12" s="11" t="s">
        <v>3</v>
      </c>
      <c r="S12" s="30" t="s">
        <v>67</v>
      </c>
      <c r="T12" s="30">
        <v>7333333.333333333</v>
      </c>
      <c r="U12" s="30">
        <v>48</v>
      </c>
      <c r="W12" s="11" t="s">
        <v>3</v>
      </c>
      <c r="X12" s="10">
        <v>0</v>
      </c>
      <c r="Y12" s="10">
        <v>0.25</v>
      </c>
      <c r="Z12" s="10">
        <v>0.25</v>
      </c>
      <c r="AA12" s="10">
        <v>0.25</v>
      </c>
      <c r="AB12" s="10">
        <v>0.25</v>
      </c>
      <c r="AC12" s="10">
        <v>0.25</v>
      </c>
      <c r="AD12" s="10">
        <v>0.25</v>
      </c>
      <c r="AE12" s="10">
        <v>0.25</v>
      </c>
      <c r="AF12" s="10">
        <v>0.25</v>
      </c>
      <c r="AG12" s="10">
        <v>0.25</v>
      </c>
      <c r="AH12" s="10">
        <v>0.25</v>
      </c>
      <c r="AI12" s="10">
        <v>0.25</v>
      </c>
      <c r="AJ12" s="10">
        <v>0.25</v>
      </c>
      <c r="AK12" s="10">
        <v>0.25</v>
      </c>
      <c r="AL12" s="10">
        <v>0.25</v>
      </c>
      <c r="AM12" s="10">
        <v>0.25</v>
      </c>
      <c r="AN12" s="10">
        <v>0.25</v>
      </c>
      <c r="AO12" s="10">
        <v>0.25</v>
      </c>
      <c r="AP12" s="10">
        <v>0.25</v>
      </c>
      <c r="AQ12" s="10">
        <v>0.25</v>
      </c>
      <c r="AR12" s="10">
        <v>0.25</v>
      </c>
      <c r="AS12" s="10">
        <v>0.25</v>
      </c>
      <c r="AT12" s="10">
        <v>0.25</v>
      </c>
      <c r="AU12" s="10">
        <v>0.25</v>
      </c>
      <c r="AV12" s="10">
        <v>0.25</v>
      </c>
      <c r="AW12" s="10">
        <v>0.25</v>
      </c>
      <c r="AX12" s="10">
        <v>0.25</v>
      </c>
      <c r="AY12" s="10">
        <v>0.25</v>
      </c>
      <c r="AZ12" s="10">
        <v>0.25</v>
      </c>
      <c r="BA12" s="10">
        <v>0.25</v>
      </c>
      <c r="BB12" s="10">
        <v>0.25</v>
      </c>
      <c r="BC12" s="10">
        <v>0.25</v>
      </c>
      <c r="BD12" s="10">
        <v>0.25</v>
      </c>
      <c r="BE12" s="10">
        <v>0.25</v>
      </c>
      <c r="BF12" s="10">
        <v>0.25</v>
      </c>
      <c r="BG12" s="10">
        <v>0.25</v>
      </c>
      <c r="BH12" s="10">
        <v>0.25</v>
      </c>
      <c r="BI12" s="10">
        <v>0.25</v>
      </c>
      <c r="BJ12" s="10">
        <v>0.25</v>
      </c>
      <c r="BK12" s="10">
        <v>0.25</v>
      </c>
      <c r="BL12" s="10">
        <v>0.25</v>
      </c>
      <c r="BM12" s="10">
        <v>0.25</v>
      </c>
      <c r="BN12" s="10">
        <v>0.25</v>
      </c>
      <c r="BO12" s="10">
        <v>0.25</v>
      </c>
      <c r="BP12" s="10">
        <v>0.25</v>
      </c>
      <c r="BQ12" s="10">
        <v>0.25</v>
      </c>
      <c r="BR12" s="10">
        <v>0.25</v>
      </c>
      <c r="BS12" s="10">
        <v>0</v>
      </c>
      <c r="BT12" s="10">
        <v>0</v>
      </c>
      <c r="BU12" s="10">
        <v>0</v>
      </c>
      <c r="BV12" s="10">
        <v>0</v>
      </c>
      <c r="BW12" s="10">
        <v>0</v>
      </c>
      <c r="BX12" s="10">
        <v>0</v>
      </c>
      <c r="BY12" s="10">
        <v>0</v>
      </c>
      <c r="BZ12" s="10">
        <v>0</v>
      </c>
      <c r="CA12" s="10">
        <v>0</v>
      </c>
      <c r="CB12" s="10">
        <v>0</v>
      </c>
      <c r="CC12" s="10">
        <v>0</v>
      </c>
      <c r="CD12" s="10">
        <v>0</v>
      </c>
      <c r="CE12" s="10">
        <v>0</v>
      </c>
      <c r="CF12" s="10">
        <v>0</v>
      </c>
      <c r="CG12" s="10">
        <v>0</v>
      </c>
      <c r="CH12" s="10">
        <v>0</v>
      </c>
      <c r="CI12" s="10">
        <v>0</v>
      </c>
      <c r="CJ12" s="10">
        <v>0</v>
      </c>
      <c r="CK12" s="10">
        <v>0</v>
      </c>
      <c r="CL12" s="10">
        <v>0</v>
      </c>
      <c r="CM12" s="10">
        <v>0</v>
      </c>
      <c r="CN12" s="10">
        <v>0</v>
      </c>
      <c r="CO12" s="10">
        <v>0</v>
      </c>
      <c r="CP12" s="10">
        <v>0</v>
      </c>
      <c r="CQ12" s="10">
        <v>0</v>
      </c>
      <c r="CR12" s="10">
        <v>0</v>
      </c>
      <c r="CS12" s="10">
        <v>0</v>
      </c>
      <c r="CT12" s="10">
        <v>0</v>
      </c>
      <c r="CU12" s="10">
        <v>0</v>
      </c>
      <c r="CV12" s="10">
        <v>0</v>
      </c>
      <c r="CW12" s="10">
        <v>0</v>
      </c>
      <c r="CX12" s="10">
        <v>0</v>
      </c>
      <c r="CY12" s="10">
        <v>0</v>
      </c>
      <c r="CZ12" s="10">
        <v>0</v>
      </c>
      <c r="DA12" s="10">
        <v>0</v>
      </c>
      <c r="DB12" s="10">
        <v>0</v>
      </c>
      <c r="DC12" s="10">
        <v>0</v>
      </c>
      <c r="DD12" s="10">
        <v>0</v>
      </c>
      <c r="DE12" s="10">
        <v>0</v>
      </c>
      <c r="DF12" s="10">
        <v>0</v>
      </c>
      <c r="DG12" s="10">
        <v>0</v>
      </c>
      <c r="DH12" s="10">
        <v>0</v>
      </c>
      <c r="DI12" s="10">
        <v>0</v>
      </c>
      <c r="DJ12" s="10">
        <v>0</v>
      </c>
      <c r="DK12" s="10">
        <v>0</v>
      </c>
      <c r="DL12" s="10">
        <v>0</v>
      </c>
      <c r="DM12" s="10">
        <v>0</v>
      </c>
      <c r="DN12" s="10">
        <v>0</v>
      </c>
      <c r="DO12" s="10">
        <v>0</v>
      </c>
      <c r="DP12" s="10">
        <v>0</v>
      </c>
      <c r="DQ12" s="10">
        <v>0</v>
      </c>
      <c r="DR12" s="10">
        <v>0</v>
      </c>
      <c r="DU12" t="s">
        <v>81</v>
      </c>
      <c r="DV12" s="91">
        <v>700000</v>
      </c>
      <c r="DW12" t="s">
        <v>82</v>
      </c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</row>
    <row r="13" spans="1:148" ht="15" customHeight="1" x14ac:dyDescent="0.25">
      <c r="A13" s="58" t="s">
        <v>46</v>
      </c>
      <c r="B13" s="58"/>
      <c r="C13" s="57" t="s">
        <v>58</v>
      </c>
      <c r="D13" s="37">
        <v>10</v>
      </c>
      <c r="E13" s="34" t="s">
        <v>71</v>
      </c>
      <c r="F13" s="11"/>
      <c r="G13" s="26"/>
      <c r="H13" s="27"/>
      <c r="I13" s="28"/>
      <c r="J13" s="11"/>
      <c r="K13" s="11"/>
      <c r="L13" s="11"/>
      <c r="M13" s="11"/>
      <c r="N13" s="11"/>
      <c r="O13" s="11"/>
      <c r="P13" s="11"/>
      <c r="Q13" s="11"/>
      <c r="R13" s="11" t="s">
        <v>4</v>
      </c>
      <c r="S13" s="30" t="s">
        <v>68</v>
      </c>
      <c r="T13" s="30">
        <v>10800000</v>
      </c>
      <c r="U13" s="30">
        <v>80</v>
      </c>
      <c r="W13" s="11" t="s">
        <v>4</v>
      </c>
      <c r="X13" s="10">
        <v>0</v>
      </c>
      <c r="Y13" s="10">
        <v>0.25</v>
      </c>
      <c r="Z13" s="10">
        <v>0.25</v>
      </c>
      <c r="AA13" s="10">
        <v>0.25</v>
      </c>
      <c r="AB13" s="10">
        <v>0.25</v>
      </c>
      <c r="AC13" s="10">
        <v>0.25</v>
      </c>
      <c r="AD13" s="10">
        <v>0.25</v>
      </c>
      <c r="AE13" s="10">
        <v>0.25</v>
      </c>
      <c r="AF13" s="10">
        <v>0.25</v>
      </c>
      <c r="AG13" s="10">
        <v>0.25</v>
      </c>
      <c r="AH13" s="10">
        <v>0.25</v>
      </c>
      <c r="AI13" s="10">
        <v>0.25</v>
      </c>
      <c r="AJ13" s="10">
        <v>0.25</v>
      </c>
      <c r="AK13" s="10">
        <v>0.25</v>
      </c>
      <c r="AL13" s="10">
        <v>0.25</v>
      </c>
      <c r="AM13" s="10">
        <v>0.25</v>
      </c>
      <c r="AN13" s="10">
        <v>0.25</v>
      </c>
      <c r="AO13" s="10">
        <v>0.25</v>
      </c>
      <c r="AP13" s="10">
        <v>0.25</v>
      </c>
      <c r="AQ13" s="10">
        <v>0.25</v>
      </c>
      <c r="AR13" s="10">
        <v>0.25</v>
      </c>
      <c r="AS13" s="10">
        <v>0.25</v>
      </c>
      <c r="AT13" s="10">
        <v>0.25</v>
      </c>
      <c r="AU13" s="10">
        <v>0.25</v>
      </c>
      <c r="AV13" s="10">
        <v>0.25</v>
      </c>
      <c r="AW13" s="10">
        <v>0.25</v>
      </c>
      <c r="AX13" s="10">
        <v>0.25</v>
      </c>
      <c r="AY13" s="10">
        <v>0.25</v>
      </c>
      <c r="AZ13" s="10">
        <v>0.25</v>
      </c>
      <c r="BA13" s="10">
        <v>0.25</v>
      </c>
      <c r="BB13" s="10">
        <v>0.25</v>
      </c>
      <c r="BC13" s="10">
        <v>0.25</v>
      </c>
      <c r="BD13" s="10">
        <v>0.25</v>
      </c>
      <c r="BE13" s="10">
        <v>0.25</v>
      </c>
      <c r="BF13" s="10">
        <v>0.25</v>
      </c>
      <c r="BG13" s="10">
        <v>0.25</v>
      </c>
      <c r="BH13" s="10">
        <v>0.25</v>
      </c>
      <c r="BI13" s="10">
        <v>0.25</v>
      </c>
      <c r="BJ13" s="10">
        <v>0.25</v>
      </c>
      <c r="BK13" s="10">
        <v>0.25</v>
      </c>
      <c r="BL13" s="10">
        <v>0.25</v>
      </c>
      <c r="BM13" s="10">
        <v>0.25</v>
      </c>
      <c r="BN13" s="10">
        <v>0.25</v>
      </c>
      <c r="BO13" s="10">
        <v>0.25</v>
      </c>
      <c r="BP13" s="10">
        <v>0.25</v>
      </c>
      <c r="BQ13" s="10">
        <v>0.25</v>
      </c>
      <c r="BR13" s="10">
        <v>0.25</v>
      </c>
      <c r="BS13" s="10">
        <v>0.25</v>
      </c>
      <c r="BT13" s="10">
        <v>0.25</v>
      </c>
      <c r="BU13" s="10">
        <v>0.25</v>
      </c>
      <c r="BV13" s="10">
        <v>0.25</v>
      </c>
      <c r="BW13" s="10">
        <v>0.25</v>
      </c>
      <c r="BX13" s="10">
        <v>0.25</v>
      </c>
      <c r="BY13" s="10">
        <v>0.25</v>
      </c>
      <c r="BZ13" s="10">
        <v>0.25</v>
      </c>
      <c r="CA13" s="10">
        <v>0.25</v>
      </c>
      <c r="CB13" s="10">
        <v>0.25</v>
      </c>
      <c r="CC13" s="10">
        <v>0.25</v>
      </c>
      <c r="CD13" s="10">
        <v>0.25</v>
      </c>
      <c r="CE13" s="10">
        <v>0.25</v>
      </c>
      <c r="CF13" s="10">
        <v>0.25</v>
      </c>
      <c r="CG13" s="10">
        <v>0.25</v>
      </c>
      <c r="CH13" s="10">
        <v>0.25</v>
      </c>
      <c r="CI13" s="10">
        <v>0.25</v>
      </c>
      <c r="CJ13" s="10">
        <v>0.25</v>
      </c>
      <c r="CK13" s="10">
        <v>0.25</v>
      </c>
      <c r="CL13" s="10">
        <v>0.25</v>
      </c>
      <c r="CM13" s="10">
        <v>0.25</v>
      </c>
      <c r="CN13" s="10">
        <v>0.25</v>
      </c>
      <c r="CO13" s="10">
        <v>0.25</v>
      </c>
      <c r="CP13" s="10">
        <v>0.25</v>
      </c>
      <c r="CQ13" s="10">
        <v>0.2</v>
      </c>
      <c r="CR13" s="10">
        <v>0.15</v>
      </c>
      <c r="CS13" s="10">
        <v>0.1</v>
      </c>
      <c r="CT13" s="10">
        <v>0.08</v>
      </c>
      <c r="CU13" s="10">
        <v>0.04</v>
      </c>
      <c r="CV13" s="10">
        <v>0.03</v>
      </c>
      <c r="CW13" s="10">
        <v>0.02</v>
      </c>
      <c r="CX13" s="10">
        <v>0.01</v>
      </c>
      <c r="CY13" s="10">
        <v>0</v>
      </c>
      <c r="CZ13" s="10">
        <v>0</v>
      </c>
      <c r="DA13" s="10">
        <v>0</v>
      </c>
      <c r="DB13" s="10">
        <v>0</v>
      </c>
      <c r="DC13" s="10">
        <v>0</v>
      </c>
      <c r="DD13" s="10">
        <v>0</v>
      </c>
      <c r="DE13" s="10">
        <v>0</v>
      </c>
      <c r="DF13" s="10">
        <v>0</v>
      </c>
      <c r="DG13" s="10">
        <v>0</v>
      </c>
      <c r="DH13" s="10">
        <v>0</v>
      </c>
      <c r="DI13" s="10">
        <v>0</v>
      </c>
      <c r="DJ13" s="10">
        <v>0</v>
      </c>
      <c r="DK13" s="10">
        <v>0</v>
      </c>
      <c r="DL13" s="10">
        <v>0</v>
      </c>
      <c r="DM13" s="10">
        <v>0</v>
      </c>
      <c r="DN13" s="10">
        <v>0</v>
      </c>
      <c r="DO13" s="10">
        <v>0</v>
      </c>
      <c r="DP13" s="10">
        <v>0</v>
      </c>
      <c r="DQ13" s="10">
        <v>0</v>
      </c>
      <c r="DR13" s="10">
        <v>0</v>
      </c>
      <c r="DU13" t="s">
        <v>83</v>
      </c>
      <c r="DV13" s="91">
        <v>60000</v>
      </c>
      <c r="DW13" t="s">
        <v>84</v>
      </c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</row>
    <row r="14" spans="1:148" ht="15" customHeight="1" x14ac:dyDescent="0.25">
      <c r="A14" s="58"/>
      <c r="B14" s="58"/>
      <c r="C14" s="57"/>
      <c r="D14" s="38"/>
      <c r="E14" s="35"/>
      <c r="F14" s="11"/>
      <c r="G14" s="26"/>
      <c r="H14" s="27"/>
      <c r="I14" s="28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32"/>
      <c r="W14" s="11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  <c r="DR14" s="10"/>
      <c r="DU14" t="s">
        <v>85</v>
      </c>
      <c r="DV14" s="91">
        <v>600000</v>
      </c>
      <c r="DW14" t="s">
        <v>86</v>
      </c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</row>
    <row r="15" spans="1:148" ht="15.75" customHeight="1" thickBot="1" x14ac:dyDescent="0.3">
      <c r="A15" s="58"/>
      <c r="B15" s="58"/>
      <c r="C15" s="57"/>
      <c r="D15" s="39"/>
      <c r="E15" s="36"/>
      <c r="F15" s="11"/>
      <c r="G15" s="26"/>
      <c r="H15" s="27"/>
      <c r="I15" s="28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W15" s="11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0"/>
      <c r="DN15" s="10"/>
      <c r="DO15" s="10"/>
      <c r="DP15" s="10"/>
      <c r="DQ15" s="10"/>
      <c r="DR15" s="10"/>
      <c r="DU15" t="s">
        <v>87</v>
      </c>
      <c r="DV15" s="91">
        <v>700000</v>
      </c>
      <c r="DW15" t="s">
        <v>88</v>
      </c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</row>
    <row r="16" spans="1:148" ht="15" customHeight="1" thickBot="1" x14ac:dyDescent="0.3">
      <c r="A16" s="29"/>
      <c r="B16" s="29"/>
      <c r="C16" s="11"/>
      <c r="D16" s="11"/>
      <c r="E16" s="11"/>
      <c r="F16" s="11"/>
      <c r="G16" s="26"/>
      <c r="H16" s="27"/>
      <c r="I16" s="28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W16" s="11"/>
      <c r="DU16" t="s">
        <v>3</v>
      </c>
      <c r="DV16" s="91">
        <v>7000000</v>
      </c>
      <c r="DW16" t="s">
        <v>89</v>
      </c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</row>
    <row r="17" spans="1:148" ht="15" customHeight="1" x14ac:dyDescent="0.25">
      <c r="A17" s="58" t="s">
        <v>69</v>
      </c>
      <c r="B17" s="58"/>
      <c r="C17" s="57" t="s">
        <v>58</v>
      </c>
      <c r="D17" s="40">
        <f>IFERROR(VLOOKUP(D3,R:U,4,0),0)</f>
        <v>12</v>
      </c>
      <c r="E17" s="43" t="s">
        <v>71</v>
      </c>
      <c r="F17" s="11"/>
      <c r="G17" s="26"/>
      <c r="H17" s="27"/>
      <c r="I17" s="28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W17" s="11"/>
      <c r="DV17" s="1">
        <f>DV16*5</f>
        <v>35000000</v>
      </c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</row>
    <row r="18" spans="1:148" ht="15" customHeight="1" x14ac:dyDescent="0.25">
      <c r="A18" s="58"/>
      <c r="B18" s="58"/>
      <c r="C18" s="57"/>
      <c r="D18" s="41"/>
      <c r="E18" s="44"/>
      <c r="F18" s="11"/>
      <c r="G18" s="26"/>
      <c r="H18" s="27"/>
      <c r="I18" s="28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W18" s="11"/>
      <c r="DV18" s="2">
        <f>DV17*20%</f>
        <v>7000000</v>
      </c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</row>
    <row r="19" spans="1:148" ht="15.75" customHeight="1" thickBot="1" x14ac:dyDescent="0.3">
      <c r="A19" s="58"/>
      <c r="B19" s="58"/>
      <c r="C19" s="57"/>
      <c r="D19" s="42"/>
      <c r="E19" s="45"/>
      <c r="F19" s="11"/>
      <c r="G19" s="26"/>
      <c r="H19" s="27"/>
      <c r="I19" s="28"/>
      <c r="J19" s="11"/>
      <c r="K19" s="11"/>
      <c r="L19" s="11"/>
      <c r="M19" s="11"/>
      <c r="N19" s="11"/>
      <c r="O19" s="11"/>
      <c r="P19" s="11"/>
      <c r="Q19" s="11"/>
      <c r="R19" s="11">
        <v>3</v>
      </c>
      <c r="S19" s="11" t="s">
        <v>70</v>
      </c>
      <c r="T19" s="11" t="str">
        <f>R19&amp;S19</f>
        <v>3 Bulan</v>
      </c>
      <c r="U19" s="11"/>
      <c r="W19" s="11"/>
      <c r="DV19" s="2">
        <f>DV17+DV18</f>
        <v>42000000</v>
      </c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</row>
    <row r="20" spans="1:148" ht="15.75" thickBot="1" x14ac:dyDescent="0.3">
      <c r="A20" s="29"/>
      <c r="B20" s="29"/>
      <c r="C20" s="11"/>
      <c r="D20" s="11"/>
      <c r="E20" s="11"/>
      <c r="F20" s="11"/>
      <c r="G20" s="26"/>
      <c r="H20" s="27"/>
      <c r="I20" s="28"/>
      <c r="J20" s="11"/>
      <c r="K20" s="11"/>
      <c r="L20" s="11"/>
      <c r="M20" s="11"/>
      <c r="N20" s="11"/>
      <c r="O20" s="11"/>
      <c r="P20" s="11"/>
      <c r="Q20" s="11"/>
      <c r="R20" s="11">
        <v>6</v>
      </c>
      <c r="S20" s="11" t="s">
        <v>70</v>
      </c>
      <c r="T20" s="11" t="str">
        <f t="shared" ref="T20:T31" si="3">R20&amp;S20</f>
        <v>6 Bulan</v>
      </c>
      <c r="U20" s="11"/>
      <c r="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</row>
    <row r="21" spans="1:148" x14ac:dyDescent="0.25">
      <c r="A21" s="58" t="s">
        <v>47</v>
      </c>
      <c r="B21" s="58"/>
      <c r="C21" s="57" t="s">
        <v>58</v>
      </c>
      <c r="D21" s="59">
        <f>IFERROR(VLOOKUP(D3,W:DR,D13,0),0%)</f>
        <v>7.0000000000000007E-2</v>
      </c>
      <c r="E21" s="60"/>
      <c r="F21" s="11"/>
      <c r="G21" s="46"/>
      <c r="H21" s="47"/>
      <c r="I21" s="48"/>
      <c r="J21" s="11"/>
      <c r="K21" s="11"/>
      <c r="L21" s="11"/>
      <c r="M21" s="11"/>
      <c r="N21" s="11"/>
      <c r="O21" s="11"/>
      <c r="P21" s="11"/>
      <c r="Q21" s="11"/>
      <c r="R21" s="11">
        <v>9</v>
      </c>
      <c r="S21" s="11" t="s">
        <v>70</v>
      </c>
      <c r="T21" s="11" t="str">
        <f t="shared" si="3"/>
        <v>9 Bulan</v>
      </c>
      <c r="U21" s="11"/>
      <c r="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</row>
    <row r="22" spans="1:148" x14ac:dyDescent="0.25">
      <c r="A22" s="58"/>
      <c r="B22" s="58"/>
      <c r="C22" s="57"/>
      <c r="D22" s="61"/>
      <c r="E22" s="62"/>
      <c r="F22" s="11"/>
      <c r="G22" s="49"/>
      <c r="H22" s="50"/>
      <c r="I22" s="51"/>
      <c r="J22" s="11"/>
      <c r="K22" s="11"/>
      <c r="L22" s="11"/>
      <c r="M22" s="11"/>
      <c r="N22" s="11"/>
      <c r="O22" s="11"/>
      <c r="P22" s="11"/>
      <c r="Q22" s="11"/>
      <c r="R22" s="11">
        <v>12</v>
      </c>
      <c r="S22" s="11" t="s">
        <v>70</v>
      </c>
      <c r="T22" s="11" t="str">
        <f t="shared" si="3"/>
        <v>12 Bulan</v>
      </c>
      <c r="U22" s="11"/>
      <c r="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</row>
    <row r="23" spans="1:148" ht="15.75" thickBot="1" x14ac:dyDescent="0.3">
      <c r="A23" s="58"/>
      <c r="B23" s="58"/>
      <c r="C23" s="57"/>
      <c r="D23" s="63"/>
      <c r="E23" s="64"/>
      <c r="F23" s="11"/>
      <c r="G23" s="49"/>
      <c r="H23" s="50"/>
      <c r="I23" s="51"/>
      <c r="J23" s="11"/>
      <c r="K23" s="11"/>
      <c r="L23" s="11"/>
      <c r="M23" s="11"/>
      <c r="N23" s="11"/>
      <c r="O23" s="11"/>
      <c r="P23" s="11"/>
      <c r="Q23" s="11"/>
      <c r="R23" s="11">
        <v>15</v>
      </c>
      <c r="S23" s="11" t="s">
        <v>70</v>
      </c>
      <c r="T23" s="11" t="str">
        <f t="shared" si="3"/>
        <v>15 Bulan</v>
      </c>
      <c r="U23" s="11"/>
      <c r="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</row>
    <row r="24" spans="1:148" ht="15.75" thickBot="1" x14ac:dyDescent="0.3">
      <c r="A24" s="29"/>
      <c r="B24" s="29"/>
      <c r="C24" s="11"/>
      <c r="D24" s="11"/>
      <c r="E24" s="11"/>
      <c r="F24" s="11"/>
      <c r="G24" s="49"/>
      <c r="H24" s="50"/>
      <c r="I24" s="51"/>
      <c r="J24" s="11"/>
      <c r="K24" s="11"/>
      <c r="L24" s="11"/>
      <c r="M24" s="11"/>
      <c r="N24" s="11"/>
      <c r="O24" s="11"/>
      <c r="P24" s="11"/>
      <c r="Q24" s="11"/>
      <c r="R24" s="11">
        <v>18</v>
      </c>
      <c r="S24" s="11" t="s">
        <v>70</v>
      </c>
      <c r="T24" s="11" t="str">
        <f t="shared" si="3"/>
        <v>18 Bulan</v>
      </c>
      <c r="U24" s="11"/>
      <c r="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</row>
    <row r="25" spans="1:148" x14ac:dyDescent="0.25">
      <c r="A25" s="58" t="s">
        <v>48</v>
      </c>
      <c r="B25" s="58"/>
      <c r="C25" s="57" t="s">
        <v>58</v>
      </c>
      <c r="D25" s="65">
        <f>E10-(E10*D21)</f>
        <v>248000</v>
      </c>
      <c r="E25" s="66"/>
      <c r="F25" s="11"/>
      <c r="G25" s="49"/>
      <c r="H25" s="50"/>
      <c r="I25" s="51"/>
      <c r="J25" s="11"/>
      <c r="K25" s="11"/>
      <c r="L25" s="11"/>
      <c r="M25" s="11"/>
      <c r="N25" s="11"/>
      <c r="O25" s="11"/>
      <c r="P25" s="11"/>
      <c r="Q25" s="11"/>
      <c r="R25" s="11">
        <v>24</v>
      </c>
      <c r="S25" s="11" t="s">
        <v>70</v>
      </c>
      <c r="T25" s="11" t="str">
        <f t="shared" si="3"/>
        <v>24 Bulan</v>
      </c>
      <c r="U25" s="11"/>
      <c r="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</row>
    <row r="26" spans="1:148" x14ac:dyDescent="0.25">
      <c r="A26" s="58"/>
      <c r="B26" s="58"/>
      <c r="C26" s="57"/>
      <c r="D26" s="67"/>
      <c r="E26" s="68"/>
      <c r="F26" s="11"/>
      <c r="G26" s="49"/>
      <c r="H26" s="50"/>
      <c r="I26" s="51"/>
      <c r="J26" s="11"/>
      <c r="K26" s="11"/>
      <c r="L26" s="11"/>
      <c r="M26" s="11"/>
      <c r="N26" s="11"/>
      <c r="O26" s="11"/>
      <c r="P26" s="11"/>
      <c r="Q26" s="11"/>
      <c r="R26" s="11">
        <v>30</v>
      </c>
      <c r="S26" s="11" t="s">
        <v>70</v>
      </c>
      <c r="T26" s="11" t="str">
        <f t="shared" si="3"/>
        <v>30 Bulan</v>
      </c>
      <c r="U26" s="11"/>
      <c r="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</row>
    <row r="27" spans="1:148" ht="15.75" thickBot="1" x14ac:dyDescent="0.3">
      <c r="A27" s="58"/>
      <c r="B27" s="58"/>
      <c r="C27" s="57"/>
      <c r="D27" s="69"/>
      <c r="E27" s="70"/>
      <c r="F27" s="11"/>
      <c r="G27" s="49"/>
      <c r="H27" s="50"/>
      <c r="I27" s="51"/>
      <c r="J27" s="11"/>
      <c r="K27" s="11"/>
      <c r="L27" s="11"/>
      <c r="M27" s="33"/>
      <c r="N27" s="11"/>
      <c r="O27" s="11"/>
      <c r="P27" s="11"/>
      <c r="Q27" s="11"/>
      <c r="R27" s="11">
        <f t="shared" ref="R27:R40" si="4">R26+6</f>
        <v>36</v>
      </c>
      <c r="S27" s="11" t="s">
        <v>70</v>
      </c>
      <c r="T27" s="11" t="str">
        <f t="shared" si="3"/>
        <v>36 Bulan</v>
      </c>
      <c r="U27" s="11"/>
      <c r="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</row>
    <row r="28" spans="1:148" x14ac:dyDescent="0.25">
      <c r="A28" s="11"/>
      <c r="B28" s="11"/>
      <c r="C28" s="11"/>
      <c r="D28" s="11"/>
      <c r="E28" s="11"/>
      <c r="F28" s="11"/>
      <c r="G28" s="49"/>
      <c r="H28" s="50"/>
      <c r="I28" s="51"/>
      <c r="J28" s="11"/>
      <c r="K28" s="11"/>
      <c r="L28" s="11"/>
      <c r="M28" s="11"/>
      <c r="N28" s="11"/>
      <c r="O28" s="11"/>
      <c r="P28" s="11"/>
      <c r="Q28" s="11"/>
      <c r="R28">
        <f t="shared" si="4"/>
        <v>42</v>
      </c>
      <c r="S28" s="11" t="s">
        <v>70</v>
      </c>
      <c r="T28" s="11" t="str">
        <f t="shared" si="3"/>
        <v>42 Bulan</v>
      </c>
      <c r="U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</row>
    <row r="29" spans="1:148" ht="15.75" thickBot="1" x14ac:dyDescent="0.3">
      <c r="A29" s="11"/>
      <c r="B29" s="11"/>
      <c r="C29" s="11"/>
      <c r="D29" s="11"/>
      <c r="E29" s="11"/>
      <c r="F29" s="11"/>
      <c r="G29" s="52"/>
      <c r="H29" s="53"/>
      <c r="I29" s="54"/>
      <c r="J29" s="11"/>
      <c r="K29" s="11"/>
      <c r="L29" s="11"/>
      <c r="M29" s="11"/>
      <c r="N29" s="11"/>
      <c r="O29" s="11"/>
      <c r="P29" s="11"/>
      <c r="Q29" s="11"/>
      <c r="R29">
        <f t="shared" si="4"/>
        <v>48</v>
      </c>
      <c r="S29" s="11" t="s">
        <v>70</v>
      </c>
      <c r="T29" s="11" t="str">
        <f t="shared" si="3"/>
        <v>48 Bulan</v>
      </c>
      <c r="U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</row>
    <row r="30" spans="1:148" x14ac:dyDescent="0.25">
      <c r="A30" s="12" t="s">
        <v>49</v>
      </c>
      <c r="B30" s="13"/>
      <c r="C30" s="13"/>
      <c r="D30" s="13"/>
      <c r="E30" s="13"/>
      <c r="F30" s="13"/>
      <c r="G30" s="13"/>
      <c r="H30" s="13"/>
      <c r="I30" s="14"/>
      <c r="J30" s="11"/>
      <c r="K30" s="11"/>
      <c r="L30" s="11"/>
      <c r="M30" s="11"/>
      <c r="N30" s="11"/>
      <c r="O30" s="11"/>
      <c r="P30" s="11"/>
      <c r="Q30" s="11"/>
      <c r="R30">
        <f t="shared" si="4"/>
        <v>54</v>
      </c>
      <c r="S30" s="11" t="s">
        <v>70</v>
      </c>
      <c r="T30" s="11" t="str">
        <f t="shared" si="3"/>
        <v>54 Bulan</v>
      </c>
      <c r="U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</row>
    <row r="31" spans="1:148" x14ac:dyDescent="0.25">
      <c r="A31" s="15"/>
      <c r="B31" s="16" t="s">
        <v>50</v>
      </c>
      <c r="C31" s="17"/>
      <c r="D31" s="17"/>
      <c r="E31" s="17"/>
      <c r="F31" s="17"/>
      <c r="G31" s="17"/>
      <c r="H31" s="17"/>
      <c r="I31" s="18"/>
      <c r="J31" s="11"/>
      <c r="K31" s="11"/>
      <c r="L31" s="11"/>
      <c r="M31" s="11"/>
      <c r="N31" s="11"/>
      <c r="O31" s="11"/>
      <c r="P31" s="11"/>
      <c r="Q31" s="11"/>
      <c r="R31">
        <f t="shared" si="4"/>
        <v>60</v>
      </c>
      <c r="S31" s="11" t="s">
        <v>70</v>
      </c>
      <c r="T31" s="11" t="str">
        <f t="shared" si="3"/>
        <v>60 Bulan</v>
      </c>
      <c r="U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</row>
    <row r="32" spans="1:148" x14ac:dyDescent="0.25">
      <c r="A32" s="15"/>
      <c r="B32" s="19" t="s">
        <v>72</v>
      </c>
      <c r="C32" s="17"/>
      <c r="D32" s="17"/>
      <c r="E32" s="17"/>
      <c r="F32" s="17"/>
      <c r="G32" s="17"/>
      <c r="H32" s="17"/>
      <c r="I32" s="18"/>
      <c r="J32" s="11"/>
      <c r="K32" s="11"/>
      <c r="L32" s="11"/>
      <c r="M32" s="11"/>
      <c r="N32" s="11"/>
      <c r="O32" s="11"/>
      <c r="P32" s="11"/>
      <c r="Q32" s="11"/>
      <c r="R32">
        <f t="shared" si="4"/>
        <v>66</v>
      </c>
      <c r="S32" s="11"/>
      <c r="T32" s="11"/>
      <c r="U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</row>
    <row r="33" spans="1:148" x14ac:dyDescent="0.25">
      <c r="A33" s="15"/>
      <c r="B33" s="16" t="s">
        <v>51</v>
      </c>
      <c r="C33" s="17"/>
      <c r="D33" s="17"/>
      <c r="E33" s="17"/>
      <c r="F33" s="17"/>
      <c r="G33" s="17"/>
      <c r="H33" s="17"/>
      <c r="I33" s="18"/>
      <c r="J33" s="11"/>
      <c r="K33" s="11"/>
      <c r="L33" s="11"/>
      <c r="M33" s="11"/>
      <c r="N33" s="11"/>
      <c r="O33" s="11"/>
      <c r="P33" s="11"/>
      <c r="Q33" s="11"/>
      <c r="R33">
        <f t="shared" si="4"/>
        <v>72</v>
      </c>
      <c r="S33" s="11"/>
      <c r="T33" s="11"/>
      <c r="U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</row>
    <row r="34" spans="1:148" x14ac:dyDescent="0.25">
      <c r="A34" s="15"/>
      <c r="B34" s="19" t="s">
        <v>52</v>
      </c>
      <c r="C34" s="17"/>
      <c r="D34" s="17"/>
      <c r="E34" s="17"/>
      <c r="F34" s="17"/>
      <c r="G34" s="17"/>
      <c r="H34" s="17"/>
      <c r="I34" s="18"/>
      <c r="J34" s="11"/>
      <c r="K34" s="11"/>
      <c r="L34" s="11"/>
      <c r="M34" s="11"/>
      <c r="N34" s="11"/>
      <c r="O34" s="11"/>
      <c r="P34" s="11"/>
      <c r="Q34" s="11"/>
      <c r="R34">
        <f t="shared" si="4"/>
        <v>78</v>
      </c>
      <c r="S34" s="11"/>
      <c r="T34" s="11"/>
      <c r="U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</row>
    <row r="35" spans="1:148" x14ac:dyDescent="0.25">
      <c r="A35" s="15"/>
      <c r="B35" s="16" t="s">
        <v>53</v>
      </c>
      <c r="C35" s="17"/>
      <c r="D35" s="17"/>
      <c r="E35" s="17"/>
      <c r="F35" s="17"/>
      <c r="G35" s="17"/>
      <c r="H35" s="17"/>
      <c r="I35" s="18"/>
      <c r="J35" s="11"/>
      <c r="K35" s="11"/>
      <c r="L35" s="11"/>
      <c r="M35" s="11"/>
      <c r="N35" s="11"/>
      <c r="O35" s="11"/>
      <c r="P35" s="11"/>
      <c r="Q35" s="11"/>
      <c r="R35">
        <f t="shared" si="4"/>
        <v>84</v>
      </c>
      <c r="S35" s="11"/>
      <c r="T35" s="11"/>
      <c r="U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</row>
    <row r="36" spans="1:148" x14ac:dyDescent="0.25">
      <c r="A36" s="15"/>
      <c r="B36" s="19" t="s">
        <v>54</v>
      </c>
      <c r="C36" s="17"/>
      <c r="D36" s="17"/>
      <c r="E36" s="17"/>
      <c r="F36" s="17"/>
      <c r="G36" s="17"/>
      <c r="H36" s="17"/>
      <c r="I36" s="18"/>
      <c r="J36" s="11"/>
      <c r="K36" s="11"/>
      <c r="L36" s="11"/>
      <c r="M36" s="11"/>
      <c r="N36" s="11"/>
      <c r="O36" s="11"/>
      <c r="P36" s="11"/>
      <c r="Q36" s="11"/>
      <c r="R36">
        <f t="shared" si="4"/>
        <v>90</v>
      </c>
      <c r="S36" s="11"/>
      <c r="T36" s="11"/>
      <c r="U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</row>
    <row r="37" spans="1:148" x14ac:dyDescent="0.25">
      <c r="A37" s="15"/>
      <c r="B37" s="17" t="s">
        <v>55</v>
      </c>
      <c r="C37" s="17"/>
      <c r="D37" s="17"/>
      <c r="E37" s="17"/>
      <c r="F37" s="17"/>
      <c r="G37" s="17"/>
      <c r="H37" s="17"/>
      <c r="I37" s="18"/>
      <c r="J37" s="11"/>
      <c r="K37" s="11"/>
      <c r="L37" s="11"/>
      <c r="M37" s="11"/>
      <c r="N37" s="11"/>
      <c r="O37" s="11"/>
      <c r="P37" s="11"/>
      <c r="Q37" s="11"/>
      <c r="R37">
        <f t="shared" si="4"/>
        <v>96</v>
      </c>
      <c r="S37" s="11"/>
      <c r="T37" s="11"/>
      <c r="U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</row>
    <row r="38" spans="1:148" x14ac:dyDescent="0.25">
      <c r="A38" s="15"/>
      <c r="B38" s="19" t="s">
        <v>56</v>
      </c>
      <c r="C38" s="17"/>
      <c r="D38" s="17"/>
      <c r="E38" s="17"/>
      <c r="F38" s="17"/>
      <c r="G38" s="17"/>
      <c r="H38" s="17"/>
      <c r="I38" s="18"/>
      <c r="J38" s="11"/>
      <c r="K38" s="11"/>
      <c r="L38" s="11"/>
      <c r="M38" s="11"/>
      <c r="N38" s="11"/>
      <c r="O38" s="11"/>
      <c r="P38" s="11"/>
      <c r="Q38" s="11"/>
      <c r="R38">
        <f t="shared" si="4"/>
        <v>102</v>
      </c>
      <c r="S38" s="11"/>
      <c r="T38" s="11"/>
      <c r="U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</row>
    <row r="39" spans="1:148" ht="15.75" thickBot="1" x14ac:dyDescent="0.3">
      <c r="A39" s="20"/>
      <c r="B39" s="21"/>
      <c r="C39" s="21"/>
      <c r="D39" s="21"/>
      <c r="E39" s="21"/>
      <c r="F39" s="21"/>
      <c r="G39" s="21"/>
      <c r="H39" s="21"/>
      <c r="I39" s="22"/>
      <c r="J39" s="11"/>
      <c r="K39" s="11"/>
      <c r="L39" s="11"/>
      <c r="M39" s="11"/>
      <c r="N39" s="11"/>
      <c r="O39" s="11"/>
      <c r="P39" s="11"/>
      <c r="Q39" s="11"/>
      <c r="R39">
        <f t="shared" si="4"/>
        <v>108</v>
      </c>
      <c r="S39" s="11"/>
      <c r="T39" s="11"/>
      <c r="U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</row>
    <row r="40" spans="1:148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>
        <f t="shared" si="4"/>
        <v>114</v>
      </c>
      <c r="S40" s="11"/>
      <c r="T40" s="11"/>
      <c r="U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</row>
    <row r="41" spans="1:148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</row>
    <row r="42" spans="1:148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</row>
    <row r="43" spans="1:148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</row>
    <row r="44" spans="1:148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</row>
    <row r="45" spans="1:148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</row>
    <row r="46" spans="1:148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</row>
    <row r="47" spans="1:148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</row>
    <row r="48" spans="1:148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</row>
    <row r="49" spans="1:148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</row>
    <row r="50" spans="1:148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</row>
    <row r="51" spans="1:148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</row>
    <row r="52" spans="1:148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</row>
    <row r="53" spans="1:148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</row>
    <row r="54" spans="1:148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</row>
    <row r="55" spans="1:148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</row>
    <row r="56" spans="1:148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1"/>
      <c r="EP56" s="11"/>
      <c r="EQ56" s="11"/>
      <c r="ER56" s="11"/>
    </row>
    <row r="57" spans="1:148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W57" s="11"/>
      <c r="DX57" s="11"/>
      <c r="DY57" s="11"/>
      <c r="DZ57" s="11"/>
      <c r="EA57" s="11"/>
      <c r="EB57" s="11"/>
      <c r="EC57" s="11"/>
      <c r="ED57" s="11"/>
      <c r="EE57" s="11"/>
      <c r="EF57" s="11"/>
      <c r="EG57" s="11"/>
      <c r="EH57" s="11"/>
      <c r="EI57" s="11"/>
      <c r="EJ57" s="11"/>
      <c r="EK57" s="11"/>
      <c r="EL57" s="11"/>
      <c r="EM57" s="11"/>
      <c r="EN57" s="11"/>
      <c r="EO57" s="11"/>
      <c r="EP57" s="11"/>
      <c r="EQ57" s="11"/>
      <c r="ER57" s="11"/>
    </row>
    <row r="58" spans="1:148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W58" s="11"/>
      <c r="DX58" s="11"/>
      <c r="DY58" s="11"/>
      <c r="DZ58" s="11"/>
      <c r="EA58" s="11"/>
      <c r="EB58" s="11"/>
      <c r="EC58" s="11"/>
      <c r="ED58" s="11"/>
      <c r="EE58" s="11"/>
      <c r="EF58" s="11"/>
      <c r="EG58" s="11"/>
      <c r="EH58" s="11"/>
      <c r="EI58" s="11"/>
      <c r="EJ58" s="11"/>
      <c r="EK58" s="11"/>
      <c r="EL58" s="11"/>
      <c r="EM58" s="11"/>
      <c r="EN58" s="11"/>
      <c r="EO58" s="11"/>
      <c r="EP58" s="11"/>
      <c r="EQ58" s="11"/>
      <c r="ER58" s="11"/>
    </row>
    <row r="59" spans="1:148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W59" s="11"/>
      <c r="DX59" s="11"/>
      <c r="DY59" s="11"/>
      <c r="DZ59" s="11"/>
      <c r="EA59" s="11"/>
      <c r="EB59" s="11"/>
      <c r="EC59" s="11"/>
      <c r="ED59" s="11"/>
      <c r="EE59" s="11"/>
      <c r="EF59" s="11"/>
      <c r="EG59" s="11"/>
      <c r="EH59" s="11"/>
      <c r="EI59" s="11"/>
      <c r="EJ59" s="11"/>
      <c r="EK59" s="11"/>
      <c r="EL59" s="11"/>
      <c r="EM59" s="11"/>
      <c r="EN59" s="11"/>
      <c r="EO59" s="11"/>
      <c r="EP59" s="11"/>
      <c r="EQ59" s="11"/>
      <c r="ER59" s="11"/>
    </row>
    <row r="60" spans="1:148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W60" s="11"/>
      <c r="DX60" s="11"/>
      <c r="DY60" s="11"/>
      <c r="DZ60" s="11"/>
      <c r="EA60" s="11"/>
      <c r="EB60" s="11"/>
      <c r="EC60" s="11"/>
      <c r="ED60" s="11"/>
      <c r="EE60" s="11"/>
      <c r="EF60" s="11"/>
      <c r="EG60" s="11"/>
      <c r="EH60" s="11"/>
      <c r="EI60" s="11"/>
      <c r="EJ60" s="11"/>
      <c r="EK60" s="11"/>
      <c r="EL60" s="11"/>
      <c r="EM60" s="11"/>
      <c r="EN60" s="11"/>
      <c r="EO60" s="11"/>
      <c r="EP60" s="11"/>
      <c r="EQ60" s="11"/>
      <c r="ER60" s="11"/>
    </row>
    <row r="61" spans="1:148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W61" s="11"/>
      <c r="DX61" s="11"/>
      <c r="DY61" s="11"/>
      <c r="DZ61" s="11"/>
      <c r="EA61" s="11"/>
      <c r="EB61" s="11"/>
      <c r="EC61" s="11"/>
      <c r="ED61" s="11"/>
      <c r="EE61" s="11"/>
      <c r="EF61" s="11"/>
      <c r="EG61" s="11"/>
      <c r="EH61" s="11"/>
      <c r="EI61" s="11"/>
      <c r="EJ61" s="11"/>
      <c r="EK61" s="11"/>
      <c r="EL61" s="11"/>
      <c r="EM61" s="11"/>
      <c r="EN61" s="11"/>
      <c r="EO61" s="11"/>
      <c r="EP61" s="11"/>
      <c r="EQ61" s="11"/>
      <c r="ER61" s="11"/>
    </row>
  </sheetData>
  <mergeCells count="23">
    <mergeCell ref="A1:I2"/>
    <mergeCell ref="A13:B15"/>
    <mergeCell ref="A21:B23"/>
    <mergeCell ref="A25:B27"/>
    <mergeCell ref="D21:E23"/>
    <mergeCell ref="D25:E27"/>
    <mergeCell ref="A17:B19"/>
    <mergeCell ref="C3:C5"/>
    <mergeCell ref="C7:C9"/>
    <mergeCell ref="C13:C15"/>
    <mergeCell ref="C21:C23"/>
    <mergeCell ref="C25:C27"/>
    <mergeCell ref="C17:C19"/>
    <mergeCell ref="A11:F11"/>
    <mergeCell ref="A3:B5"/>
    <mergeCell ref="D3:E5"/>
    <mergeCell ref="A7:B9"/>
    <mergeCell ref="D7:E9"/>
    <mergeCell ref="E13:E15"/>
    <mergeCell ref="D13:D15"/>
    <mergeCell ref="D17:D19"/>
    <mergeCell ref="E17:E19"/>
    <mergeCell ref="G21:I29"/>
  </mergeCells>
  <dataValidations count="1">
    <dataValidation type="list" allowBlank="1" showInputMessage="1" showErrorMessage="1" sqref="D3:E5">
      <formula1>$R$3:$R$13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2025-05-20T01:47:57Z</dcterms:created>
  <dcterms:modified xsi:type="dcterms:W3CDTF">2025-05-22T08:37:48Z</dcterms:modified>
</cp:coreProperties>
</file>