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xampp\htdocs\Logistic\"/>
    </mc:Choice>
  </mc:AlternateContent>
  <xr:revisionPtr revIDLastSave="0" documentId="8_{57353774-B29A-41C2-BCDC-63A6C7C9FFF9}" xr6:coauthVersionLast="47" xr6:coauthVersionMax="47" xr10:uidLastSave="{00000000-0000-0000-0000-000000000000}"/>
  <bookViews>
    <workbookView xWindow="6216" yWindow="1344" windowWidth="17280" windowHeight="8880" xr2:uid="{C8510E56-5FED-3E45-9EF2-1A2938B1900D}"/>
  </bookViews>
  <sheets>
    <sheet name="yes" sheetId="1" r:id="rId1"/>
    <sheet name="update (2)" sheetId="15" r:id="rId2"/>
    <sheet name="จำลอง Real-time Update " sheetId="13" r:id="rId3"/>
    <sheet name="Dashboard" sheetId="2" r:id="rId4"/>
    <sheet name="สถานะพัสดุ" sheetId="12" r:id="rId5"/>
    <sheet name="Top 5" sheetId="11" r:id="rId6"/>
    <sheet name="Map" sheetId="10" r:id="rId7"/>
  </sheets>
  <definedNames>
    <definedName name="ExternalData_1" localSheetId="1" hidden="1">'update (2)'!$A$1:$M$40</definedName>
    <definedName name="ExternalData_1" localSheetId="2" hidden="1">'จำลอง Real-time Update '!$A$1:$M$40</definedName>
    <definedName name="Slicer_พัสดุทั้งหมด">#N/A</definedName>
  </definedNames>
  <calcPr calcId="191029"/>
  <pivotCaches>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 i="1" l="1"/>
  <c r="M19" i="1" s="1"/>
  <c r="K19" i="1"/>
  <c r="G19" i="1"/>
  <c r="L18" i="1"/>
  <c r="M18" i="1" s="1"/>
  <c r="K18" i="1"/>
  <c r="G18" i="1"/>
  <c r="M3" i="1"/>
  <c r="M4" i="1"/>
  <c r="M5" i="1"/>
  <c r="M6" i="1"/>
  <c r="M7" i="1"/>
  <c r="M8" i="1"/>
  <c r="M9" i="1"/>
  <c r="M10" i="1"/>
  <c r="M11" i="1"/>
  <c r="M12" i="1"/>
  <c r="M13" i="1"/>
  <c r="M14" i="1"/>
  <c r="M15" i="1"/>
  <c r="M16" i="1"/>
  <c r="M17" i="1"/>
  <c r="L3" i="1"/>
  <c r="L4" i="1"/>
  <c r="L5" i="1"/>
  <c r="L6" i="1"/>
  <c r="L7" i="1"/>
  <c r="L8" i="1"/>
  <c r="L9" i="1"/>
  <c r="L10" i="1"/>
  <c r="L11" i="1"/>
  <c r="L12" i="1"/>
  <c r="L13" i="1"/>
  <c r="L14" i="1"/>
  <c r="L15" i="1"/>
  <c r="L16" i="1"/>
  <c r="L17" i="1"/>
  <c r="K2" i="1"/>
  <c r="K3" i="1"/>
  <c r="K4" i="1"/>
  <c r="K5" i="1"/>
  <c r="K6" i="1"/>
  <c r="K7" i="1"/>
  <c r="K8" i="1"/>
  <c r="K9" i="1"/>
  <c r="K10" i="1"/>
  <c r="K11" i="1"/>
  <c r="K12" i="1"/>
  <c r="K13" i="1"/>
  <c r="K14" i="1"/>
  <c r="K15" i="1"/>
  <c r="K16" i="1"/>
  <c r="K17" i="1"/>
  <c r="G6" i="1"/>
  <c r="C5" i="12"/>
  <c r="C6" i="12"/>
  <c r="C4" i="12"/>
  <c r="C3" i="12"/>
  <c r="L2" i="1"/>
  <c r="G2" i="1"/>
  <c r="G3" i="1"/>
  <c r="G4" i="1"/>
  <c r="G5" i="1"/>
  <c r="G7" i="1"/>
  <c r="G8" i="1"/>
  <c r="G9" i="1"/>
  <c r="G10" i="1"/>
  <c r="G11" i="1"/>
  <c r="G12" i="1"/>
  <c r="G13" i="1"/>
  <c r="G14" i="1"/>
  <c r="G15" i="1"/>
  <c r="G16" i="1"/>
  <c r="G17" i="1"/>
  <c r="B5" i="11" l="1" a="1"/>
  <c r="B5" i="11" s="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8D47E-2976-4A93-B1D5-1C1F467AE1B6}" keepAlive="1" name="Query - update" description="Connection to the 'update' query in the workbook." type="5" refreshedVersion="7" background="1" saveData="1">
    <dbPr connection="Provider=Microsoft.Mashup.OleDb.1;Data Source=$Workbook$;Location=update;Extended Properties=&quot;&quot;" command="SELECT * FROM [update]"/>
  </connection>
  <connection id="2" xr16:uid="{A97E703A-C9B2-4C95-BF5C-3A5B16F20013}" keepAlive="1" name="Query - update (2)" description="Connection to the 'update (2)' query in the workbook." type="5" refreshedVersion="7" background="1" saveData="1">
    <dbPr connection="Provider=Microsoft.Mashup.OleDb.1;Data Source=$Workbook$;Location=&quot;update (2)&quot;;Extended Properties=&quot;&quot;" command="SELECT * FROM [update (2)]"/>
  </connection>
  <connection id="3" xr16:uid="{8373723C-3CF2-424B-9EB9-9273C90A57CB}" keepAlive="1" name="Query - จำลอง" description="Connection to the 'จำลอง' query in the workbook." type="5" refreshedVersion="8" background="1" saveData="1">
    <dbPr connection="Provider=Microsoft.Mashup.OleDb.1;Data Source=$Workbook$;Location=จำลอง;Extended Properties=&quot;&quot;" command="SELECT * FROM [จำลอง]"/>
  </connection>
  <connection id="4" xr16:uid="{428D8F21-F31E-574A-A1CA-D6780696A476}" keepAlive="1" name="Query - จำลอง (2)" description="Connection to the 'จำลอง (2)' query in the workbook." type="5" refreshedVersion="8" background="1" saveData="1">
    <dbPr connection="Provider=Microsoft.Mashup.OleDb.1;Data Source=$Workbook$;Location=&quot;จำลอง (2)&quot;;Extended Properties=&quot;&quot;" command="SELECT * FROM [จำลอง (2)]"/>
  </connection>
  <connection id="5" xr16:uid="{D71B0529-7502-4147-B7A0-0B765281720B}" keepAlive="1" name="Query - จำลอง (3)" description="Connection to the 'จำลอง (3)' query in the workbook." type="5" refreshedVersion="8" background="1" refreshOnLoad="1" saveData="1">
    <dbPr connection="Provider=Microsoft.Mashup.OleDb.1;Data Source=$Workbook$;Location=&quot;จำลอง (3)&quot;;Extended Properties=&quot;&quot;" command="SELECT * FROM [จำลอง (3)]"/>
  </connection>
  <connection id="6" xr16:uid="{AD7B9B90-F5F9-9C4C-BC3E-DE2C914F41B2}" keepAlive="1" name="Query - จำลอง (4)" description="Connection to the 'จำลอง (4)' query in the workbook." type="5" refreshedVersion="8" background="1" saveData="1">
    <dbPr connection="Provider=Microsoft.Mashup.OleDb.1;Data Source=$Workbook$;Location=&quot;จำลอง (4)&quot;;Extended Properties=&quot;&quot;" command="SELECT * FROM [จำลอง (4)]"/>
  </connection>
  <connection id="7" xr16:uid="{8F777C71-CF2B-2C43-9A16-B05BED609F53}" keepAlive="1" name="Query - จำลอง2" description="Connection to the 'จำลอง2' query in the workbook." type="5" refreshedVersion="0" background="1">
    <dbPr connection="Provider=Microsoft.Mashup.OleDb.1;Data Source=$Workbook$;Location=จำลอง2;Extended Properties=&quot;&quot;" command="SELECT * FROM [จำลอง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<sst xmlns="http://schemas.openxmlformats.org/spreadsheetml/2006/main" count="487" uniqueCount="143">
  <si>
    <t> Tracking Number</t>
  </si>
  <si>
    <t>ผู้ส่ง</t>
  </si>
  <si>
    <t>ผู้รับ</t>
  </si>
  <si>
    <t>สถานะปัจจุบัน</t>
  </si>
  <si>
    <t>Latitude</t>
  </si>
  <si>
    <t>Longitude</t>
  </si>
  <si>
    <t>Timestamp </t>
  </si>
  <si>
    <t>ความเร็ว (km/h)</t>
  </si>
  <si>
    <t>ระยะทางเหลือ (km)</t>
  </si>
  <si>
    <t>Lat_ปลายทาง</t>
  </si>
  <si>
    <t>Lon_ปลายทาง</t>
  </si>
  <si>
    <t>บจก. เอ็กซ์เพรส</t>
  </si>
  <si>
    <t>วิภา ร่ำรวย</t>
  </si>
  <si>
    <t>ถึงแล้ว</t>
  </si>
  <si>
    <t>คลังสินค้ากลาง</t>
  </si>
  <si>
    <t>สมชาย ใจดี</t>
  </si>
  <si>
    <t>กำลังขนส่ง</t>
  </si>
  <si>
    <t>อำนาจ มีสุข</t>
  </si>
  <si>
    <t>Global Shipping</t>
  </si>
  <si>
    <t>TH-5004</t>
  </si>
  <si>
    <t>TH-7075</t>
  </si>
  <si>
    <t>TH-9894</t>
  </si>
  <si>
    <t>TH-8429</t>
  </si>
  <si>
    <t>TH-4785</t>
  </si>
  <si>
    <t>TH-8369</t>
  </si>
  <si>
    <t>TH-7281</t>
  </si>
  <si>
    <t>TH-2882</t>
  </si>
  <si>
    <t>TH-4096</t>
  </si>
  <si>
    <t>TH-7393</t>
  </si>
  <si>
    <t>TH-4865</t>
  </si>
  <si>
    <t>TH-9002</t>
  </si>
  <si>
    <t>TH-1751</t>
  </si>
  <si>
    <t>TH-3622</t>
  </si>
  <si>
    <t>TH-4501</t>
  </si>
  <si>
    <t>TH-2404</t>
  </si>
  <si>
    <t>TH-8494</t>
  </si>
  <si>
    <t>TH-2370</t>
  </si>
  <si>
    <t>TH-7081</t>
  </si>
  <si>
    <t>TH-7170</t>
  </si>
  <si>
    <t>TH-4175</t>
  </si>
  <si>
    <t>TH-6915</t>
  </si>
  <si>
    <t>TH-3494</t>
  </si>
  <si>
    <t>TH-7344</t>
  </si>
  <si>
    <t>TH-2938</t>
  </si>
  <si>
    <t>TH-3418</t>
  </si>
  <si>
    <t>TH-4805</t>
  </si>
  <si>
    <t>TH-3334</t>
  </si>
  <si>
    <t>TH-5740</t>
  </si>
  <si>
    <t>TH-5763</t>
  </si>
  <si>
    <t>TH-7229</t>
  </si>
  <si>
    <t>TH-6498</t>
  </si>
  <si>
    <t>TH-2328</t>
  </si>
  <si>
    <t>TH-8563</t>
  </si>
  <si>
    <t>TH-2868</t>
  </si>
  <si>
    <t>TH-7165</t>
  </si>
  <si>
    <t>TH-1693</t>
  </si>
  <si>
    <t>TH-2977</t>
  </si>
  <si>
    <t>TH-1965</t>
  </si>
  <si>
    <t>Dashboard</t>
  </si>
  <si>
    <t>พัสดุทั้งหมด</t>
  </si>
  <si>
    <t xml:space="preserve">พัสดุที่ส่งสำเร็จ </t>
  </si>
  <si>
    <t>พัสดุที่โดน Disruption (ล่าช้า)</t>
  </si>
  <si>
    <t>พัสดุที่กำลังขนส่ง</t>
  </si>
  <si>
    <t>เวลาที่คาดว่าจะถึง</t>
  </si>
  <si>
    <t>ระยะเวลาที่ใช้</t>
  </si>
  <si>
    <t>สถานะพัสดุ</t>
  </si>
  <si>
    <t>Map</t>
  </si>
  <si>
    <t>ตาราง Top 5 พัสดุอัปเดตล่าสุด</t>
  </si>
  <si>
    <t>Row Labels</t>
  </si>
  <si>
    <t>Grand Total</t>
  </si>
  <si>
    <t>Timestamp</t>
  </si>
  <si>
    <t>ล่าช้า</t>
  </si>
  <si>
    <t>TH9963334018</t>
  </si>
  <si>
    <t>TH2801823908</t>
  </si>
  <si>
    <t>TH6756332150</t>
  </si>
  <si>
    <t>TH9776552803</t>
  </si>
  <si>
    <t>TH8995970241</t>
  </si>
  <si>
    <t>TH4721519026</t>
  </si>
  <si>
    <t>TH3783290795</t>
  </si>
  <si>
    <t>TH1240251661</t>
  </si>
  <si>
    <t>TH8110054933</t>
  </si>
  <si>
    <t>TH7801222128</t>
  </si>
  <si>
    <t>TH8217611860</t>
  </si>
  <si>
    <t>TH9639245200</t>
  </si>
  <si>
    <t>TH5974249674</t>
  </si>
  <si>
    <t>TH7980611182</t>
  </si>
  <si>
    <t>TH9592390865</t>
  </si>
  <si>
    <t>บริษัท สยามโลจิสติกส์ จำกัด</t>
  </si>
  <si>
    <t>หจก. นครใต้ขนส่ง</t>
  </si>
  <si>
    <t>บริษัท บลูโอเชี่ยนเทรดดิ้ง จำกัด</t>
  </si>
  <si>
    <t>บริษัท ไทยกรีนมาร์ท จำกัด</t>
  </si>
  <si>
    <t>ร้านมินิมาร์ทป้าแอ๋ว</t>
  </si>
  <si>
    <t>คุณกิตติพงศ์ พรหมศรี</t>
  </si>
  <si>
    <t>คุณสุพัตรา วัฒนชัย</t>
  </si>
  <si>
    <t>คุณณัฐวุฒิ ชาญกิจ</t>
  </si>
  <si>
    <t>คุณพิมพ์ชนก ศรีสุข</t>
  </si>
  <si>
    <t>คุณอรทัย มณีรัตน์</t>
  </si>
  <si>
    <t>บริษัท โกลเด้นแพ็ค จำกัด</t>
  </si>
  <si>
    <t>บริษัท แฟลชฟอร์เวิร์ด เอ็กซ์เพรส จำกัด</t>
  </si>
  <si>
    <t>ร้านช้อปดีมีของ</t>
  </si>
  <si>
    <t>บริษัท นอร์ทสตาร์ ซัพพลาย จำกัด</t>
  </si>
  <si>
    <t>บริษัท อีโคแพ็ค (ประเทศไทย) จำกัด</t>
  </si>
  <si>
    <t>ร้านบ้านขนมหวาน</t>
  </si>
  <si>
    <t>คุณสิรินดา ชัยมงคล</t>
  </si>
  <si>
    <t>คุณวรินทร ศรีสมบัติ</t>
  </si>
  <si>
    <t>คุณธัญญารัตน์ นิ่มนวล</t>
  </si>
  <si>
    <t>ร้านอิ่มอร่อยเดลิเวอรี่</t>
  </si>
  <si>
    <t>บริษัท พรีเมียมออโต้พาร์ท จำกัด</t>
  </si>
  <si>
    <t>ร้านฟ้าใสคาเฟ่</t>
  </si>
  <si>
    <t>บริษัท บางกอกเทคโซลูชัน จำกัด</t>
  </si>
  <si>
    <t>ร้านสมาร์ทโฮมอิเล็กทรอนิกส์</t>
  </si>
  <si>
    <t>บริษัท สตาร์ชิปปิ้ง เซอร์วิส จำกัด</t>
  </si>
  <si>
    <t>คุณศศิธร แสงทอง</t>
  </si>
  <si>
    <t>คุณธนกฤต สุขใจ</t>
  </si>
  <si>
    <t>คุณณิชารีย์ พงษ์ศรี</t>
  </si>
  <si>
    <t>คุณปริญญา วัฒนะ</t>
  </si>
  <si>
    <t>คุณกานต์พิชชา รัตนกุล</t>
  </si>
  <si>
    <t>คุณภัทรพล อินทร์แก้ว</t>
  </si>
  <si>
    <t>คุณจิราพร สุวรรณศรี</t>
  </si>
  <si>
    <t>ชื่อผู้ส่ง</t>
  </si>
  <si>
    <t>ชื่อผู้รับ</t>
  </si>
  <si>
    <t>ตัวชี้วัด</t>
  </si>
  <si>
    <t>จำนวน</t>
  </si>
  <si>
    <t>ทั้งหมด</t>
  </si>
  <si>
    <t>รอรับเข้าระบบ</t>
  </si>
  <si>
    <t>ตีกลับ/มีปัญหา</t>
  </si>
  <si>
    <t>26/1/2026 12:52</t>
  </si>
  <si>
    <t>25/1/2026 6:44</t>
  </si>
  <si>
    <t>25/1/2026 3:32</t>
  </si>
  <si>
    <t>24/1/2026 18:47</t>
  </si>
  <si>
    <t>26/1/2026 11:33</t>
  </si>
  <si>
    <t>26/1/2026 4:10</t>
  </si>
  <si>
    <t>25/1/2026 6:01</t>
  </si>
  <si>
    <t>25/1/2026 0:33</t>
  </si>
  <si>
    <t>25/1/2026 10:10</t>
  </si>
  <si>
    <t>25/1/2026 7:35</t>
  </si>
  <si>
    <t>25/1/2026 17:24</t>
  </si>
  <si>
    <t>25/1/2026 1:35</t>
  </si>
  <si>
    <t>26/1/2026 14:03</t>
  </si>
  <si>
    <t>26/1/2026 6:04</t>
  </si>
  <si>
    <t>25/1/2026 23:39</t>
  </si>
  <si>
    <t>24/1/2026 18:48</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</si>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</sst>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7" formatCode="0.0"/>
    <numFmt numFmtId="188" formatCode="[$-1000409]h:mm\ AM/PM;@"/>
    <numFmt numFmtId="198" formatCode="[$-F400]h:mm:ss\ AM/PM"/>
  </numFmts>
  <fonts count="10" x14ac:knownFonts="1">
    <font>
      <sz val="12"/>
      <color theme="1"/>
      <name val="Tahoma"/>
      <family val="2"/>
      <scheme val="minor"/>
    </font>
    <font>
      <sz val="16"/>
      <color theme="1"/>
      <name val="TH SarabunPSK"/>
      <family val="2"/>
    </font>
    <font>
      <b/>
      <sz val="20"/>
      <color theme="1"/>
      <name val="TH SarabunPSK"/>
      <family val="2"/>
    </font>
    <font>
      <b/>
      <sz val="22"/>
      <color theme="1"/>
      <name val="TH SarabunPSK"/>
      <family val="2"/>
    </font>
    <font>
      <sz val="18"/>
      <color rgb="FF1F1F1F"/>
      <name val="TH SarabunPSK"/>
      <family val="2"/>
    </font>
    <font>
      <sz val="18"/>
      <color theme="1"/>
      <name val="TH SarabunPSK"/>
      <family val="2"/>
    </font>
    <font>
      <b/>
      <sz val="20"/>
      <color rgb="FF1D2125"/>
      <name val="TH SarabunPSK"/>
      <family val="2"/>
    </font>
    <font>
      <b/>
      <sz val="36"/>
      <color theme="1"/>
      <name val="TH SarabunPSK"/>
      <family val="2"/>
    </font>
    <font>
      <sz val="11"/>
      <color theme="1"/>
      <name val="Tahoma"/>
      <family val="2"/>
      <scheme val="minor"/>
    </font>
    <font>
      <b/>
      <sz val="11"/>
      <name val="Tahoma"/>
      <family val="2"/>
    </font>
  </fonts>
  <fills count="9">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rgb="FFF3ED8D"/>
        <bgColor indexed="64"/>
      </patternFill>
    </fill>
    <fill>
      <patternFill patternType="solid">
        <fgColor rgb="FFFC6F6D"/>
        <bgColor indexed="64"/>
      </patternFill>
    </fill>
    <fill>
      <patternFill patternType="solid">
        <fgColor theme="3" tint="0.89999084444715716"/>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theme="0"/>
      </bottom>
      <diagonal/>
    </border>
  </borders>
  <cellStyleXfs count="2">
    <xf numFmtId="0" fontId="0" fillId="0" borderId="0"/>
    <xf numFmtId="0" fontId="8" fillId="0" borderId="0"/>
  </cellStyleXfs>
  <cellXfs count="41">
    <xf numFmtId="0" fontId="0" fillId="0" borderId="0" xfId="0"/>
    <xf numFmtId="22" fontId="0" fillId="0" borderId="0" xfId="0" applyNumberFormat="1"/>
    <xf numFmtId="0" fontId="1" fillId="0" borderId="0" xfId="0" applyFont="1"/>
    <xf numFmtId="0" fontId="1" fillId="0" borderId="0" xfId="0" applyFont="1" applyAlignment="1">
      <alignment horizontal="center" vertical="center"/>
    </xf>
    <xf numFmtId="0" fontId="1" fillId="0" borderId="0" xfId="0" applyFont="1" applyAlignment="1">
      <alignment horizontal="left" vertic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3" borderId="1" xfId="0" applyFont="1" applyFill="1" applyBorder="1" applyAlignment="1">
      <alignment horizontal="left" vertical="center"/>
    </xf>
    <xf numFmtId="0" fontId="5" fillId="4" borderId="1" xfId="0" applyFont="1" applyFill="1" applyBorder="1" applyAlignment="1">
      <alignment horizontal="left" vertical="center"/>
    </xf>
    <xf numFmtId="0" fontId="5" fillId="5" borderId="1" xfId="0" applyFont="1" applyFill="1" applyBorder="1" applyAlignment="1">
      <alignment horizontal="left" vertical="center"/>
    </xf>
    <xf numFmtId="187" fontId="1" fillId="0" borderId="0" xfId="0" applyNumberFormat="1" applyFont="1" applyAlignment="1">
      <alignment horizontal="left" vertical="center"/>
    </xf>
    <xf numFmtId="22" fontId="1" fillId="0" borderId="0" xfId="0" applyNumberFormat="1" applyFont="1" applyAlignment="1">
      <alignment horizontal="left" vertical="center"/>
    </xf>
    <xf numFmtId="188" fontId="1" fillId="0" borderId="0" xfId="0" applyNumberFormat="1" applyFont="1" applyAlignment="1">
      <alignment horizontal="left" vertical="center"/>
    </xf>
    <xf numFmtId="0" fontId="6"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0" xfId="0" pivotButton="1"/>
    <xf numFmtId="0" fontId="0" fillId="0" borderId="0" xfId="0" applyAlignment="1">
      <alignment horizontal="left"/>
    </xf>
    <xf numFmtId="0" fontId="6" fillId="6" borderId="1" xfId="0" applyFont="1" applyFill="1" applyBorder="1" applyAlignment="1">
      <alignment horizontal="left" vertical="center"/>
    </xf>
    <xf numFmtId="0" fontId="0" fillId="6" borderId="0" xfId="0" applyFill="1"/>
    <xf numFmtId="0" fontId="5" fillId="0" borderId="4" xfId="0" applyFont="1" applyBorder="1" applyAlignment="1">
      <alignment horizontal="left" vertical="center"/>
    </xf>
    <xf numFmtId="0" fontId="5" fillId="0" borderId="0" xfId="0" applyFont="1" applyAlignment="1">
      <alignment horizontal="left" vertical="center"/>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0" fontId="0" fillId="0" borderId="0" xfId="0" applyNumberFormat="1"/>
    <xf numFmtId="0" fontId="3" fillId="0" borderId="0" xfId="0" applyFont="1" applyFill="1" applyAlignment="1">
      <alignment vertical="center"/>
    </xf>
    <xf numFmtId="0" fontId="7" fillId="6" borderId="0" xfId="0" applyFont="1" applyFill="1" applyAlignment="1">
      <alignment horizontal="center" vertical="center"/>
    </xf>
    <xf numFmtId="0" fontId="3" fillId="6" borderId="1" xfId="0" applyFont="1" applyFill="1" applyBorder="1" applyAlignment="1">
      <alignment horizontal="center" vertical="center"/>
    </xf>
    <xf numFmtId="0" fontId="3" fillId="6" borderId="0" xfId="0" applyFont="1" applyFill="1" applyAlignment="1">
      <alignment horizontal="center" vertical="center"/>
    </xf>
    <xf numFmtId="0" fontId="0" fillId="7" borderId="1" xfId="0" applyFill="1" applyBorder="1"/>
    <xf numFmtId="0" fontId="0" fillId="8" borderId="1" xfId="0" applyFill="1" applyBorder="1"/>
    <xf numFmtId="0" fontId="0" fillId="7" borderId="7" xfId="0" applyFill="1" applyBorder="1"/>
    <xf numFmtId="0" fontId="0" fillId="7" borderId="1" xfId="0" applyFill="1" applyBorder="1" applyAlignment="1">
      <alignment horizontal="center"/>
    </xf>
    <xf numFmtId="0" fontId="0" fillId="8" borderId="1" xfId="0" applyFill="1" applyBorder="1" applyAlignment="1">
      <alignment horizontal="center"/>
    </xf>
    <xf numFmtId="0" fontId="0" fillId="7" borderId="7" xfId="0" applyFill="1" applyBorder="1" applyAlignment="1">
      <alignment horizontal="center"/>
    </xf>
    <xf numFmtId="0" fontId="1" fillId="0" borderId="0" xfId="1" applyFont="1"/>
    <xf numFmtId="0" fontId="1" fillId="0" borderId="0" xfId="0" applyFont="1" applyAlignment="1">
      <alignment horizontal="right" vertical="center"/>
    </xf>
    <xf numFmtId="0" fontId="1" fillId="0" borderId="0" xfId="1" applyFont="1" applyAlignment="1">
      <alignment horizontal="left"/>
    </xf>
    <xf numFmtId="0" fontId="9" fillId="0" borderId="1" xfId="0" applyFont="1" applyBorder="1" applyAlignment="1">
      <alignment horizontal="center" vertical="top"/>
    </xf>
    <xf numFmtId="198" fontId="0" fillId="0" borderId="0" xfId="0" applyNumberFormat="1"/>
  </cellXfs>
  <cellStyles count="2">
    <cellStyle name="Normal" xfId="0" builtinId="0"/>
    <cellStyle name="Normal 2" xfId="1" xr:uid="{82B07015-84D7-4049-A44E-F562DC0EC14B}"/>
  </cellStyles>
  <dxfs count="39">
    <dxf>
      <numFmt numFmtId="198" formatCode="[$-F400]h:mm:ss\ AM/PM"/>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89" formatCode="d/m/yyyy\ hh:mm"/>
    </dxf>
    <dxf>
      <numFmt numFmtId="189" formatCode="d/m/yyyy\ hh:mm"/>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FC6F6D"/>
      <color rgb="FFF3ED8D"/>
      <color rgb="FFFD5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[update.xlsx]สถานะพัสดุ!PivotTable4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th-TH"/>
              <a:t>สถานะพัสดุ</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th-TH"/>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ED8D"/>
          </a:solidFill>
          <a:ln>
            <a:noFill/>
          </a:ln>
          <a:effectLst/>
        </c:spPr>
      </c:pivotFmt>
      <c:pivotFmt>
        <c:idx val="2"/>
        <c:spPr>
          <a:solidFill>
            <a:schemeClr val="accent3">
              <a:lumMod val="20000"/>
              <a:lumOff val="80000"/>
            </a:schemeClr>
          </a:solidFill>
          <a:ln>
            <a:noFill/>
          </a:ln>
          <a:effectLst/>
        </c:spPr>
      </c:pivotFmt>
      <c:pivotFmt>
        <c:idx val="3"/>
        <c:spPr>
          <a:solidFill>
            <a:srgbClr val="FC6F6D"/>
          </a:solidFill>
          <a:ln>
            <a:noFill/>
          </a:ln>
          <a:effectLst/>
        </c:spPr>
      </c:pivotFmt>
    </c:pivotFmts>
    <c:plotArea>
      <c:layout/>
      <c:barChart>
        <c:barDir val="col"/>
        <c:grouping val="clustered"/>
        <c:varyColors val="0"/>
        <c:dLbls>
          <c:showLegendKey val="0"/>
          <c:showVal val="0"/>
          <c:showCatName val="0"/>
          <c:showSerName val="0"/>
          <c:showPercent val="0"/>
          <c:showBubbleSize val="0"/>
        </c:dLbls>
        <c:gapWidth val="100"/>
        <c:overlap val="-24"/>
        <c:axId val="71463087"/>
        <c:axId val="1233170096"/>
      </c:barChart>
      <c:catAx>
        <c:axId val="714630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1233170096"/>
        <c:crosses val="autoZero"/>
        <c:auto val="1"/>
        <c:lblAlgn val="ctr"/>
        <c:lblOffset val="100"/>
        <c:noMultiLvlLbl val="0"/>
      </c:catAx>
      <c:valAx>
        <c:axId val="1233170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7146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google.com/maps/d/u/0/edit?mid=1kun7q1FgMdi3PoU6kS-PxihAB-Clgq4&amp;usp=sharing" TargetMode="External"/></Relationships>
</file>

<file path=xl/drawings/drawing1.xml><?xml version="1.0" encoding="utf-8"?>
<xdr:wsDr xmlns:xdr="http://schemas.openxmlformats.org/drawingml/2006/spreadsheetDrawing" xmlns:a="http://schemas.openxmlformats.org/drawingml/2006/main">
  <xdr:twoCellAnchor>
    <xdr:from>
      <xdr:col>13</xdr:col>
      <xdr:colOff>520700</xdr:colOff>
      <xdr:row>5</xdr:row>
      <xdr:rowOff>76200</xdr:rowOff>
    </xdr:from>
    <xdr:to>
      <xdr:col>15</xdr:col>
      <xdr:colOff>584200</xdr:colOff>
      <xdr:row>10</xdr:row>
      <xdr:rowOff>38100</xdr:rowOff>
    </xdr:to>
    <xdr:sp macro="[0]!RefreshData" textlink="">
      <xdr:nvSpPr>
        <xdr:cNvPr id="3" name="Rounded Rectangle 2">
          <a:extLst>
            <a:ext uri="{FF2B5EF4-FFF2-40B4-BE49-F238E27FC236}">
              <a16:creationId xmlns:a16="http://schemas.microsoft.com/office/drawing/2014/main" id="{1272E260-36FF-2C95-F0C9-12CF6E526FEC}"/>
            </a:ext>
          </a:extLst>
        </xdr:cNvPr>
        <xdr:cNvSpPr/>
      </xdr:nvSpPr>
      <xdr:spPr>
        <a:xfrm>
          <a:off x="15570200" y="1092200"/>
          <a:ext cx="1714500" cy="9779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3600" b="1">
              <a:latin typeface="TH SarabunPSK" panose="020B0500040200020003" pitchFamily="34" charset="-34"/>
              <a:cs typeface="TH SarabunPSK" panose="020B0500040200020003" pitchFamily="34" charset="-34"/>
            </a:rPr>
            <a:t>Update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673100</xdr:colOff>
      <xdr:row>1</xdr:row>
      <xdr:rowOff>38100</xdr:rowOff>
    </xdr:from>
    <xdr:to>
      <xdr:col>9</xdr:col>
      <xdr:colOff>152400</xdr:colOff>
      <xdr:row>10</xdr:row>
      <xdr:rowOff>104772</xdr:rowOff>
    </xdr:to>
    <mc:AlternateContent xmlns:mc="http://schemas.openxmlformats.org/markup-compatibility/2006" xmlns:a14="http://schemas.microsoft.com/office/drawing/2010/main">
      <mc:Choice Requires="a14">
        <xdr:graphicFrame macro="">
          <xdr:nvGraphicFramePr>
            <xdr:cNvPr id="2" name="พัสดุทั้งหมด">
              <a:extLst>
                <a:ext uri="{FF2B5EF4-FFF2-40B4-BE49-F238E27FC236}">
                  <a16:creationId xmlns:a16="http://schemas.microsoft.com/office/drawing/2014/main" id="{BAF6E154-DBEA-4ECE-6E99-2EB12FB37E73}"/>
                </a:ext>
              </a:extLst>
            </xdr:cNvPr>
            <xdr:cNvGraphicFramePr/>
          </xdr:nvGraphicFramePr>
          <xdr:xfrm>
            <a:off x="0" y="0"/>
            <a:ext cx="0" cy="0"/>
          </xdr:xfrm>
          <a:graphic>
            <a:graphicData uri="http://schemas.microsoft.com/office/drawing/2010/slicer">
              <sle:slicer xmlns:sle="http://schemas.microsoft.com/office/drawing/2010/slicer" name="พัสดุทั้งหมด"/>
            </a:graphicData>
          </a:graphic>
        </xdr:graphicFrame>
      </mc:Choice>
      <mc:Fallback xmlns="">
        <xdr:sp macro="" textlink="">
          <xdr:nvSpPr>
            <xdr:cNvPr id="0" name=""/>
            <xdr:cNvSpPr>
              <a:spLocks noTextEdit="1"/>
            </xdr:cNvSpPr>
          </xdr:nvSpPr>
          <xdr:spPr>
            <a:xfrm>
              <a:off x="7696200" y="342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107950</xdr:colOff>
      <xdr:row>12</xdr:row>
      <xdr:rowOff>69850</xdr:rowOff>
    </xdr:from>
    <xdr:to>
      <xdr:col>12</xdr:col>
      <xdr:colOff>552450</xdr:colOff>
      <xdr:row>25</xdr:row>
      <xdr:rowOff>171450</xdr:rowOff>
    </xdr:to>
    <xdr:graphicFrame macro="">
      <xdr:nvGraphicFramePr>
        <xdr:cNvPr id="5" name="Chart 4">
          <a:extLst>
            <a:ext uri="{FF2B5EF4-FFF2-40B4-BE49-F238E27FC236}">
              <a16:creationId xmlns:a16="http://schemas.microsoft.com/office/drawing/2014/main" id="{F60AD053-2AB4-7059-C07B-05CE2477A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xdr:colOff>
      <xdr:row>3</xdr:row>
      <xdr:rowOff>38100</xdr:rowOff>
    </xdr:from>
    <xdr:to>
      <xdr:col>11</xdr:col>
      <xdr:colOff>666266</xdr:colOff>
      <xdr:row>32</xdr:row>
      <xdr:rowOff>142590</xdr:rowOff>
    </xdr:to>
    <xdr:pic>
      <xdr:nvPicPr>
        <xdr:cNvPr id="2" name="Picture 1">
          <a:hlinkClick xmlns:r="http://schemas.openxmlformats.org/officeDocument/2006/relationships" r:id="rId1"/>
          <a:extLst>
            <a:ext uri="{FF2B5EF4-FFF2-40B4-BE49-F238E27FC236}">
              <a16:creationId xmlns:a16="http://schemas.microsoft.com/office/drawing/2014/main" id="{1818462E-D663-7C4D-9B48-8F1E6F431344}"/>
            </a:ext>
          </a:extLst>
        </xdr:cNvPr>
        <xdr:cNvPicPr>
          <a:picLocks noChangeAspect="1"/>
        </xdr:cNvPicPr>
      </xdr:nvPicPr>
      <xdr:blipFill rotWithShape="1">
        <a:blip xmlns:r="http://schemas.openxmlformats.org/officeDocument/2006/relationships" r:embed="rId2"/>
        <a:srcRect t="-1" r="21074" b="-1869"/>
        <a:stretch>
          <a:fillRect/>
        </a:stretch>
      </xdr:blipFill>
      <xdr:spPr>
        <a:xfrm>
          <a:off x="838200" y="863600"/>
          <a:ext cx="8908566" cy="599729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ระบบคอมพิวเตอร์" refreshedDate="46048.634998842594" createdVersion="8" refreshedVersion="7" minRefreshableVersion="3" recordCount="3" xr:uid="{2A08BB18-DB1E-3940-A980-D52D4FC0ED59}">
  <cacheSource type="worksheet">
    <worksheetSource ref="B3:C6" sheet="สถานะพัสดุ"/>
  </cacheSource>
  <cacheFields count="2">
    <cacheField name="พัสดุทั้งหมด" numFmtId="0">
      <sharedItems count="3">
        <s v="พัสดุที่ส่งสำเร็จ "/>
        <s v="พัสดุที่กำลังขนส่ง"/>
        <s v="พัสดุที่โดน Disruption (ล่าช้า)"/>
      </sharedItems>
    </cacheField>
    <cacheField name="16" numFmtId="0">
      <sharedItems containsSemiMixedTypes="0" containsString="0" containsNumber="1" containsInteger="1" minValue="0" maxValue="9"/>
    </cacheField>
  </cacheFields>
  <extLst>
    <ext xmlns:x14="http://schemas.microsoft.com/office/spreadsheetml/2009/9/main" uri="{725AE2AE-9491-48be-B2B4-4EB974FC3084}">
      <x14:pivotCacheDefinition pivotCacheId="1164259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
  </r>
  <r>
    <x v="1"/>
    <n v="9"/>
  </r>
  <r>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E9160-2544-DB42-9909-383657EB6328}" name="PivotTable4"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E2:E6" firstHeaderRow="1" firstDataRow="1" firstDataCol="1"/>
  <pivotFields count="2">
    <pivotField axis="axisRow" showAll="0">
      <items count="4">
        <item x="1"/>
        <item x="2"/>
        <item x="0"/>
        <item t="default"/>
      </items>
    </pivotField>
    <pivotField showAll="0"/>
  </pivotFields>
  <rowFields count="1">
    <field x="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AB3E15C-1E17-473D-BDF9-17C7F00AC3E7}" autoFormatId="16" applyNumberFormats="0" applyBorderFormats="0" applyFontFormats="0" applyPatternFormats="0" applyAlignmentFormats="0" applyWidthHeightFormats="0">
  <queryTableRefresh nextId="14">
    <queryTableFields count="13">
      <queryTableField id="1" name=" Tracking Number" tableColumnId="1"/>
      <queryTableField id="2" name="ชื่อผู้ส่ง" tableColumnId="2"/>
      <queryTableField id="3" name="ชื่อผู้รับ" tableColumnId="3"/>
      <queryTableField id="4" name="สถานะปัจจุบัน" tableColumnId="4"/>
      <queryTableField id="5" name="Latitude" tableColumnId="5"/>
      <queryTableField id="6" name="Longitude" tableColumnId="6"/>
      <queryTableField id="7" name="Timestamp " tableColumnId="7"/>
      <queryTableField id="8" name="ความเร็ว (km/h)" tableColumnId="8"/>
      <queryTableField id="9" name="Lat_ปลายทาง" tableColumnId="9"/>
      <queryTableField id="10" name="Lon_ปลายทาง" tableColumnId="10"/>
      <queryTableField id="11" name="ระยะทางเหลือ (km)" tableColumnId="11"/>
      <queryTableField id="12" name="ระยะเวลาที่ใช้" tableColumnId="12"/>
      <queryTableField id="13" name="เวลาที่คาดว่าจะถึง"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485A711B-35A9-BD4E-8851-E74F1FB53729}" autoFormatId="16" applyNumberFormats="0" applyBorderFormats="0" applyFontFormats="0" applyPatternFormats="0" applyAlignmentFormats="0" applyWidthHeightFormats="0">
  <queryTableRefresh nextId="14">
    <queryTableFields count="13">
      <queryTableField id="1" name=" Tracking Number" tableColumnId="1"/>
      <queryTableField id="2" name="ผู้ส่ง" tableColumnId="2"/>
      <queryTableField id="3" name="ผู้รับ" tableColumnId="3"/>
      <queryTableField id="4" name="สถานะปัจจุบัน" tableColumnId="4"/>
      <queryTableField id="5" name="Latitude" tableColumnId="5"/>
      <queryTableField id="6" name="Longitude" tableColumnId="6"/>
      <queryTableField id="7" name="Timestamp " tableColumnId="7"/>
      <queryTableField id="8" name="ความเร็ว (km/h)" tableColumnId="8"/>
      <queryTableField id="9" name="Lat_ปลายทาง" tableColumnId="9"/>
      <queryTableField id="10" name="Lon_ปลายทาง" tableColumnId="10"/>
      <queryTableField id="11" name="ระยะทางเหลือ (km)" tableColumnId="11"/>
      <queryTableField id="12" name="ระยะเวลาที่ใช้" tableColumnId="12"/>
      <queryTableField id="13" name="เวลาที่คาดว่าจะถึง" tableColumnId="13"/>
    </queryTableFields>
  </queryTableRefresh>
</queryTable>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พัสดุทั้งหมด" xr10:uid="{D820F8DE-D48F-3F4F-9320-CD68312F14A1}" sourceName="พัสดุทั้งหมด">
  <pivotTables>
    <pivotTable tabId="12" name="PivotTable4"/>
  </pivotTables>
  <data>
    <tabular pivotCacheId="116425961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พัสดุทั้งหมด" xr10:uid="{531E9C18-D118-0648-ACBB-BA43D5801146}" cache="Slicer_พัสดุทั้งหมด" caption="พัสดุทั้งหมด"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633EAB-25B1-42D7-A730-B62A32F79765}" name="update__2" displayName="update__2" ref="A1:M40" tableType="queryTable" totalsRowShown="0">
  <autoFilter ref="A1:M40" xr:uid="{67633EAB-25B1-42D7-A730-B62A32F79765}"/>
  <tableColumns count="13">
    <tableColumn id="1" xr3:uid="{00E9B064-6BCE-400B-B0B8-19711789EBB5}" uniqueName="1" name=" Tracking Number" queryTableFieldId="1" dataDxfId="5"/>
    <tableColumn id="2" xr3:uid="{208482B7-913A-4977-BAFC-313F2AF65816}" uniqueName="2" name="ชื่อผู้ส่ง" queryTableFieldId="2" dataDxfId="4"/>
    <tableColumn id="3" xr3:uid="{421C9D15-2CBA-4834-874E-F1EBB0B029AE}" uniqueName="3" name="ชื่อผู้รับ" queryTableFieldId="3" dataDxfId="3"/>
    <tableColumn id="4" xr3:uid="{5CAAEA8A-C2D4-4833-B7A7-18466F50F4B2}" uniqueName="4" name="สถานะปัจจุบัน" queryTableFieldId="4" dataDxfId="2"/>
    <tableColumn id="5" xr3:uid="{4E12BB53-0389-48BC-A7C1-ED8B162CF215}" uniqueName="5" name="Latitude" queryTableFieldId="5"/>
    <tableColumn id="6" xr3:uid="{80EDED19-B4E4-4B1A-9C16-B5573BDC278F}" uniqueName="6" name="Longitude" queryTableFieldId="6"/>
    <tableColumn id="7" xr3:uid="{8115E97E-2B76-466D-A452-638B9D5D897A}" uniqueName="7" name="Timestamp " queryTableFieldId="7" dataDxfId="1"/>
    <tableColumn id="8" xr3:uid="{356BDE44-661E-4469-9359-449D4C62E391}" uniqueName="8" name="ความเร็ว (km/h)" queryTableFieldId="8"/>
    <tableColumn id="9" xr3:uid="{E84F51E7-66AA-49A6-8115-AF525DEF5BBE}" uniqueName="9" name="Lat_ปลายทาง" queryTableFieldId="9"/>
    <tableColumn id="10" xr3:uid="{3FAE0F8C-839E-4433-BD44-265F5637517B}" uniqueName="10" name="Lon_ปลายทาง" queryTableFieldId="10"/>
    <tableColumn id="11" xr3:uid="{E46E49B9-275E-4449-AD6D-1AE6F045AF02}" uniqueName="11" name="ระยะทางเหลือ (km)" queryTableFieldId="11"/>
    <tableColumn id="12" xr3:uid="{34C1921B-AAA7-4B5F-A96D-850EEC052671}" uniqueName="12" name="ระยะเวลาที่ใช้" queryTableFieldId="12"/>
    <tableColumn id="13" xr3:uid="{07241587-2BC4-4B18-862A-246D4551CB47}" uniqueName="13" name="เวลาที่คาดว่าจะถึง" queryTableFieldId="1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66C82-7EAE-E946-BFE6-688554965C28}" name="จำลอง__4" displayName="จำลอง__4" ref="A1:M40" tableType="queryTable" totalsRowShown="0">
  <autoFilter ref="A1:M40" xr:uid="{5CD66C82-7EAE-E946-BFE6-688554965C28}"/>
  <tableColumns count="13">
    <tableColumn id="1" xr3:uid="{E7306FDD-A66F-C747-93D3-7114AE903074}" uniqueName="1" name=" Tracking Number" queryTableFieldId="1" dataDxfId="35"/>
    <tableColumn id="2" xr3:uid="{EE5DEF8E-8E83-964A-8AA2-85A7787C9A96}" uniqueName="2" name="ผู้ส่ง" queryTableFieldId="2" dataDxfId="34"/>
    <tableColumn id="3" xr3:uid="{8D87694C-4C57-764D-8A1D-B508688EE08E}" uniqueName="3" name="ผู้รับ" queryTableFieldId="3" dataDxfId="33"/>
    <tableColumn id="4" xr3:uid="{88A24B26-0CCB-3B4F-8099-87BB3B202900}" uniqueName="4" name="สถานะปัจจุบัน" queryTableFieldId="4" dataDxfId="32"/>
    <tableColumn id="5" xr3:uid="{8B0A9354-5FC6-7346-9EF2-2FA658152EE3}" uniqueName="5" name="Latitude" queryTableFieldId="5"/>
    <tableColumn id="6" xr3:uid="{0F49E6CA-4086-BB4D-9F43-465F43BF2EB1}" uniqueName="6" name="Longitude" queryTableFieldId="6"/>
    <tableColumn id="7" xr3:uid="{948C692E-5194-9446-9FA7-93D705ACC695}" uniqueName="7" name="Timestamp " queryTableFieldId="7" dataDxfId="31"/>
    <tableColumn id="8" xr3:uid="{36B76541-7345-4942-B3B5-A4B19DD76FE6}" uniqueName="8" name="ความเร็ว (km/h)" queryTableFieldId="8"/>
    <tableColumn id="9" xr3:uid="{0785E8B2-18F8-424E-9188-8737D884BDF1}" uniqueName="9" name="Lat_ปลายทาง" queryTableFieldId="9"/>
    <tableColumn id="10" xr3:uid="{69EE087F-778C-DD4C-9290-9EB0FD6FB010}" uniqueName="10" name="Lon_ปลายทาง" queryTableFieldId="10"/>
    <tableColumn id="11" xr3:uid="{2C0B7AE7-29F6-624C-B76C-7EC44A3EE78E}" uniqueName="11" name="ระยะทางเหลือ (km)" queryTableFieldId="11"/>
    <tableColumn id="12" xr3:uid="{85EB348C-A262-4A45-B024-440BDAE4D0F1}" uniqueName="12" name="ระยะเวลาที่ใช้" queryTableFieldId="12"/>
    <tableColumn id="13" xr3:uid="{53CF1418-A4EF-A34E-9FC3-C95037D19365}" uniqueName="13" name="เวลาที่คาดว่าจะถึง" queryTableFieldId="13"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CA66-97DA-1E40-9DD7-D06D03997175}">
  <sheetPr codeName="Sheet1"/>
  <dimension ref="A1:M40"/>
  <sheetViews>
    <sheetView tabSelected="1" zoomScale="63" zoomScaleNormal="68" workbookViewId="0">
      <selection activeCell="C24" sqref="C24"/>
    </sheetView>
  </sheetViews>
  <sheetFormatPr defaultColWidth="10.90625" defaultRowHeight="15" x14ac:dyDescent="0.25"/>
  <cols>
    <col min="1" max="1" width="23" bestFit="1" customWidth="1"/>
    <col min="2" max="2" width="42.81640625" customWidth="1"/>
    <col min="3" max="3" width="37.81640625" customWidth="1"/>
    <col min="4" max="4" width="17" bestFit="1" customWidth="1"/>
    <col min="5" max="5" width="10.6328125" customWidth="1"/>
    <col min="6" max="6" width="13.36328125" bestFit="1" customWidth="1"/>
    <col min="7" max="7" width="15.453125" bestFit="1" customWidth="1"/>
    <col min="8" max="8" width="19.1796875" bestFit="1" customWidth="1"/>
    <col min="9" max="9" width="15" bestFit="1" customWidth="1"/>
    <col min="10" max="10" width="15.6328125" bestFit="1" customWidth="1"/>
    <col min="11" max="11" width="20.81640625" bestFit="1" customWidth="1"/>
    <col min="12" max="12" width="14.6328125" bestFit="1" customWidth="1"/>
    <col min="13" max="13" width="18.81640625" bestFit="1" customWidth="1"/>
  </cols>
  <sheetData>
    <row r="1" spans="1:13" ht="34.049999999999997" customHeight="1" x14ac:dyDescent="0.25">
      <c r="A1" s="13" t="s">
        <v>0</v>
      </c>
      <c r="B1" s="13" t="s">
        <v>119</v>
      </c>
      <c r="C1" s="13" t="s">
        <v>120</v>
      </c>
      <c r="D1" s="13" t="s">
        <v>3</v>
      </c>
      <c r="E1" s="13" t="s">
        <v>4</v>
      </c>
      <c r="F1" s="13" t="s">
        <v>5</v>
      </c>
      <c r="G1" s="13" t="s">
        <v>6</v>
      </c>
      <c r="H1" s="13" t="s">
        <v>7</v>
      </c>
      <c r="I1" s="14" t="s">
        <v>9</v>
      </c>
      <c r="J1" s="14" t="s">
        <v>10</v>
      </c>
      <c r="K1" s="14" t="s">
        <v>8</v>
      </c>
      <c r="L1" s="14" t="s">
        <v>64</v>
      </c>
      <c r="M1" s="14" t="s">
        <v>63</v>
      </c>
    </row>
    <row r="2" spans="1:13" ht="24" x14ac:dyDescent="0.65">
      <c r="A2" s="30" t="s">
        <v>72</v>
      </c>
      <c r="B2" s="4" t="s">
        <v>87</v>
      </c>
      <c r="C2" s="2" t="s">
        <v>112</v>
      </c>
      <c r="D2" s="33" t="s">
        <v>13</v>
      </c>
      <c r="E2" s="36">
        <v>8.3544020000000003</v>
      </c>
      <c r="F2" s="36">
        <v>99.927104999999997</v>
      </c>
      <c r="G2" s="11">
        <f ca="1">NOW() - (RANDBETWEEN(0, 1) + RAND())</f>
        <v>46048.008785789491</v>
      </c>
      <c r="H2" s="38">
        <v>54</v>
      </c>
      <c r="I2" s="38">
        <v>13.8621</v>
      </c>
      <c r="J2" s="4">
        <v>100.51439999999999</v>
      </c>
      <c r="K2" s="4">
        <f t="shared" ref="K2:K18" si="0">6371 * 2 * ASIN(SQRT(SIN(RADIANS($I2-$E2)/2)^2 + COS(RADIANS($E2)) * COS(RADIANS($I2)) * SIN(RADIANS($J2-$F2)/2)^2))</f>
        <v>615.76859225551163</v>
      </c>
      <c r="L2" s="10">
        <f>IF(H2&gt;0, K2/H2, 0)</f>
        <v>11.403122078805771</v>
      </c>
      <c r="M2" s="12">
        <f ca="1">NOW() + (L2/24)</f>
        <v>46049.116200109769</v>
      </c>
    </row>
    <row r="3" spans="1:13" ht="24" x14ac:dyDescent="0.65">
      <c r="A3" s="31" t="s">
        <v>73</v>
      </c>
      <c r="B3" s="4" t="s">
        <v>88</v>
      </c>
      <c r="C3" s="2" t="s">
        <v>113</v>
      </c>
      <c r="D3" s="34" t="s">
        <v>16</v>
      </c>
      <c r="E3" s="36">
        <v>16.366668000000001</v>
      </c>
      <c r="F3" s="36">
        <v>102.78998199999999</v>
      </c>
      <c r="G3" s="11">
        <f t="shared" ref="G3:G40" ca="1" si="1">NOW() - (RANDBETWEEN(0, 1) + RAND())</f>
        <v>46048.571707597817</v>
      </c>
      <c r="H3" s="38">
        <v>46.5</v>
      </c>
      <c r="I3" s="38">
        <v>13.7563</v>
      </c>
      <c r="J3" s="4">
        <v>100.5018</v>
      </c>
      <c r="K3" s="4">
        <f t="shared" si="0"/>
        <v>380.26683304868993</v>
      </c>
      <c r="L3" s="10">
        <f t="shared" ref="L3:L17" si="2">IF(H3&gt;0, K3/H3, 0)</f>
        <v>8.1777813558858057</v>
      </c>
      <c r="M3" s="12">
        <f t="shared" ref="M3:M19" ca="1" si="3">NOW() + (L3/24)</f>
        <v>46048.981810912977</v>
      </c>
    </row>
    <row r="4" spans="1:13" ht="24" x14ac:dyDescent="0.65">
      <c r="A4" s="30" t="s">
        <v>74</v>
      </c>
      <c r="B4" s="4" t="s">
        <v>89</v>
      </c>
      <c r="C4" s="2" t="s">
        <v>114</v>
      </c>
      <c r="D4" s="33" t="s">
        <v>13</v>
      </c>
      <c r="E4" s="36">
        <v>14.944411000000001</v>
      </c>
      <c r="F4" s="36">
        <v>102.15678800000001</v>
      </c>
      <c r="G4" s="11">
        <f t="shared" ca="1" si="1"/>
        <v>46046.830947253235</v>
      </c>
      <c r="H4" s="38">
        <v>7</v>
      </c>
      <c r="I4" s="38">
        <v>7.1898</v>
      </c>
      <c r="J4" s="4">
        <v>100.5951</v>
      </c>
      <c r="K4" s="4">
        <f t="shared" si="0"/>
        <v>878.92530766891821</v>
      </c>
      <c r="L4" s="10">
        <f t="shared" si="2"/>
        <v>125.56075823841688</v>
      </c>
      <c r="M4" s="12">
        <f t="shared" ca="1" si="3"/>
        <v>46053.872768283087</v>
      </c>
    </row>
    <row r="5" spans="1:13" ht="24" x14ac:dyDescent="0.65">
      <c r="A5" s="31" t="s">
        <v>75</v>
      </c>
      <c r="B5" s="4" t="s">
        <v>90</v>
      </c>
      <c r="C5" s="2" t="s">
        <v>115</v>
      </c>
      <c r="D5" s="34" t="s">
        <v>16</v>
      </c>
      <c r="E5" s="36">
        <v>14.093954</v>
      </c>
      <c r="F5" s="36">
        <v>100.49885500000001</v>
      </c>
      <c r="G5" s="11">
        <f t="shared" ca="1" si="1"/>
        <v>46046.775258209367</v>
      </c>
      <c r="H5" s="38">
        <v>33.299999999999997</v>
      </c>
      <c r="I5" s="38">
        <v>13.3611</v>
      </c>
      <c r="J5" s="4">
        <v>100.9847</v>
      </c>
      <c r="K5" s="4">
        <f t="shared" si="0"/>
        <v>96.926272776925643</v>
      </c>
      <c r="L5" s="10">
        <f t="shared" si="2"/>
        <v>2.9106988821899593</v>
      </c>
      <c r="M5" s="12">
        <f t="shared" ca="1" si="3"/>
        <v>46048.762349143239</v>
      </c>
    </row>
    <row r="6" spans="1:13" ht="24" x14ac:dyDescent="0.65">
      <c r="A6" s="30" t="s">
        <v>76</v>
      </c>
      <c r="B6" s="4" t="s">
        <v>91</v>
      </c>
      <c r="C6" s="2" t="s">
        <v>116</v>
      </c>
      <c r="D6" s="33" t="s">
        <v>16</v>
      </c>
      <c r="E6" s="36">
        <v>14.919872</v>
      </c>
      <c r="F6" s="36">
        <v>102.165267</v>
      </c>
      <c r="G6" s="11">
        <f ca="1">NOW() - (RANDBETWEEN(0, 1) + RAND())</f>
        <v>46046.860705616324</v>
      </c>
      <c r="H6" s="38">
        <v>63.9</v>
      </c>
      <c r="I6" s="38">
        <v>7.8803999999999998</v>
      </c>
      <c r="J6" s="4">
        <v>98.392300000000006</v>
      </c>
      <c r="K6" s="4">
        <f t="shared" si="0"/>
        <v>884.07851417367442</v>
      </c>
      <c r="L6" s="10">
        <f t="shared" si="2"/>
        <v>13.835344509760164</v>
      </c>
      <c r="M6" s="12">
        <f t="shared" ca="1" si="3"/>
        <v>46049.217542711056</v>
      </c>
    </row>
    <row r="7" spans="1:13" ht="24" x14ac:dyDescent="0.65">
      <c r="A7" s="31" t="s">
        <v>77</v>
      </c>
      <c r="B7" s="4" t="s">
        <v>92</v>
      </c>
      <c r="C7" s="2" t="s">
        <v>117</v>
      </c>
      <c r="D7" s="34" t="s">
        <v>16</v>
      </c>
      <c r="E7" s="36">
        <v>7.222531</v>
      </c>
      <c r="F7" s="36">
        <v>100.52243199999999</v>
      </c>
      <c r="G7" s="11">
        <f t="shared" ca="1" si="1"/>
        <v>46048.363678774644</v>
      </c>
      <c r="H7" s="38">
        <v>74</v>
      </c>
      <c r="I7" s="38">
        <v>13.3611</v>
      </c>
      <c r="J7" s="4">
        <v>100.9847</v>
      </c>
      <c r="K7" s="4">
        <f t="shared" si="0"/>
        <v>684.44684277544741</v>
      </c>
      <c r="L7" s="10">
        <f t="shared" si="2"/>
        <v>9.2492816591276679</v>
      </c>
      <c r="M7" s="12">
        <f t="shared" ca="1" si="3"/>
        <v>46049.026456758947</v>
      </c>
    </row>
    <row r="8" spans="1:13" ht="24" x14ac:dyDescent="0.65">
      <c r="A8" s="30" t="s">
        <v>78</v>
      </c>
      <c r="B8" s="4" t="s">
        <v>93</v>
      </c>
      <c r="C8" s="2" t="s">
        <v>118</v>
      </c>
      <c r="D8" s="33" t="s">
        <v>13</v>
      </c>
      <c r="E8" s="36">
        <v>16.434446000000001</v>
      </c>
      <c r="F8" s="36">
        <v>102.888458</v>
      </c>
      <c r="G8" s="11">
        <f t="shared" ca="1" si="1"/>
        <v>46047.965341566494</v>
      </c>
      <c r="H8" s="38">
        <v>23.6</v>
      </c>
      <c r="I8" s="38">
        <v>12.683299999999999</v>
      </c>
      <c r="J8" s="4">
        <v>101.27889999999999</v>
      </c>
      <c r="K8" s="4">
        <f t="shared" si="0"/>
        <v>451.63510835064039</v>
      </c>
      <c r="L8" s="10">
        <f t="shared" si="2"/>
        <v>19.137080862315269</v>
      </c>
      <c r="M8" s="12">
        <f t="shared" ca="1" si="3"/>
        <v>46049.438448392415</v>
      </c>
    </row>
    <row r="9" spans="1:13" ht="24" x14ac:dyDescent="0.65">
      <c r="A9" s="31" t="s">
        <v>79</v>
      </c>
      <c r="B9" s="4" t="s">
        <v>94</v>
      </c>
      <c r="C9" s="2" t="s">
        <v>103</v>
      </c>
      <c r="D9" s="34" t="s">
        <v>16</v>
      </c>
      <c r="E9" s="36">
        <v>7.1371820000000001</v>
      </c>
      <c r="F9" s="36">
        <v>100.63176</v>
      </c>
      <c r="G9" s="11">
        <f t="shared" ca="1" si="1"/>
        <v>46047.834538837415</v>
      </c>
      <c r="H9" s="38">
        <v>27.5</v>
      </c>
      <c r="I9" s="38">
        <v>8.4304000000000006</v>
      </c>
      <c r="J9" s="4">
        <v>99.963099999999997</v>
      </c>
      <c r="K9" s="4">
        <f t="shared" si="0"/>
        <v>161.56963691803955</v>
      </c>
      <c r="L9" s="10">
        <f t="shared" si="2"/>
        <v>5.8752595242923471</v>
      </c>
      <c r="M9" s="12">
        <f t="shared" ca="1" si="3"/>
        <v>46048.885872503328</v>
      </c>
    </row>
    <row r="10" spans="1:13" ht="24" x14ac:dyDescent="0.65">
      <c r="A10" s="30" t="s">
        <v>80</v>
      </c>
      <c r="B10" s="4" t="s">
        <v>95</v>
      </c>
      <c r="C10" s="2" t="s">
        <v>104</v>
      </c>
      <c r="D10" s="33" t="s">
        <v>16</v>
      </c>
      <c r="E10" s="36">
        <v>17.462606999999998</v>
      </c>
      <c r="F10" s="36">
        <v>102.771186</v>
      </c>
      <c r="G10" s="11">
        <f t="shared" ca="1" si="1"/>
        <v>46047.672538755927</v>
      </c>
      <c r="H10" s="38">
        <v>67</v>
      </c>
      <c r="I10" s="38">
        <v>13.7563</v>
      </c>
      <c r="J10" s="4">
        <v>100.5018</v>
      </c>
      <c r="K10" s="4">
        <f t="shared" si="0"/>
        <v>478.42045149914907</v>
      </c>
      <c r="L10" s="10">
        <f t="shared" si="2"/>
        <v>7.1406037537186426</v>
      </c>
      <c r="M10" s="12">
        <f t="shared" ca="1" si="3"/>
        <v>46048.938595179556</v>
      </c>
    </row>
    <row r="11" spans="1:13" ht="24" x14ac:dyDescent="0.65">
      <c r="A11" s="31" t="s">
        <v>81</v>
      </c>
      <c r="B11" s="4" t="s">
        <v>96</v>
      </c>
      <c r="C11" s="2" t="s">
        <v>105</v>
      </c>
      <c r="D11" s="34" t="s">
        <v>13</v>
      </c>
      <c r="E11" s="36">
        <v>16.508227999999999</v>
      </c>
      <c r="F11" s="36">
        <v>102.828416</v>
      </c>
      <c r="G11" s="11">
        <f t="shared" ca="1" si="1"/>
        <v>46046.780758573994</v>
      </c>
      <c r="H11" s="38">
        <v>58.4</v>
      </c>
      <c r="I11" s="38">
        <v>13.5283</v>
      </c>
      <c r="J11" s="4">
        <v>99.813400000000001</v>
      </c>
      <c r="K11" s="4">
        <f t="shared" si="0"/>
        <v>463.26334837098977</v>
      </c>
      <c r="L11" s="10">
        <f t="shared" si="2"/>
        <v>7.9325915816950303</v>
      </c>
      <c r="M11" s="12">
        <f t="shared" ca="1" si="3"/>
        <v>46048.971594672388</v>
      </c>
    </row>
    <row r="12" spans="1:13" ht="24" x14ac:dyDescent="0.65">
      <c r="A12" s="30" t="s">
        <v>82</v>
      </c>
      <c r="B12" s="4" t="s">
        <v>97</v>
      </c>
      <c r="C12" s="2" t="s">
        <v>106</v>
      </c>
      <c r="D12" s="33" t="s">
        <v>16</v>
      </c>
      <c r="E12" s="36">
        <v>18.867871999999998</v>
      </c>
      <c r="F12" s="36">
        <v>98.927432999999994</v>
      </c>
      <c r="G12" s="11">
        <f t="shared" ca="1" si="1"/>
        <v>46046.871372092537</v>
      </c>
      <c r="H12" s="38">
        <v>66</v>
      </c>
      <c r="I12" s="38">
        <v>13.3611</v>
      </c>
      <c r="J12" s="4">
        <v>100.9847</v>
      </c>
      <c r="K12" s="4">
        <f t="shared" si="0"/>
        <v>650.53346214414421</v>
      </c>
      <c r="L12" s="10">
        <f t="shared" si="2"/>
        <v>9.8565676082446085</v>
      </c>
      <c r="M12" s="12">
        <f t="shared" ca="1" si="3"/>
        <v>46049.05176034016</v>
      </c>
    </row>
    <row r="13" spans="1:13" ht="24" x14ac:dyDescent="0.65">
      <c r="A13" s="31" t="s">
        <v>83</v>
      </c>
      <c r="B13" s="4" t="s">
        <v>98</v>
      </c>
      <c r="C13" s="2" t="s">
        <v>107</v>
      </c>
      <c r="D13" s="34" t="s">
        <v>13</v>
      </c>
      <c r="E13" s="36">
        <v>7.1713630000000004</v>
      </c>
      <c r="F13" s="36">
        <v>100.61044200000001</v>
      </c>
      <c r="G13" s="11">
        <f t="shared" ca="1" si="1"/>
        <v>46048.517955588337</v>
      </c>
      <c r="H13" s="38">
        <v>73.099999999999994</v>
      </c>
      <c r="I13" s="38">
        <v>13.8621</v>
      </c>
      <c r="J13" s="4">
        <v>100.51439999999999</v>
      </c>
      <c r="K13" s="4">
        <f t="shared" si="0"/>
        <v>744.05000824787851</v>
      </c>
      <c r="L13" s="10">
        <f t="shared" si="2"/>
        <v>10.178522684649501</v>
      </c>
      <c r="M13" s="12">
        <f t="shared" ca="1" si="3"/>
        <v>46049.065175135009</v>
      </c>
    </row>
    <row r="14" spans="1:13" ht="24" x14ac:dyDescent="0.65">
      <c r="A14" s="30" t="s">
        <v>84</v>
      </c>
      <c r="B14" s="4" t="s">
        <v>99</v>
      </c>
      <c r="C14" s="2" t="s">
        <v>108</v>
      </c>
      <c r="D14" s="33" t="s">
        <v>16</v>
      </c>
      <c r="E14" s="36">
        <v>9.1672740000000008</v>
      </c>
      <c r="F14" s="36">
        <v>99.327614999999994</v>
      </c>
      <c r="G14" s="11">
        <f t="shared" ca="1" si="1"/>
        <v>46047.943703468409</v>
      </c>
      <c r="H14" s="38">
        <v>32.1</v>
      </c>
      <c r="I14" s="38">
        <v>13.8621</v>
      </c>
      <c r="J14" s="4">
        <v>100.51439999999999</v>
      </c>
      <c r="K14" s="4">
        <f t="shared" si="0"/>
        <v>537.80737486900853</v>
      </c>
      <c r="L14" s="10">
        <f t="shared" si="2"/>
        <v>16.754123827694968</v>
      </c>
      <c r="M14" s="12">
        <f t="shared" ca="1" si="3"/>
        <v>46049.33915851597</v>
      </c>
    </row>
    <row r="15" spans="1:13" ht="24" x14ac:dyDescent="0.65">
      <c r="A15" s="31" t="s">
        <v>85</v>
      </c>
      <c r="B15" s="4" t="s">
        <v>100</v>
      </c>
      <c r="C15" s="2" t="s">
        <v>109</v>
      </c>
      <c r="D15" s="34" t="s">
        <v>16</v>
      </c>
      <c r="E15" s="36">
        <v>13.816435999999999</v>
      </c>
      <c r="F15" s="36">
        <v>100.463942</v>
      </c>
      <c r="G15" s="11">
        <f t="shared" ca="1" si="1"/>
        <v>46047.600829849616</v>
      </c>
      <c r="H15" s="38">
        <v>43</v>
      </c>
      <c r="I15" s="38">
        <v>9.1381999999999994</v>
      </c>
      <c r="J15" s="4">
        <v>99.321700000000007</v>
      </c>
      <c r="K15" s="4">
        <f t="shared" si="0"/>
        <v>534.87148996101837</v>
      </c>
      <c r="L15" s="10">
        <f t="shared" si="2"/>
        <v>12.438871859558567</v>
      </c>
      <c r="M15" s="12">
        <f t="shared" ca="1" si="3"/>
        <v>46049.159356350632</v>
      </c>
    </row>
    <row r="16" spans="1:13" ht="24" x14ac:dyDescent="0.65">
      <c r="A16" s="32" t="s">
        <v>86</v>
      </c>
      <c r="B16" s="4" t="s">
        <v>101</v>
      </c>
      <c r="C16" s="2" t="s">
        <v>110</v>
      </c>
      <c r="D16" s="35" t="s">
        <v>13</v>
      </c>
      <c r="E16" s="36">
        <v>17.415026000000001</v>
      </c>
      <c r="F16" s="36">
        <v>102.738826</v>
      </c>
      <c r="G16" s="11">
        <f t="shared" ca="1" si="1"/>
        <v>46048.343296692809</v>
      </c>
      <c r="H16" s="38">
        <v>45.1</v>
      </c>
      <c r="I16" s="38">
        <v>8.4304000000000006</v>
      </c>
      <c r="J16" s="4">
        <v>99.963099999999997</v>
      </c>
      <c r="K16" s="4">
        <f t="shared" si="0"/>
        <v>1043.2512426530677</v>
      </c>
      <c r="L16" s="10">
        <f t="shared" si="2"/>
        <v>23.131956599846291</v>
      </c>
      <c r="M16" s="12">
        <f t="shared" ca="1" si="3"/>
        <v>46049.60490154814</v>
      </c>
    </row>
    <row r="17" spans="1:13" ht="24" x14ac:dyDescent="0.65">
      <c r="A17" s="31" t="s">
        <v>86</v>
      </c>
      <c r="B17" s="4" t="s">
        <v>102</v>
      </c>
      <c r="C17" s="2" t="s">
        <v>111</v>
      </c>
      <c r="D17" s="34" t="s">
        <v>13</v>
      </c>
      <c r="E17" s="37">
        <v>14.155319823774294</v>
      </c>
      <c r="F17" s="37">
        <v>102.92841162284722</v>
      </c>
      <c r="G17" s="11">
        <f t="shared" ca="1" si="1"/>
        <v>46047.732621347983</v>
      </c>
      <c r="H17" s="4">
        <v>76</v>
      </c>
      <c r="I17" s="4">
        <v>15.13</v>
      </c>
      <c r="J17" s="4">
        <v>101.54</v>
      </c>
      <c r="K17" s="4">
        <f>6371 * 2 * ASIN(SQRT(SIN(RADIANS($I17-$E17)/2)^2 + COS(RADIANS($E17)) * COS(RADIANS($I17)) * SIN(RADIANS($J17-$F17)/2)^2))</f>
        <v>184.5449187113351</v>
      </c>
      <c r="L17" s="10">
        <f t="shared" si="2"/>
        <v>2.4282226146228303</v>
      </c>
      <c r="M17" s="12">
        <f t="shared" ca="1" si="3"/>
        <v>46048.742245965426</v>
      </c>
    </row>
    <row r="18" spans="1:13" ht="24" x14ac:dyDescent="0.65">
      <c r="A18" s="32" t="s">
        <v>86</v>
      </c>
      <c r="B18" s="4" t="s">
        <v>101</v>
      </c>
      <c r="C18" s="2" t="s">
        <v>110</v>
      </c>
      <c r="D18" s="35" t="s">
        <v>13</v>
      </c>
      <c r="E18" s="36">
        <v>17.415026000000001</v>
      </c>
      <c r="F18" s="36">
        <v>102.738826</v>
      </c>
      <c r="G18" s="11">
        <f t="shared" ca="1" si="1"/>
        <v>46047.909660680445</v>
      </c>
      <c r="H18" s="38">
        <v>45.1</v>
      </c>
      <c r="I18" s="38">
        <v>8.4304000000000006</v>
      </c>
      <c r="J18" s="4">
        <v>99.963099999999997</v>
      </c>
      <c r="K18" s="4">
        <f t="shared" si="0"/>
        <v>1043.2512426530677</v>
      </c>
      <c r="L18" s="10">
        <f t="shared" ref="L18:L19" si="4">IF(H18&gt;0, K18/H18, 0)</f>
        <v>23.131956599846291</v>
      </c>
      <c r="M18" s="12">
        <f t="shared" ca="1" si="3"/>
        <v>46049.60490154814</v>
      </c>
    </row>
    <row r="19" spans="1:13" ht="24" x14ac:dyDescent="0.65">
      <c r="A19" s="31" t="s">
        <v>86</v>
      </c>
      <c r="B19" s="4" t="s">
        <v>102</v>
      </c>
      <c r="C19" s="2" t="s">
        <v>111</v>
      </c>
      <c r="D19" s="34" t="s">
        <v>13</v>
      </c>
      <c r="E19" s="37">
        <v>14.155319823774294</v>
      </c>
      <c r="F19" s="37">
        <v>102.92841162284722</v>
      </c>
      <c r="G19" s="11">
        <f t="shared" ca="1" si="1"/>
        <v>46046.853058981666</v>
      </c>
      <c r="H19" s="4">
        <v>76</v>
      </c>
      <c r="I19" s="4">
        <v>15.13</v>
      </c>
      <c r="J19" s="4">
        <v>101.54</v>
      </c>
      <c r="K19" s="4">
        <f>6371 * 2 * ASIN(SQRT(SIN(RADIANS($I19-$E19)/2)^2 + COS(RADIANS($E19)) * COS(RADIANS($I19)) * SIN(RADIANS($J19-$F19)/2)^2))</f>
        <v>184.5449187113351</v>
      </c>
      <c r="L19" s="10">
        <f t="shared" si="4"/>
        <v>2.4282226146228303</v>
      </c>
      <c r="M19" s="12">
        <f t="shared" ca="1" si="3"/>
        <v>46048.742245965426</v>
      </c>
    </row>
    <row r="20" spans="1:13" ht="24" x14ac:dyDescent="0.25">
      <c r="A20" s="3"/>
      <c r="B20" s="3"/>
      <c r="C20" s="3"/>
      <c r="D20" s="3"/>
      <c r="E20" s="3"/>
      <c r="F20" s="3"/>
      <c r="G20" s="3"/>
      <c r="H20" s="3"/>
      <c r="I20" s="3"/>
      <c r="J20" s="3"/>
      <c r="K20" s="3"/>
      <c r="L20" s="3"/>
      <c r="M20" s="3"/>
    </row>
    <row r="21" spans="1:13" ht="24" x14ac:dyDescent="0.25">
      <c r="A21" s="3"/>
      <c r="B21" s="3"/>
      <c r="C21" s="3"/>
      <c r="D21" s="3"/>
      <c r="E21" s="3"/>
      <c r="F21" s="3"/>
      <c r="G21" s="3"/>
      <c r="H21" s="3"/>
      <c r="I21" s="3"/>
      <c r="J21" s="3"/>
      <c r="K21" s="3"/>
      <c r="L21" s="3"/>
      <c r="M21" s="3"/>
    </row>
    <row r="22" spans="1:13" ht="24" x14ac:dyDescent="0.25">
      <c r="A22" s="3"/>
      <c r="B22" s="3"/>
      <c r="C22" s="3"/>
      <c r="D22" s="3"/>
      <c r="E22" s="3"/>
      <c r="F22" s="3"/>
      <c r="G22" s="3"/>
      <c r="H22" s="3"/>
      <c r="I22" s="3"/>
      <c r="J22" s="3"/>
      <c r="K22" s="3"/>
      <c r="L22" s="3"/>
      <c r="M22" s="3"/>
    </row>
    <row r="23" spans="1:13" ht="24" x14ac:dyDescent="0.25">
      <c r="A23" s="3"/>
      <c r="B23" s="3"/>
      <c r="C23" s="3"/>
      <c r="D23" s="3"/>
      <c r="E23" s="3"/>
      <c r="F23" s="3"/>
      <c r="G23" s="3"/>
      <c r="H23" s="3"/>
      <c r="I23" s="3"/>
      <c r="J23" s="3"/>
      <c r="K23" s="3"/>
      <c r="L23" s="3"/>
      <c r="M23" s="3"/>
    </row>
    <row r="24" spans="1:13" ht="24" x14ac:dyDescent="0.25">
      <c r="A24" s="3"/>
      <c r="B24" s="3"/>
      <c r="C24" s="3"/>
      <c r="D24" s="3"/>
      <c r="E24" s="3"/>
      <c r="F24" s="3"/>
      <c r="G24" s="3"/>
      <c r="H24" s="3"/>
      <c r="I24" s="3"/>
      <c r="J24" s="3"/>
      <c r="K24" s="3"/>
      <c r="L24" s="3"/>
      <c r="M24" s="3"/>
    </row>
    <row r="25" spans="1:13" ht="24" x14ac:dyDescent="0.25">
      <c r="A25" s="3"/>
      <c r="B25" s="3"/>
      <c r="C25" s="3"/>
      <c r="D25" s="3"/>
      <c r="E25" s="3"/>
      <c r="F25" s="3"/>
      <c r="G25" s="3"/>
      <c r="H25" s="3"/>
      <c r="I25" s="3"/>
      <c r="J25" s="3"/>
      <c r="K25" s="3"/>
      <c r="L25" s="3"/>
      <c r="M25" s="3"/>
    </row>
    <row r="26" spans="1:13" ht="24" x14ac:dyDescent="0.25">
      <c r="A26" s="3"/>
      <c r="B26" s="3"/>
      <c r="C26" s="3"/>
      <c r="D26" s="3"/>
      <c r="E26" s="3"/>
      <c r="F26" s="3"/>
      <c r="G26" s="3"/>
      <c r="H26" s="3"/>
      <c r="I26" s="3"/>
      <c r="J26" s="3"/>
      <c r="K26" s="3"/>
      <c r="L26" s="3"/>
      <c r="M26" s="3"/>
    </row>
    <row r="27" spans="1:13" ht="24" x14ac:dyDescent="0.25">
      <c r="A27" s="3"/>
      <c r="B27" s="3"/>
      <c r="C27" s="3"/>
      <c r="D27" s="3"/>
      <c r="E27" s="3"/>
      <c r="F27" s="3"/>
      <c r="G27" s="3"/>
      <c r="H27" s="3"/>
      <c r="I27" s="3"/>
      <c r="J27" s="3"/>
      <c r="K27" s="3"/>
      <c r="L27" s="3"/>
      <c r="M27" s="3"/>
    </row>
    <row r="28" spans="1:13" ht="24" x14ac:dyDescent="0.25">
      <c r="A28" s="3"/>
      <c r="B28" s="3"/>
      <c r="C28" s="3"/>
      <c r="D28" s="3"/>
      <c r="E28" s="3"/>
      <c r="F28" s="3"/>
      <c r="G28" s="3"/>
      <c r="H28" s="3"/>
      <c r="I28" s="3"/>
      <c r="J28" s="3"/>
      <c r="K28" s="3"/>
      <c r="L28" s="3"/>
      <c r="M28" s="3"/>
    </row>
    <row r="29" spans="1:13" ht="24" x14ac:dyDescent="0.25">
      <c r="A29" s="3"/>
      <c r="B29" s="3"/>
      <c r="C29" s="3"/>
      <c r="D29" s="3"/>
      <c r="E29" s="3"/>
      <c r="F29" s="3"/>
      <c r="G29" s="3"/>
      <c r="H29" s="3"/>
      <c r="I29" s="3"/>
      <c r="J29" s="3"/>
      <c r="K29" s="3"/>
      <c r="L29" s="3"/>
      <c r="M29" s="3"/>
    </row>
    <row r="30" spans="1:13" ht="24" x14ac:dyDescent="0.25">
      <c r="A30" s="3"/>
      <c r="B30" s="3"/>
      <c r="C30" s="3"/>
      <c r="D30" s="3"/>
      <c r="E30" s="3"/>
      <c r="F30" s="3"/>
      <c r="G30" s="3"/>
      <c r="H30" s="3"/>
      <c r="I30" s="3"/>
      <c r="J30" s="3"/>
      <c r="K30" s="3"/>
      <c r="L30" s="3"/>
      <c r="M30" s="3"/>
    </row>
    <row r="31" spans="1:13" ht="24" x14ac:dyDescent="0.25">
      <c r="A31" s="3"/>
      <c r="B31" s="3"/>
      <c r="C31" s="3"/>
      <c r="D31" s="3"/>
      <c r="E31" s="3"/>
      <c r="F31" s="3"/>
      <c r="G31" s="3"/>
      <c r="H31" s="3"/>
      <c r="I31" s="3"/>
      <c r="J31" s="3"/>
      <c r="K31" s="3"/>
      <c r="L31" s="3"/>
      <c r="M31" s="3"/>
    </row>
    <row r="32" spans="1:13" ht="24" x14ac:dyDescent="0.25">
      <c r="A32" s="3"/>
      <c r="B32" s="3"/>
      <c r="C32" s="3"/>
      <c r="D32" s="3"/>
      <c r="E32" s="3"/>
      <c r="F32" s="3"/>
      <c r="G32" s="3"/>
      <c r="H32" s="3"/>
      <c r="I32" s="3"/>
      <c r="J32" s="3"/>
      <c r="K32" s="3"/>
      <c r="L32" s="3"/>
      <c r="M32" s="3"/>
    </row>
    <row r="33" spans="1:13" ht="24" x14ac:dyDescent="0.25">
      <c r="A33" s="3"/>
      <c r="B33" s="3"/>
      <c r="C33" s="3"/>
      <c r="D33" s="3"/>
      <c r="E33" s="3"/>
      <c r="F33" s="3"/>
      <c r="G33" s="3"/>
      <c r="H33" s="3"/>
      <c r="I33" s="3"/>
      <c r="J33" s="3"/>
      <c r="K33" s="3"/>
      <c r="L33" s="3"/>
      <c r="M33" s="3"/>
    </row>
    <row r="34" spans="1:13" ht="24" x14ac:dyDescent="0.25">
      <c r="A34" s="3"/>
      <c r="B34" s="3"/>
      <c r="C34" s="3"/>
      <c r="D34" s="3"/>
      <c r="E34" s="3"/>
      <c r="F34" s="3"/>
      <c r="G34" s="3"/>
      <c r="H34" s="3"/>
      <c r="I34" s="3"/>
      <c r="J34" s="3"/>
      <c r="K34" s="3"/>
      <c r="L34" s="3"/>
      <c r="M34" s="3"/>
    </row>
    <row r="35" spans="1:13" ht="24" x14ac:dyDescent="0.25">
      <c r="A35" s="3"/>
      <c r="B35" s="3"/>
      <c r="C35" s="3"/>
      <c r="D35" s="3"/>
      <c r="E35" s="3"/>
      <c r="F35" s="3"/>
      <c r="G35" s="3"/>
      <c r="H35" s="3"/>
      <c r="I35" s="3"/>
      <c r="J35" s="3"/>
      <c r="K35" s="3"/>
      <c r="L35" s="3"/>
      <c r="M35" s="3"/>
    </row>
    <row r="36" spans="1:13" ht="24" x14ac:dyDescent="0.25">
      <c r="A36" s="3"/>
      <c r="B36" s="3"/>
      <c r="C36" s="3"/>
      <c r="D36" s="3"/>
      <c r="E36" s="3"/>
      <c r="F36" s="3"/>
      <c r="G36" s="3"/>
      <c r="H36" s="3"/>
      <c r="I36" s="3"/>
      <c r="J36" s="3"/>
      <c r="K36" s="3"/>
      <c r="L36" s="3"/>
      <c r="M36" s="3"/>
    </row>
    <row r="37" spans="1:13" ht="24" x14ac:dyDescent="0.25">
      <c r="A37" s="3"/>
      <c r="B37" s="3"/>
      <c r="C37" s="3"/>
      <c r="D37" s="3"/>
      <c r="E37" s="3"/>
      <c r="F37" s="3"/>
      <c r="G37" s="3"/>
      <c r="H37" s="3"/>
      <c r="I37" s="3"/>
      <c r="J37" s="3"/>
      <c r="K37" s="3"/>
      <c r="L37" s="3"/>
      <c r="M37" s="3"/>
    </row>
    <row r="38" spans="1:13" ht="24" x14ac:dyDescent="0.25">
      <c r="A38" s="3"/>
      <c r="B38" s="3"/>
      <c r="C38" s="3"/>
      <c r="D38" s="3"/>
      <c r="E38" s="3"/>
      <c r="F38" s="3"/>
      <c r="G38" s="3"/>
      <c r="H38" s="3"/>
      <c r="I38" s="3"/>
      <c r="J38" s="3"/>
      <c r="K38" s="3"/>
      <c r="L38" s="3"/>
      <c r="M38" s="3"/>
    </row>
    <row r="39" spans="1:13" ht="24" x14ac:dyDescent="0.25">
      <c r="A39" s="3"/>
      <c r="B39" s="3"/>
      <c r="C39" s="3"/>
      <c r="D39" s="3"/>
      <c r="E39" s="3"/>
      <c r="F39" s="3"/>
      <c r="G39" s="3"/>
      <c r="H39" s="3"/>
      <c r="I39" s="3"/>
      <c r="J39" s="3"/>
      <c r="K39" s="3"/>
      <c r="L39" s="3"/>
      <c r="M39" s="3"/>
    </row>
    <row r="40" spans="1:13" ht="24" x14ac:dyDescent="0.25">
      <c r="A40" s="3"/>
      <c r="B40" s="3"/>
      <c r="C40" s="3"/>
      <c r="D40" s="3"/>
      <c r="E40" s="3"/>
      <c r="F40" s="3"/>
      <c r="G40" s="3"/>
      <c r="H40" s="3"/>
      <c r="I40" s="3"/>
      <c r="J40" s="3"/>
      <c r="K40" s="3"/>
      <c r="L40" s="3"/>
      <c r="M40" s="3"/>
    </row>
  </sheetData>
  <conditionalFormatting sqref="D2:D17">
    <cfRule type="expression" priority="19">
      <formula>$E2="แดง"</formula>
    </cfRule>
  </conditionalFormatting>
  <conditionalFormatting sqref="D2">
    <cfRule type="expression" priority="18">
      <formula>$E2="แดง"</formula>
    </cfRule>
  </conditionalFormatting>
  <conditionalFormatting sqref="D2:D17">
    <cfRule type="containsText" dxfId="29" priority="16" operator="containsText" text="ถึงแล้ว">
      <formula>NOT(ISERROR(SEARCH("ถึงแล้ว",D2)))</formula>
    </cfRule>
    <cfRule type="containsText" dxfId="28" priority="17" operator="containsText" text="กำลังขนส่ง">
      <formula>NOT(ISERROR(SEARCH("กำลังขนส่ง",D2)))</formula>
    </cfRule>
  </conditionalFormatting>
  <conditionalFormatting sqref="D17">
    <cfRule type="expression" priority="15">
      <formula>$E17="แดง"</formula>
    </cfRule>
  </conditionalFormatting>
  <conditionalFormatting sqref="D17">
    <cfRule type="containsText" dxfId="27" priority="13" operator="containsText" text="ถึงแล้ว">
      <formula>NOT(ISERROR(SEARCH("ถึงแล้ว",D17)))</formula>
    </cfRule>
    <cfRule type="containsText" dxfId="26" priority="14" operator="containsText" text="กำลังขนส่ง">
      <formula>NOT(ISERROR(SEARCH("กำลังขนส่ง",D17)))</formula>
    </cfRule>
  </conditionalFormatting>
  <conditionalFormatting sqref="D18:D19">
    <cfRule type="expression" priority="6">
      <formula>$E18="แดง"</formula>
    </cfRule>
  </conditionalFormatting>
  <conditionalFormatting sqref="D18:D19">
    <cfRule type="containsText" dxfId="9" priority="4" operator="containsText" text="ถึงแล้ว">
      <formula>NOT(ISERROR(SEARCH("ถึงแล้ว",D18)))</formula>
    </cfRule>
    <cfRule type="containsText" dxfId="8" priority="5" operator="containsText" text="กำลังขนส่ง">
      <formula>NOT(ISERROR(SEARCH("กำลังขนส่ง",D18)))</formula>
    </cfRule>
  </conditionalFormatting>
  <conditionalFormatting sqref="D19">
    <cfRule type="expression" priority="3">
      <formula>$E19="แดง"</formula>
    </cfRule>
  </conditionalFormatting>
  <conditionalFormatting sqref="D19">
    <cfRule type="containsText" dxfId="7" priority="1" operator="containsText" text="ถึงแล้ว">
      <formula>NOT(ISERROR(SEARCH("ถึงแล้ว",D19)))</formula>
    </cfRule>
    <cfRule type="containsText" dxfId="6" priority="2" operator="containsText" text="กำลังขนส่ง">
      <formula>NOT(ISERROR(SEARCH("กำลังขนส่ง",D19)))</formula>
    </cfRule>
  </conditionalFormatting>
  <dataValidations count="1">
    <dataValidation type="list" allowBlank="1" showInputMessage="1" showErrorMessage="1" sqref="D2:D19" xr:uid="{A091DDC9-D5E0-4298-96D4-FF95CDD50CDB}">
      <formula1>"ถึงแล้ว , กำลังขนส่ง"</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715-D5A4-4861-9F27-4C36122D1900}">
  <dimension ref="A1:M40"/>
  <sheetViews>
    <sheetView workbookViewId="0"/>
  </sheetViews>
  <sheetFormatPr defaultRowHeight="15" x14ac:dyDescent="0.25"/>
  <cols>
    <col min="1" max="1" width="19.453125" bestFit="1" customWidth="1"/>
    <col min="2" max="2" width="30.81640625" bestFit="1" customWidth="1"/>
    <col min="3" max="3" width="25.81640625" bestFit="1" customWidth="1"/>
    <col min="4" max="4" width="14.453125" bestFit="1" customWidth="1"/>
    <col min="5" max="5" width="11.81640625" bestFit="1" customWidth="1"/>
    <col min="6" max="6" width="12" bestFit="1" customWidth="1"/>
    <col min="7" max="7" width="14.54296875" bestFit="1" customWidth="1"/>
    <col min="8" max="8" width="17.26953125" bestFit="1" customWidth="1"/>
    <col min="9" max="9" width="14.90625" bestFit="1" customWidth="1"/>
    <col min="10" max="10" width="15.36328125" bestFit="1" customWidth="1"/>
    <col min="11" max="11" width="19.6328125" bestFit="1" customWidth="1"/>
    <col min="12" max="12" width="14.26953125" bestFit="1" customWidth="1"/>
    <col min="13" max="13" width="17.90625" bestFit="1" customWidth="1"/>
  </cols>
  <sheetData>
    <row r="1" spans="1:13" x14ac:dyDescent="0.25">
      <c r="A1" t="s">
        <v>0</v>
      </c>
      <c r="B1" t="s">
        <v>119</v>
      </c>
      <c r="C1" t="s">
        <v>120</v>
      </c>
      <c r="D1" t="s">
        <v>3</v>
      </c>
      <c r="E1" t="s">
        <v>4</v>
      </c>
      <c r="F1" t="s">
        <v>5</v>
      </c>
      <c r="G1" t="s">
        <v>6</v>
      </c>
      <c r="H1" t="s">
        <v>7</v>
      </c>
      <c r="I1" t="s">
        <v>9</v>
      </c>
      <c r="J1" t="s">
        <v>10</v>
      </c>
      <c r="K1" t="s">
        <v>8</v>
      </c>
      <c r="L1" t="s">
        <v>64</v>
      </c>
      <c r="M1" t="s">
        <v>63</v>
      </c>
    </row>
    <row r="2" spans="1:13" x14ac:dyDescent="0.25">
      <c r="A2" s="25" t="s">
        <v>72</v>
      </c>
      <c r="B2" s="25" t="s">
        <v>87</v>
      </c>
      <c r="C2" s="25" t="s">
        <v>112</v>
      </c>
      <c r="D2" s="25" t="s">
        <v>13</v>
      </c>
      <c r="E2">
        <v>8.3544020000000003</v>
      </c>
      <c r="F2">
        <v>99.927104999999997</v>
      </c>
      <c r="G2" s="25" t="s">
        <v>126</v>
      </c>
      <c r="H2">
        <v>54</v>
      </c>
      <c r="I2">
        <v>13.8621</v>
      </c>
      <c r="J2">
        <v>100.51439999999999</v>
      </c>
      <c r="K2">
        <v>615.76859230000002</v>
      </c>
      <c r="L2">
        <v>11.4</v>
      </c>
      <c r="M2" s="40">
        <v>0.10555555555555556</v>
      </c>
    </row>
    <row r="3" spans="1:13" x14ac:dyDescent="0.25">
      <c r="A3" s="25" t="s">
        <v>73</v>
      </c>
      <c r="B3" s="25" t="s">
        <v>88</v>
      </c>
      <c r="C3" s="25" t="s">
        <v>113</v>
      </c>
      <c r="D3" s="25" t="s">
        <v>16</v>
      </c>
      <c r="E3">
        <v>16.366668000000001</v>
      </c>
      <c r="F3">
        <v>102.78998199999999</v>
      </c>
      <c r="G3" s="25" t="s">
        <v>127</v>
      </c>
      <c r="H3">
        <v>46.5</v>
      </c>
      <c r="I3">
        <v>13.7563</v>
      </c>
      <c r="J3">
        <v>100.5018</v>
      </c>
      <c r="K3">
        <v>380.26683300000002</v>
      </c>
      <c r="L3">
        <v>8.1999999999999993</v>
      </c>
      <c r="M3" s="40">
        <v>0.97152777777777777</v>
      </c>
    </row>
    <row r="4" spans="1:13" x14ac:dyDescent="0.25">
      <c r="A4" s="25" t="s">
        <v>74</v>
      </c>
      <c r="B4" s="25" t="s">
        <v>89</v>
      </c>
      <c r="C4" s="25" t="s">
        <v>114</v>
      </c>
      <c r="D4" s="25" t="s">
        <v>13</v>
      </c>
      <c r="E4">
        <v>14.944411000000001</v>
      </c>
      <c r="F4">
        <v>102.15678800000001</v>
      </c>
      <c r="G4" s="25" t="s">
        <v>128</v>
      </c>
      <c r="H4">
        <v>7</v>
      </c>
      <c r="I4">
        <v>7.1898</v>
      </c>
      <c r="J4">
        <v>100.5951</v>
      </c>
      <c r="K4">
        <v>878.92530769999996</v>
      </c>
      <c r="L4">
        <v>125.6</v>
      </c>
      <c r="M4" s="40">
        <v>0.86250000000000004</v>
      </c>
    </row>
    <row r="5" spans="1:13" x14ac:dyDescent="0.25">
      <c r="A5" s="25" t="s">
        <v>75</v>
      </c>
      <c r="B5" s="25" t="s">
        <v>90</v>
      </c>
      <c r="C5" s="25" t="s">
        <v>115</v>
      </c>
      <c r="D5" s="25" t="s">
        <v>16</v>
      </c>
      <c r="E5">
        <v>14.093954</v>
      </c>
      <c r="F5">
        <v>100.49885500000001</v>
      </c>
      <c r="G5" s="25" t="s">
        <v>129</v>
      </c>
      <c r="H5">
        <v>33.299999999999997</v>
      </c>
      <c r="I5">
        <v>13.3611</v>
      </c>
      <c r="J5">
        <v>100.9847</v>
      </c>
      <c r="K5">
        <v>96.926272780000005</v>
      </c>
      <c r="L5">
        <v>2.9</v>
      </c>
      <c r="M5" s="40">
        <v>0.75208333333333333</v>
      </c>
    </row>
    <row r="6" spans="1:13" x14ac:dyDescent="0.25">
      <c r="A6" s="25" t="s">
        <v>76</v>
      </c>
      <c r="B6" s="25" t="s">
        <v>91</v>
      </c>
      <c r="C6" s="25" t="s">
        <v>116</v>
      </c>
      <c r="D6" s="25" t="s">
        <v>16</v>
      </c>
      <c r="E6">
        <v>14.919872</v>
      </c>
      <c r="F6">
        <v>102.165267</v>
      </c>
      <c r="G6" s="25" t="s">
        <v>130</v>
      </c>
      <c r="H6">
        <v>63.9</v>
      </c>
      <c r="I6">
        <v>7.8803999999999998</v>
      </c>
      <c r="J6">
        <v>98.392300000000006</v>
      </c>
      <c r="K6">
        <v>884.07851419999997</v>
      </c>
      <c r="L6">
        <v>13.8</v>
      </c>
      <c r="M6" s="40">
        <v>0.20694444444444443</v>
      </c>
    </row>
    <row r="7" spans="1:13" x14ac:dyDescent="0.25">
      <c r="A7" s="25" t="s">
        <v>77</v>
      </c>
      <c r="B7" s="25" t="s">
        <v>92</v>
      </c>
      <c r="C7" s="25" t="s">
        <v>117</v>
      </c>
      <c r="D7" s="25" t="s">
        <v>16</v>
      </c>
      <c r="E7">
        <v>7.222531</v>
      </c>
      <c r="F7">
        <v>100.52243199999999</v>
      </c>
      <c r="G7" s="25" t="s">
        <v>131</v>
      </c>
      <c r="H7">
        <v>74</v>
      </c>
      <c r="I7">
        <v>13.3611</v>
      </c>
      <c r="J7">
        <v>100.9847</v>
      </c>
      <c r="K7">
        <v>684.44684280000001</v>
      </c>
      <c r="L7">
        <v>9.1999999999999993</v>
      </c>
      <c r="M7" s="40">
        <v>1.5972222222222221E-2</v>
      </c>
    </row>
    <row r="8" spans="1:13" x14ac:dyDescent="0.25">
      <c r="A8" s="25" t="s">
        <v>78</v>
      </c>
      <c r="B8" s="25" t="s">
        <v>93</v>
      </c>
      <c r="C8" s="25" t="s">
        <v>118</v>
      </c>
      <c r="D8" s="25" t="s">
        <v>13</v>
      </c>
      <c r="E8">
        <v>16.434446000000001</v>
      </c>
      <c r="F8">
        <v>102.888458</v>
      </c>
      <c r="G8" s="25" t="s">
        <v>132</v>
      </c>
      <c r="H8">
        <v>23.6</v>
      </c>
      <c r="I8">
        <v>12.683299999999999</v>
      </c>
      <c r="J8">
        <v>101.27889999999999</v>
      </c>
      <c r="K8">
        <v>451.63510839999998</v>
      </c>
      <c r="L8">
        <v>19.100000000000001</v>
      </c>
      <c r="M8" s="40">
        <v>0.4284722222222222</v>
      </c>
    </row>
    <row r="9" spans="1:13" x14ac:dyDescent="0.25">
      <c r="A9" s="25" t="s">
        <v>79</v>
      </c>
      <c r="B9" s="25" t="s">
        <v>94</v>
      </c>
      <c r="C9" s="25" t="s">
        <v>103</v>
      </c>
      <c r="D9" s="25" t="s">
        <v>16</v>
      </c>
      <c r="E9">
        <v>7.1371820000000001</v>
      </c>
      <c r="F9">
        <v>100.63176</v>
      </c>
      <c r="G9" s="25" t="s">
        <v>133</v>
      </c>
      <c r="H9">
        <v>27.5</v>
      </c>
      <c r="I9">
        <v>8.4304000000000006</v>
      </c>
      <c r="J9">
        <v>99.963099999999997</v>
      </c>
      <c r="K9">
        <v>161.56963690000001</v>
      </c>
      <c r="L9">
        <v>5.9</v>
      </c>
      <c r="M9" s="40">
        <v>0.87569444444444444</v>
      </c>
    </row>
    <row r="10" spans="1:13" x14ac:dyDescent="0.25">
      <c r="A10" s="25" t="s">
        <v>80</v>
      </c>
      <c r="B10" s="25" t="s">
        <v>95</v>
      </c>
      <c r="C10" s="25" t="s">
        <v>104</v>
      </c>
      <c r="D10" s="25" t="s">
        <v>16</v>
      </c>
      <c r="E10">
        <v>17.462606999999998</v>
      </c>
      <c r="F10">
        <v>102.771186</v>
      </c>
      <c r="G10" s="25" t="s">
        <v>134</v>
      </c>
      <c r="H10">
        <v>67</v>
      </c>
      <c r="I10">
        <v>13.7563</v>
      </c>
      <c r="J10">
        <v>100.5018</v>
      </c>
      <c r="K10">
        <v>478.42045150000001</v>
      </c>
      <c r="L10">
        <v>7.1</v>
      </c>
      <c r="M10" s="40">
        <v>0.92847222222222225</v>
      </c>
    </row>
    <row r="11" spans="1:13" x14ac:dyDescent="0.25">
      <c r="A11" s="25" t="s">
        <v>81</v>
      </c>
      <c r="B11" s="25" t="s">
        <v>96</v>
      </c>
      <c r="C11" s="25" t="s">
        <v>105</v>
      </c>
      <c r="D11" s="25" t="s">
        <v>13</v>
      </c>
      <c r="E11">
        <v>16.508227999999999</v>
      </c>
      <c r="F11">
        <v>102.828416</v>
      </c>
      <c r="G11" s="25" t="s">
        <v>135</v>
      </c>
      <c r="H11">
        <v>58.4</v>
      </c>
      <c r="I11">
        <v>13.5283</v>
      </c>
      <c r="J11">
        <v>99.813400000000001</v>
      </c>
      <c r="K11">
        <v>463.26334839999998</v>
      </c>
      <c r="L11">
        <v>7.9</v>
      </c>
      <c r="M11" s="40">
        <v>0.96111111111111114</v>
      </c>
    </row>
    <row r="12" spans="1:13" x14ac:dyDescent="0.25">
      <c r="A12" s="25" t="s">
        <v>82</v>
      </c>
      <c r="B12" s="25" t="s">
        <v>97</v>
      </c>
      <c r="C12" s="25" t="s">
        <v>106</v>
      </c>
      <c r="D12" s="25" t="s">
        <v>16</v>
      </c>
      <c r="E12">
        <v>18.867871999999998</v>
      </c>
      <c r="F12">
        <v>98.927432999999994</v>
      </c>
      <c r="G12" s="25" t="s">
        <v>136</v>
      </c>
      <c r="H12">
        <v>66</v>
      </c>
      <c r="I12">
        <v>13.3611</v>
      </c>
      <c r="J12">
        <v>100.9847</v>
      </c>
      <c r="K12">
        <v>650.53346209999995</v>
      </c>
      <c r="L12">
        <v>9.9</v>
      </c>
      <c r="M12" s="40">
        <v>4.1666666666666664E-2</v>
      </c>
    </row>
    <row r="13" spans="1:13" x14ac:dyDescent="0.25">
      <c r="A13" s="25" t="s">
        <v>83</v>
      </c>
      <c r="B13" s="25" t="s">
        <v>98</v>
      </c>
      <c r="C13" s="25" t="s">
        <v>107</v>
      </c>
      <c r="D13" s="25" t="s">
        <v>13</v>
      </c>
      <c r="E13">
        <v>7.1713630000000004</v>
      </c>
      <c r="F13">
        <v>100.61044200000001</v>
      </c>
      <c r="G13" s="25" t="s">
        <v>137</v>
      </c>
      <c r="H13">
        <v>73.099999999999994</v>
      </c>
      <c r="I13">
        <v>13.8621</v>
      </c>
      <c r="J13">
        <v>100.51439999999999</v>
      </c>
      <c r="K13">
        <v>744.05000819999998</v>
      </c>
      <c r="L13">
        <v>10.199999999999999</v>
      </c>
      <c r="M13" s="40">
        <v>5.486111111111111E-2</v>
      </c>
    </row>
    <row r="14" spans="1:13" x14ac:dyDescent="0.25">
      <c r="A14" s="25" t="s">
        <v>84</v>
      </c>
      <c r="B14" s="25" t="s">
        <v>99</v>
      </c>
      <c r="C14" s="25" t="s">
        <v>108</v>
      </c>
      <c r="D14" s="25" t="s">
        <v>16</v>
      </c>
      <c r="E14">
        <v>9.1672740000000008</v>
      </c>
      <c r="F14">
        <v>99.327614999999994</v>
      </c>
      <c r="G14" s="25" t="s">
        <v>138</v>
      </c>
      <c r="H14">
        <v>32.1</v>
      </c>
      <c r="I14">
        <v>13.8621</v>
      </c>
      <c r="J14">
        <v>100.51439999999999</v>
      </c>
      <c r="K14">
        <v>537.80737490000001</v>
      </c>
      <c r="L14">
        <v>16.8</v>
      </c>
      <c r="M14" s="40">
        <v>0.32916666666666666</v>
      </c>
    </row>
    <row r="15" spans="1:13" x14ac:dyDescent="0.25">
      <c r="A15" s="25" t="s">
        <v>85</v>
      </c>
      <c r="B15" s="25" t="s">
        <v>100</v>
      </c>
      <c r="C15" s="25" t="s">
        <v>109</v>
      </c>
      <c r="D15" s="25" t="s">
        <v>16</v>
      </c>
      <c r="E15">
        <v>13.816435999999999</v>
      </c>
      <c r="F15">
        <v>100.463942</v>
      </c>
      <c r="G15" s="25" t="s">
        <v>139</v>
      </c>
      <c r="H15">
        <v>43</v>
      </c>
      <c r="I15">
        <v>9.1381999999999994</v>
      </c>
      <c r="J15">
        <v>99.321700000000007</v>
      </c>
      <c r="K15">
        <v>534.87148999999999</v>
      </c>
      <c r="L15">
        <v>12.4</v>
      </c>
      <c r="M15" s="40">
        <v>0.14930555555555555</v>
      </c>
    </row>
    <row r="16" spans="1:13" x14ac:dyDescent="0.25">
      <c r="A16" s="25" t="s">
        <v>86</v>
      </c>
      <c r="B16" s="25" t="s">
        <v>101</v>
      </c>
      <c r="C16" s="25" t="s">
        <v>110</v>
      </c>
      <c r="D16" s="25" t="s">
        <v>13</v>
      </c>
      <c r="E16">
        <v>17.415026000000001</v>
      </c>
      <c r="F16">
        <v>102.738826</v>
      </c>
      <c r="G16" s="25" t="s">
        <v>140</v>
      </c>
      <c r="H16">
        <v>45.1</v>
      </c>
      <c r="I16">
        <v>8.4304000000000006</v>
      </c>
      <c r="J16">
        <v>99.963099999999997</v>
      </c>
      <c r="K16">
        <v>1043.2512429999999</v>
      </c>
      <c r="L16">
        <v>23.1</v>
      </c>
      <c r="M16" s="40">
        <v>0.59444444444444444</v>
      </c>
    </row>
    <row r="17" spans="1:13" x14ac:dyDescent="0.25">
      <c r="A17" s="25" t="s">
        <v>86</v>
      </c>
      <c r="B17" s="25" t="s">
        <v>102</v>
      </c>
      <c r="C17" s="25" t="s">
        <v>111</v>
      </c>
      <c r="D17" s="25" t="s">
        <v>13</v>
      </c>
      <c r="E17">
        <v>14.155319820000001</v>
      </c>
      <c r="F17">
        <v>102.9284116</v>
      </c>
      <c r="G17" s="25" t="s">
        <v>141</v>
      </c>
      <c r="H17">
        <v>76</v>
      </c>
      <c r="I17">
        <v>15.13</v>
      </c>
      <c r="J17">
        <v>101.54</v>
      </c>
      <c r="K17">
        <v>184.54491870000001</v>
      </c>
      <c r="L17">
        <v>2.4</v>
      </c>
      <c r="M17" s="40">
        <v>0.7319444444444444</v>
      </c>
    </row>
    <row r="18" spans="1:13" x14ac:dyDescent="0.25">
      <c r="A18" s="25" t="s">
        <v>142</v>
      </c>
      <c r="B18" s="25" t="s">
        <v>142</v>
      </c>
      <c r="C18" s="25" t="s">
        <v>142</v>
      </c>
      <c r="D18" s="25" t="s">
        <v>142</v>
      </c>
      <c r="G18" s="25" t="s">
        <v>142</v>
      </c>
      <c r="M18" s="40"/>
    </row>
    <row r="19" spans="1:13" x14ac:dyDescent="0.25">
      <c r="A19" s="25" t="s">
        <v>142</v>
      </c>
      <c r="B19" s="25" t="s">
        <v>142</v>
      </c>
      <c r="C19" s="25" t="s">
        <v>142</v>
      </c>
      <c r="D19" s="25" t="s">
        <v>142</v>
      </c>
      <c r="G19" s="25" t="s">
        <v>142</v>
      </c>
      <c r="M19" s="40"/>
    </row>
    <row r="20" spans="1:13" x14ac:dyDescent="0.25">
      <c r="A20" s="25" t="s">
        <v>142</v>
      </c>
      <c r="B20" s="25" t="s">
        <v>142</v>
      </c>
      <c r="C20" s="25" t="s">
        <v>142</v>
      </c>
      <c r="D20" s="25" t="s">
        <v>142</v>
      </c>
      <c r="G20" s="25" t="s">
        <v>142</v>
      </c>
      <c r="M20" s="40"/>
    </row>
    <row r="21" spans="1:13" x14ac:dyDescent="0.25">
      <c r="A21" s="25" t="s">
        <v>142</v>
      </c>
      <c r="B21" s="25" t="s">
        <v>142</v>
      </c>
      <c r="C21" s="25" t="s">
        <v>142</v>
      </c>
      <c r="D21" s="25" t="s">
        <v>142</v>
      </c>
      <c r="G21" s="25" t="s">
        <v>142</v>
      </c>
      <c r="M21" s="40"/>
    </row>
    <row r="22" spans="1:13" x14ac:dyDescent="0.25">
      <c r="A22" s="25" t="s">
        <v>142</v>
      </c>
      <c r="B22" s="25" t="s">
        <v>142</v>
      </c>
      <c r="C22" s="25" t="s">
        <v>142</v>
      </c>
      <c r="D22" s="25" t="s">
        <v>142</v>
      </c>
      <c r="G22" s="25" t="s">
        <v>142</v>
      </c>
      <c r="M22" s="40"/>
    </row>
    <row r="23" spans="1:13" x14ac:dyDescent="0.25">
      <c r="A23" s="25" t="s">
        <v>142</v>
      </c>
      <c r="B23" s="25" t="s">
        <v>142</v>
      </c>
      <c r="C23" s="25" t="s">
        <v>142</v>
      </c>
      <c r="D23" s="25" t="s">
        <v>142</v>
      </c>
      <c r="G23" s="25" t="s">
        <v>142</v>
      </c>
      <c r="M23" s="40"/>
    </row>
    <row r="24" spans="1:13" x14ac:dyDescent="0.25">
      <c r="A24" s="25" t="s">
        <v>142</v>
      </c>
      <c r="B24" s="25" t="s">
        <v>142</v>
      </c>
      <c r="C24" s="25" t="s">
        <v>142</v>
      </c>
      <c r="D24" s="25" t="s">
        <v>142</v>
      </c>
      <c r="G24" s="25" t="s">
        <v>142</v>
      </c>
      <c r="M24" s="40"/>
    </row>
    <row r="25" spans="1:13" x14ac:dyDescent="0.25">
      <c r="A25" s="25" t="s">
        <v>142</v>
      </c>
      <c r="B25" s="25" t="s">
        <v>142</v>
      </c>
      <c r="C25" s="25" t="s">
        <v>142</v>
      </c>
      <c r="D25" s="25" t="s">
        <v>142</v>
      </c>
      <c r="G25" s="25" t="s">
        <v>142</v>
      </c>
      <c r="M25" s="40"/>
    </row>
    <row r="26" spans="1:13" x14ac:dyDescent="0.25">
      <c r="A26" s="25" t="s">
        <v>142</v>
      </c>
      <c r="B26" s="25" t="s">
        <v>142</v>
      </c>
      <c r="C26" s="25" t="s">
        <v>142</v>
      </c>
      <c r="D26" s="25" t="s">
        <v>142</v>
      </c>
      <c r="G26" s="25" t="s">
        <v>142</v>
      </c>
      <c r="M26" s="40"/>
    </row>
    <row r="27" spans="1:13" x14ac:dyDescent="0.25">
      <c r="A27" s="25" t="s">
        <v>142</v>
      </c>
      <c r="B27" s="25" t="s">
        <v>142</v>
      </c>
      <c r="C27" s="25" t="s">
        <v>142</v>
      </c>
      <c r="D27" s="25" t="s">
        <v>142</v>
      </c>
      <c r="G27" s="25" t="s">
        <v>142</v>
      </c>
      <c r="M27" s="40"/>
    </row>
    <row r="28" spans="1:13" x14ac:dyDescent="0.25">
      <c r="A28" s="25" t="s">
        <v>142</v>
      </c>
      <c r="B28" s="25" t="s">
        <v>142</v>
      </c>
      <c r="C28" s="25" t="s">
        <v>142</v>
      </c>
      <c r="D28" s="25" t="s">
        <v>142</v>
      </c>
      <c r="G28" s="25" t="s">
        <v>142</v>
      </c>
      <c r="M28" s="40"/>
    </row>
    <row r="29" spans="1:13" x14ac:dyDescent="0.25">
      <c r="A29" s="25" t="s">
        <v>142</v>
      </c>
      <c r="B29" s="25" t="s">
        <v>142</v>
      </c>
      <c r="C29" s="25" t="s">
        <v>142</v>
      </c>
      <c r="D29" s="25" t="s">
        <v>142</v>
      </c>
      <c r="G29" s="25" t="s">
        <v>142</v>
      </c>
      <c r="M29" s="40"/>
    </row>
    <row r="30" spans="1:13" x14ac:dyDescent="0.25">
      <c r="A30" s="25" t="s">
        <v>142</v>
      </c>
      <c r="B30" s="25" t="s">
        <v>142</v>
      </c>
      <c r="C30" s="25" t="s">
        <v>142</v>
      </c>
      <c r="D30" s="25" t="s">
        <v>142</v>
      </c>
      <c r="G30" s="25" t="s">
        <v>142</v>
      </c>
      <c r="M30" s="40"/>
    </row>
    <row r="31" spans="1:13" x14ac:dyDescent="0.25">
      <c r="A31" s="25" t="s">
        <v>142</v>
      </c>
      <c r="B31" s="25" t="s">
        <v>142</v>
      </c>
      <c r="C31" s="25" t="s">
        <v>142</v>
      </c>
      <c r="D31" s="25" t="s">
        <v>142</v>
      </c>
      <c r="G31" s="25" t="s">
        <v>142</v>
      </c>
      <c r="M31" s="40"/>
    </row>
    <row r="32" spans="1:13" x14ac:dyDescent="0.25">
      <c r="A32" s="25" t="s">
        <v>142</v>
      </c>
      <c r="B32" s="25" t="s">
        <v>142</v>
      </c>
      <c r="C32" s="25" t="s">
        <v>142</v>
      </c>
      <c r="D32" s="25" t="s">
        <v>142</v>
      </c>
      <c r="G32" s="25" t="s">
        <v>142</v>
      </c>
      <c r="M32" s="40"/>
    </row>
    <row r="33" spans="1:13" x14ac:dyDescent="0.25">
      <c r="A33" s="25" t="s">
        <v>142</v>
      </c>
      <c r="B33" s="25" t="s">
        <v>142</v>
      </c>
      <c r="C33" s="25" t="s">
        <v>142</v>
      </c>
      <c r="D33" s="25" t="s">
        <v>142</v>
      </c>
      <c r="G33" s="25" t="s">
        <v>142</v>
      </c>
      <c r="M33" s="40"/>
    </row>
    <row r="34" spans="1:13" x14ac:dyDescent="0.25">
      <c r="A34" s="25" t="s">
        <v>142</v>
      </c>
      <c r="B34" s="25" t="s">
        <v>142</v>
      </c>
      <c r="C34" s="25" t="s">
        <v>142</v>
      </c>
      <c r="D34" s="25" t="s">
        <v>142</v>
      </c>
      <c r="G34" s="25" t="s">
        <v>142</v>
      </c>
      <c r="M34" s="40"/>
    </row>
    <row r="35" spans="1:13" x14ac:dyDescent="0.25">
      <c r="A35" s="25" t="s">
        <v>142</v>
      </c>
      <c r="B35" s="25" t="s">
        <v>142</v>
      </c>
      <c r="C35" s="25" t="s">
        <v>142</v>
      </c>
      <c r="D35" s="25" t="s">
        <v>142</v>
      </c>
      <c r="G35" s="25" t="s">
        <v>142</v>
      </c>
      <c r="M35" s="40"/>
    </row>
    <row r="36" spans="1:13" x14ac:dyDescent="0.25">
      <c r="A36" s="25" t="s">
        <v>142</v>
      </c>
      <c r="B36" s="25" t="s">
        <v>142</v>
      </c>
      <c r="C36" s="25" t="s">
        <v>142</v>
      </c>
      <c r="D36" s="25" t="s">
        <v>142</v>
      </c>
      <c r="G36" s="25" t="s">
        <v>142</v>
      </c>
      <c r="M36" s="40"/>
    </row>
    <row r="37" spans="1:13" x14ac:dyDescent="0.25">
      <c r="A37" s="25" t="s">
        <v>142</v>
      </c>
      <c r="B37" s="25" t="s">
        <v>142</v>
      </c>
      <c r="C37" s="25" t="s">
        <v>142</v>
      </c>
      <c r="D37" s="25" t="s">
        <v>142</v>
      </c>
      <c r="G37" s="25" t="s">
        <v>142</v>
      </c>
      <c r="M37" s="40"/>
    </row>
    <row r="38" spans="1:13" x14ac:dyDescent="0.25">
      <c r="A38" s="25" t="s">
        <v>142</v>
      </c>
      <c r="B38" s="25" t="s">
        <v>142</v>
      </c>
      <c r="C38" s="25" t="s">
        <v>142</v>
      </c>
      <c r="D38" s="25" t="s">
        <v>142</v>
      </c>
      <c r="G38" s="25" t="s">
        <v>142</v>
      </c>
      <c r="M38" s="40"/>
    </row>
    <row r="39" spans="1:13" x14ac:dyDescent="0.25">
      <c r="A39" s="25" t="s">
        <v>142</v>
      </c>
      <c r="B39" s="25" t="s">
        <v>142</v>
      </c>
      <c r="C39" s="25" t="s">
        <v>142</v>
      </c>
      <c r="D39" s="25" t="s">
        <v>142</v>
      </c>
      <c r="G39" s="25" t="s">
        <v>142</v>
      </c>
      <c r="M39" s="40"/>
    </row>
    <row r="40" spans="1:13" x14ac:dyDescent="0.25">
      <c r="A40" s="25" t="s">
        <v>142</v>
      </c>
      <c r="B40" s="25" t="s">
        <v>142</v>
      </c>
      <c r="C40" s="25" t="s">
        <v>142</v>
      </c>
      <c r="D40" s="25" t="s">
        <v>142</v>
      </c>
      <c r="G40" s="25" t="s">
        <v>142</v>
      </c>
      <c r="M40" s="4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192-8891-4A44-90CE-2BFCB7F8E34E}">
  <sheetPr codeName="Sheet2"/>
  <dimension ref="A1:M40"/>
  <sheetViews>
    <sheetView topLeftCell="B1" zoomScale="46" workbookViewId="0">
      <selection activeCell="F31" sqref="F31"/>
    </sheetView>
  </sheetViews>
  <sheetFormatPr defaultColWidth="10.90625" defaultRowHeight="15" x14ac:dyDescent="0.25"/>
  <cols>
    <col min="1" max="1" width="18.1796875" bestFit="1" customWidth="1"/>
    <col min="2" max="2" width="14" bestFit="1" customWidth="1"/>
    <col min="4" max="4" width="15.1796875" bestFit="1" customWidth="1"/>
    <col min="5" max="6" width="12.26953125" bestFit="1" customWidth="1"/>
    <col min="7" max="7" width="14.7265625" bestFit="1" customWidth="1"/>
    <col min="8" max="8" width="16.7265625" bestFit="1" customWidth="1"/>
    <col min="9" max="9" width="15.1796875" bestFit="1" customWidth="1"/>
    <col min="10" max="10" width="15.6328125" bestFit="1" customWidth="1"/>
    <col min="11" max="11" width="19.81640625" bestFit="1" customWidth="1"/>
    <col min="12" max="12" width="14.81640625" bestFit="1" customWidth="1"/>
    <col min="13" max="13" width="18.453125" bestFit="1" customWidth="1"/>
  </cols>
  <sheetData>
    <row r="1" spans="1:13" x14ac:dyDescent="0.25">
      <c r="A1" t="s">
        <v>0</v>
      </c>
      <c r="B1" t="s">
        <v>1</v>
      </c>
      <c r="C1" t="s">
        <v>2</v>
      </c>
      <c r="D1" t="s">
        <v>3</v>
      </c>
      <c r="E1" t="s">
        <v>4</v>
      </c>
      <c r="F1" t="s">
        <v>5</v>
      </c>
      <c r="G1" t="s">
        <v>6</v>
      </c>
      <c r="H1" t="s">
        <v>7</v>
      </c>
      <c r="I1" t="s">
        <v>9</v>
      </c>
      <c r="J1" t="s">
        <v>10</v>
      </c>
      <c r="K1" t="s">
        <v>8</v>
      </c>
      <c r="L1" t="s">
        <v>64</v>
      </c>
      <c r="M1" t="s">
        <v>63</v>
      </c>
    </row>
    <row r="2" spans="1:13" x14ac:dyDescent="0.25">
      <c r="A2" s="25" t="s">
        <v>19</v>
      </c>
      <c r="B2" s="25" t="s">
        <v>18</v>
      </c>
      <c r="C2" s="25" t="s">
        <v>15</v>
      </c>
      <c r="D2" s="25" t="s">
        <v>71</v>
      </c>
      <c r="E2">
        <v>14.454896491801797</v>
      </c>
      <c r="F2">
        <v>102.39675900837879</v>
      </c>
      <c r="G2" s="1">
        <v>46046.623362696759</v>
      </c>
      <c r="H2">
        <v>84</v>
      </c>
      <c r="I2">
        <v>11</v>
      </c>
      <c r="J2">
        <v>101.11</v>
      </c>
      <c r="K2">
        <v>408.72475123321914</v>
      </c>
      <c r="L2">
        <v>4.8657708480145132</v>
      </c>
      <c r="M2" s="1">
        <v>46048.743590451391</v>
      </c>
    </row>
    <row r="3" spans="1:13" x14ac:dyDescent="0.25">
      <c r="A3" s="25" t="s">
        <v>20</v>
      </c>
      <c r="B3" s="25" t="s">
        <v>14</v>
      </c>
      <c r="C3" s="25" t="s">
        <v>17</v>
      </c>
      <c r="D3" s="25" t="s">
        <v>13</v>
      </c>
      <c r="E3">
        <v>14.418931545354178</v>
      </c>
      <c r="F3">
        <v>101.4369875723561</v>
      </c>
      <c r="G3" s="1">
        <v>46048.479921076389</v>
      </c>
      <c r="H3">
        <v>84</v>
      </c>
      <c r="I3">
        <v>14.52</v>
      </c>
      <c r="J3">
        <v>101.11</v>
      </c>
      <c r="K3">
        <v>36.956277470280696</v>
      </c>
      <c r="L3">
        <v>0.4399556841700083</v>
      </c>
      <c r="M3" s="1">
        <v>46048.559181481483</v>
      </c>
    </row>
    <row r="4" spans="1:13" x14ac:dyDescent="0.25">
      <c r="A4" s="25" t="s">
        <v>21</v>
      </c>
      <c r="B4" s="25" t="s">
        <v>14</v>
      </c>
      <c r="C4" s="25" t="s">
        <v>12</v>
      </c>
      <c r="D4" s="25" t="s">
        <v>16</v>
      </c>
      <c r="E4">
        <v>14.72127027284823</v>
      </c>
      <c r="F4">
        <v>101.46285416712745</v>
      </c>
      <c r="G4" s="1">
        <v>46048.485392708331</v>
      </c>
      <c r="H4">
        <v>69</v>
      </c>
      <c r="I4">
        <v>14.41</v>
      </c>
      <c r="J4">
        <v>101.28</v>
      </c>
      <c r="K4">
        <v>39.814933377810988</v>
      </c>
      <c r="L4">
        <v>0.57702801996827513</v>
      </c>
      <c r="M4" s="1">
        <v>46048.564892719907</v>
      </c>
    </row>
    <row r="5" spans="1:13" x14ac:dyDescent="0.25">
      <c r="A5" s="25" t="s">
        <v>22</v>
      </c>
      <c r="B5" s="25" t="s">
        <v>18</v>
      </c>
      <c r="C5" s="25" t="s">
        <v>15</v>
      </c>
      <c r="D5" s="25" t="s">
        <v>16</v>
      </c>
      <c r="E5">
        <v>14.390124886128746</v>
      </c>
      <c r="F5">
        <v>101.4015815252472</v>
      </c>
      <c r="G5" s="1">
        <v>46046.584456192133</v>
      </c>
      <c r="H5">
        <v>64</v>
      </c>
      <c r="I5">
        <v>15.32</v>
      </c>
      <c r="J5">
        <v>101.54</v>
      </c>
      <c r="K5">
        <v>104.46215048004441</v>
      </c>
      <c r="L5">
        <v>1.632221101250694</v>
      </c>
      <c r="M5" s="1">
        <v>46048.608859097221</v>
      </c>
    </row>
    <row r="6" spans="1:13" x14ac:dyDescent="0.25">
      <c r="A6" s="25" t="s">
        <v>23</v>
      </c>
      <c r="B6" s="25" t="s">
        <v>18</v>
      </c>
      <c r="C6" s="25" t="s">
        <v>15</v>
      </c>
      <c r="D6" s="25" t="s">
        <v>16</v>
      </c>
      <c r="E6">
        <v>15.561585960468415</v>
      </c>
      <c r="F6">
        <v>101.03900935130781</v>
      </c>
      <c r="G6" s="1">
        <v>46048.293784606481</v>
      </c>
      <c r="H6">
        <v>61</v>
      </c>
      <c r="I6">
        <v>14.21</v>
      </c>
      <c r="J6">
        <v>101.9</v>
      </c>
      <c r="K6">
        <v>176.4859304176116</v>
      </c>
      <c r="L6">
        <v>2.8932119740592066</v>
      </c>
      <c r="M6" s="1">
        <v>46048.661400381941</v>
      </c>
    </row>
    <row r="7" spans="1:13" x14ac:dyDescent="0.25">
      <c r="A7" s="25" t="s">
        <v>24</v>
      </c>
      <c r="B7" s="25" t="s">
        <v>18</v>
      </c>
      <c r="C7" s="25" t="s">
        <v>15</v>
      </c>
      <c r="D7" s="25" t="s">
        <v>16</v>
      </c>
      <c r="E7">
        <v>15.017603458799448</v>
      </c>
      <c r="F7">
        <v>100.03623562370748</v>
      </c>
      <c r="G7" s="1">
        <v>46047.749067835648</v>
      </c>
      <c r="H7">
        <v>46</v>
      </c>
      <c r="I7">
        <v>13.9</v>
      </c>
      <c r="J7">
        <v>100.60000000000001</v>
      </c>
      <c r="K7">
        <v>138.30441358073784</v>
      </c>
      <c r="L7">
        <v>3.0066176865377794</v>
      </c>
      <c r="M7" s="1">
        <v>46048.666125625001</v>
      </c>
    </row>
    <row r="8" spans="1:13" x14ac:dyDescent="0.25">
      <c r="A8" s="25" t="s">
        <v>25</v>
      </c>
      <c r="B8" s="25" t="s">
        <v>14</v>
      </c>
      <c r="C8" s="25" t="s">
        <v>12</v>
      </c>
      <c r="D8" s="25" t="s">
        <v>16</v>
      </c>
      <c r="E8">
        <v>14.023623347439226</v>
      </c>
      <c r="F8">
        <v>102.41096167464231</v>
      </c>
      <c r="G8" s="1">
        <v>46047.413154131944</v>
      </c>
      <c r="H8">
        <v>72</v>
      </c>
      <c r="I8">
        <v>14.33</v>
      </c>
      <c r="J8">
        <v>100.67</v>
      </c>
      <c r="K8">
        <v>190.75639650097764</v>
      </c>
      <c r="L8">
        <v>2.6493943958469117</v>
      </c>
      <c r="M8" s="1">
        <v>46048.651241319443</v>
      </c>
    </row>
    <row r="9" spans="1:13" x14ac:dyDescent="0.25">
      <c r="A9" s="25" t="s">
        <v>26</v>
      </c>
      <c r="B9" s="25" t="s">
        <v>11</v>
      </c>
      <c r="C9" s="25" t="s">
        <v>12</v>
      </c>
      <c r="D9" s="25" t="s">
        <v>16</v>
      </c>
      <c r="E9">
        <v>15.658276837544278</v>
      </c>
      <c r="F9">
        <v>100.29341585976411</v>
      </c>
      <c r="G9" s="1">
        <v>46046.986115370368</v>
      </c>
      <c r="H9">
        <v>57</v>
      </c>
      <c r="I9">
        <v>15.1</v>
      </c>
      <c r="J9">
        <v>101.77</v>
      </c>
      <c r="K9">
        <v>170.04454855162345</v>
      </c>
      <c r="L9">
        <v>2.9832376938881309</v>
      </c>
      <c r="M9" s="1">
        <v>46048.665151458335</v>
      </c>
    </row>
    <row r="10" spans="1:13" x14ac:dyDescent="0.25">
      <c r="A10" s="25" t="s">
        <v>27</v>
      </c>
      <c r="B10" s="25" t="s">
        <v>11</v>
      </c>
      <c r="C10" s="25" t="s">
        <v>12</v>
      </c>
      <c r="D10" s="25" t="s">
        <v>16</v>
      </c>
      <c r="E10">
        <v>15.977731112191012</v>
      </c>
      <c r="F10">
        <v>101.02815389512831</v>
      </c>
      <c r="G10" s="1">
        <v>46046.557415821757</v>
      </c>
      <c r="H10">
        <v>78</v>
      </c>
      <c r="I10">
        <v>15.28</v>
      </c>
      <c r="J10">
        <v>100.34</v>
      </c>
      <c r="K10">
        <v>107.00206186814837</v>
      </c>
      <c r="L10">
        <v>1.3718213060019022</v>
      </c>
      <c r="M10" s="1">
        <v>46048.598009108799</v>
      </c>
    </row>
    <row r="11" spans="1:13" x14ac:dyDescent="0.25">
      <c r="A11" s="25" t="s">
        <v>28</v>
      </c>
      <c r="B11" s="25" t="s">
        <v>14</v>
      </c>
      <c r="C11" s="25" t="s">
        <v>15</v>
      </c>
      <c r="D11" s="25" t="s">
        <v>16</v>
      </c>
      <c r="E11">
        <v>15.040622272124715</v>
      </c>
      <c r="F11">
        <v>101.67698247995638</v>
      </c>
      <c r="G11" s="1">
        <v>46048.35516579861</v>
      </c>
      <c r="H11">
        <v>77</v>
      </c>
      <c r="I11">
        <v>14.48</v>
      </c>
      <c r="J11">
        <v>101.52</v>
      </c>
      <c r="K11">
        <v>64.583194518744548</v>
      </c>
      <c r="L11">
        <v>0.83874278595772145</v>
      </c>
      <c r="M11" s="1">
        <v>46048.575797500001</v>
      </c>
    </row>
    <row r="12" spans="1:13" x14ac:dyDescent="0.25">
      <c r="A12" s="25" t="s">
        <v>29</v>
      </c>
      <c r="B12" s="25" t="s">
        <v>14</v>
      </c>
      <c r="C12" s="25" t="s">
        <v>17</v>
      </c>
      <c r="D12" s="25" t="s">
        <v>71</v>
      </c>
      <c r="E12">
        <v>13.259978281824383</v>
      </c>
      <c r="F12">
        <v>101.6260787752318</v>
      </c>
      <c r="G12" s="1">
        <v>46047.552295960646</v>
      </c>
      <c r="H12">
        <v>40</v>
      </c>
      <c r="I12">
        <v>14.61</v>
      </c>
      <c r="J12">
        <v>100.68</v>
      </c>
      <c r="K12">
        <v>181.54652944495331</v>
      </c>
      <c r="L12">
        <v>4.538663236123833</v>
      </c>
      <c r="M12" s="1">
        <v>46048.729960856479</v>
      </c>
    </row>
    <row r="13" spans="1:13" x14ac:dyDescent="0.25">
      <c r="A13" s="25" t="s">
        <v>30</v>
      </c>
      <c r="B13" s="25" t="s">
        <v>18</v>
      </c>
      <c r="C13" s="25" t="s">
        <v>15</v>
      </c>
      <c r="D13" s="25" t="s">
        <v>16</v>
      </c>
      <c r="E13">
        <v>13.615582272464128</v>
      </c>
      <c r="F13">
        <v>101.84936877373569</v>
      </c>
      <c r="G13" s="1">
        <v>46046.926424976853</v>
      </c>
      <c r="H13">
        <v>59</v>
      </c>
      <c r="I13">
        <v>13.99</v>
      </c>
      <c r="J13">
        <v>100.85000000000001</v>
      </c>
      <c r="K13">
        <v>115.66797064399761</v>
      </c>
      <c r="L13">
        <v>1.9604740787118238</v>
      </c>
      <c r="M13" s="1">
        <v>46048.62253630787</v>
      </c>
    </row>
    <row r="14" spans="1:13" x14ac:dyDescent="0.25">
      <c r="A14" s="25" t="s">
        <v>31</v>
      </c>
      <c r="B14" s="25" t="s">
        <v>14</v>
      </c>
      <c r="C14" s="25" t="s">
        <v>12</v>
      </c>
      <c r="D14" s="25" t="s">
        <v>16</v>
      </c>
      <c r="E14">
        <v>13.83239658981557</v>
      </c>
      <c r="F14">
        <v>102.01721715856607</v>
      </c>
      <c r="G14" s="1">
        <v>46047.428350405091</v>
      </c>
      <c r="H14">
        <v>46</v>
      </c>
      <c r="I14">
        <v>14.21</v>
      </c>
      <c r="J14">
        <v>100.62</v>
      </c>
      <c r="K14">
        <v>156.47270810390583</v>
      </c>
      <c r="L14">
        <v>3.4015806109544746</v>
      </c>
      <c r="M14" s="1">
        <v>46048.682582407404</v>
      </c>
    </row>
    <row r="15" spans="1:13" x14ac:dyDescent="0.25">
      <c r="A15" s="25" t="s">
        <v>32</v>
      </c>
      <c r="B15" s="25" t="s">
        <v>18</v>
      </c>
      <c r="C15" s="25" t="s">
        <v>12</v>
      </c>
      <c r="D15" s="25" t="s">
        <v>16</v>
      </c>
      <c r="E15">
        <v>15.045199411086033</v>
      </c>
      <c r="F15">
        <v>101.98495171093658</v>
      </c>
      <c r="G15" s="1">
        <v>46047.981399733799</v>
      </c>
      <c r="H15">
        <v>87</v>
      </c>
      <c r="I15">
        <v>15.44</v>
      </c>
      <c r="J15">
        <v>101</v>
      </c>
      <c r="K15">
        <v>114.42472367321315</v>
      </c>
      <c r="L15">
        <v>1.3152267088875076</v>
      </c>
      <c r="M15" s="1">
        <v>46048.595650995368</v>
      </c>
    </row>
    <row r="16" spans="1:13" x14ac:dyDescent="0.25">
      <c r="A16" s="25" t="s">
        <v>33</v>
      </c>
      <c r="B16" s="25" t="s">
        <v>11</v>
      </c>
      <c r="C16" s="25" t="s">
        <v>17</v>
      </c>
      <c r="D16" s="25" t="s">
        <v>13</v>
      </c>
      <c r="E16">
        <v>14.07615718947082</v>
      </c>
      <c r="F16">
        <v>101.31763770661078</v>
      </c>
      <c r="G16" s="1">
        <v>46048.030750682869</v>
      </c>
      <c r="H16">
        <v>87</v>
      </c>
      <c r="I16">
        <v>14.09</v>
      </c>
      <c r="J16">
        <v>101.08</v>
      </c>
      <c r="K16">
        <v>25.676080764851775</v>
      </c>
      <c r="L16">
        <v>0.29512736511323878</v>
      </c>
      <c r="M16" s="1">
        <v>46048.553146863429</v>
      </c>
    </row>
    <row r="17" spans="1:13" x14ac:dyDescent="0.25">
      <c r="A17" s="25" t="s">
        <v>34</v>
      </c>
      <c r="B17" s="25" t="s">
        <v>11</v>
      </c>
      <c r="C17" s="25" t="s">
        <v>17</v>
      </c>
      <c r="D17" s="25" t="s">
        <v>16</v>
      </c>
      <c r="E17">
        <v>14.155319823774294</v>
      </c>
      <c r="F17">
        <v>102.92841162284722</v>
      </c>
      <c r="G17" s="1">
        <v>46047.797847152775</v>
      </c>
      <c r="H17">
        <v>76</v>
      </c>
      <c r="I17">
        <v>15.13</v>
      </c>
      <c r="J17">
        <v>101.54</v>
      </c>
      <c r="K17">
        <v>184.5449187113351</v>
      </c>
      <c r="L17">
        <v>2.4282226146228303</v>
      </c>
      <c r="M17" s="1">
        <v>46048.642025821762</v>
      </c>
    </row>
    <row r="18" spans="1:13" x14ac:dyDescent="0.25">
      <c r="A18" s="25" t="s">
        <v>35</v>
      </c>
      <c r="B18" s="25" t="s">
        <v>14</v>
      </c>
      <c r="C18" s="25" t="s">
        <v>12</v>
      </c>
      <c r="D18" s="25" t="s">
        <v>13</v>
      </c>
      <c r="E18">
        <v>15.372557678747008</v>
      </c>
      <c r="F18">
        <v>101.34201091547419</v>
      </c>
      <c r="G18" s="1">
        <v>46047.325384236108</v>
      </c>
      <c r="H18">
        <v>81</v>
      </c>
      <c r="I18">
        <v>15.26</v>
      </c>
      <c r="J18">
        <v>101.44</v>
      </c>
      <c r="K18">
        <v>16.342677727406283</v>
      </c>
      <c r="L18">
        <v>0.20176145342476892</v>
      </c>
      <c r="M18" s="1">
        <v>46048.5492566088</v>
      </c>
    </row>
    <row r="19" spans="1:13" x14ac:dyDescent="0.25">
      <c r="A19" s="25" t="s">
        <v>36</v>
      </c>
      <c r="B19" s="25" t="s">
        <v>18</v>
      </c>
      <c r="C19" s="25" t="s">
        <v>17</v>
      </c>
      <c r="D19" s="25" t="s">
        <v>16</v>
      </c>
      <c r="E19">
        <v>15.127808438907842</v>
      </c>
      <c r="F19">
        <v>102.49295773021665</v>
      </c>
      <c r="G19" s="1">
        <v>46047.334103842593</v>
      </c>
      <c r="H19">
        <v>79</v>
      </c>
      <c r="I19">
        <v>13.98</v>
      </c>
      <c r="J19">
        <v>101.23</v>
      </c>
      <c r="K19">
        <v>186.45433374713326</v>
      </c>
      <c r="L19">
        <v>2.3601814398371297</v>
      </c>
      <c r="M19" s="1">
        <v>46048.639190775466</v>
      </c>
    </row>
    <row r="20" spans="1:13" x14ac:dyDescent="0.25">
      <c r="A20" s="25" t="s">
        <v>37</v>
      </c>
      <c r="B20" s="25" t="s">
        <v>18</v>
      </c>
      <c r="C20" s="25" t="s">
        <v>12</v>
      </c>
      <c r="D20" s="25" t="s">
        <v>16</v>
      </c>
      <c r="E20">
        <v>15.823128547695951</v>
      </c>
      <c r="F20">
        <v>100.80943217743153</v>
      </c>
      <c r="G20" s="1">
        <v>46047.309277731481</v>
      </c>
      <c r="H20">
        <v>66</v>
      </c>
      <c r="I20">
        <v>13.53</v>
      </c>
      <c r="J20">
        <v>100.92</v>
      </c>
      <c r="K20">
        <v>255.26144246075771</v>
      </c>
      <c r="L20">
        <v>3.8675976130417835</v>
      </c>
      <c r="M20" s="1">
        <v>46048.701999780096</v>
      </c>
    </row>
    <row r="21" spans="1:13" x14ac:dyDescent="0.25">
      <c r="A21" s="25" t="s">
        <v>38</v>
      </c>
      <c r="B21" s="25" t="s">
        <v>11</v>
      </c>
      <c r="C21" s="25" t="s">
        <v>12</v>
      </c>
      <c r="D21" s="25" t="s">
        <v>16</v>
      </c>
      <c r="E21">
        <v>15.146904357123065</v>
      </c>
      <c r="F21">
        <v>100.67897602149088</v>
      </c>
      <c r="G21" s="1">
        <v>46047.744625624997</v>
      </c>
      <c r="H21">
        <v>47</v>
      </c>
      <c r="I21">
        <v>14.47</v>
      </c>
      <c r="J21">
        <v>100.25</v>
      </c>
      <c r="K21">
        <v>88.271982494653955</v>
      </c>
      <c r="L21">
        <v>1.878127287120297</v>
      </c>
      <c r="M21" s="1">
        <v>46048.619105185186</v>
      </c>
    </row>
    <row r="22" spans="1:13" x14ac:dyDescent="0.25">
      <c r="A22" s="25" t="s">
        <v>39</v>
      </c>
      <c r="B22" s="25" t="s">
        <v>11</v>
      </c>
      <c r="C22" s="25" t="s">
        <v>12</v>
      </c>
      <c r="D22" s="25" t="s">
        <v>16</v>
      </c>
      <c r="E22">
        <v>14.978333865458152</v>
      </c>
      <c r="F22">
        <v>102.85172543532465</v>
      </c>
      <c r="G22" s="1">
        <v>46048.483100057871</v>
      </c>
      <c r="H22">
        <v>41</v>
      </c>
      <c r="I22">
        <v>14.37</v>
      </c>
      <c r="J22">
        <v>102.06</v>
      </c>
      <c r="K22">
        <v>108.75905074052581</v>
      </c>
      <c r="L22">
        <v>2.652659774159166</v>
      </c>
      <c r="M22" s="1">
        <v>46048.651377372684</v>
      </c>
    </row>
    <row r="23" spans="1:13" x14ac:dyDescent="0.25">
      <c r="A23" s="25" t="s">
        <v>40</v>
      </c>
      <c r="B23" s="25" t="s">
        <v>14</v>
      </c>
      <c r="C23" s="25" t="s">
        <v>15</v>
      </c>
      <c r="D23" s="25" t="s">
        <v>16</v>
      </c>
      <c r="E23">
        <v>15.983610228966594</v>
      </c>
      <c r="F23">
        <v>101.51526478298291</v>
      </c>
      <c r="G23" s="1">
        <v>46048.015194490741</v>
      </c>
      <c r="H23">
        <v>72</v>
      </c>
      <c r="I23">
        <v>14.43</v>
      </c>
      <c r="J23">
        <v>101.74000000000001</v>
      </c>
      <c r="K23">
        <v>174.42837932177648</v>
      </c>
      <c r="L23">
        <v>2.4226163794691176</v>
      </c>
      <c r="M23" s="1">
        <v>46048.641792233793</v>
      </c>
    </row>
    <row r="24" spans="1:13" x14ac:dyDescent="0.25">
      <c r="A24" s="25" t="s">
        <v>41</v>
      </c>
      <c r="B24" s="25" t="s">
        <v>18</v>
      </c>
      <c r="C24" s="25" t="s">
        <v>12</v>
      </c>
      <c r="D24" s="25" t="s">
        <v>16</v>
      </c>
      <c r="E24">
        <v>15.942865447473386</v>
      </c>
      <c r="F24">
        <v>100.40861898614739</v>
      </c>
      <c r="G24" s="1">
        <v>46048.392551527781</v>
      </c>
      <c r="H24">
        <v>83</v>
      </c>
      <c r="I24">
        <v>14.39</v>
      </c>
      <c r="J24">
        <v>100.8</v>
      </c>
      <c r="K24">
        <v>177.70587373649727</v>
      </c>
      <c r="L24">
        <v>2.1410346233312922</v>
      </c>
      <c r="M24" s="1">
        <v>46048.630059664349</v>
      </c>
    </row>
    <row r="25" spans="1:13" x14ac:dyDescent="0.25">
      <c r="A25" s="25" t="s">
        <v>42</v>
      </c>
      <c r="B25" s="25" t="s">
        <v>11</v>
      </c>
      <c r="C25" s="25" t="s">
        <v>17</v>
      </c>
      <c r="D25" s="25" t="s">
        <v>71</v>
      </c>
      <c r="E25">
        <v>13.062601598754602</v>
      </c>
      <c r="F25">
        <v>100.1425340328576</v>
      </c>
      <c r="G25" s="1">
        <v>46048.075816886572</v>
      </c>
      <c r="H25">
        <v>46</v>
      </c>
      <c r="I25">
        <v>15.16</v>
      </c>
      <c r="J25">
        <v>101.14</v>
      </c>
      <c r="K25">
        <v>256.82783570596496</v>
      </c>
      <c r="L25">
        <v>5.5832138196948904</v>
      </c>
      <c r="M25" s="1">
        <v>46048.7734837963</v>
      </c>
    </row>
    <row r="26" spans="1:13" x14ac:dyDescent="0.25">
      <c r="A26" s="25" t="s">
        <v>43</v>
      </c>
      <c r="B26" s="25" t="s">
        <v>18</v>
      </c>
      <c r="C26" s="25" t="s">
        <v>15</v>
      </c>
      <c r="D26" s="25" t="s">
        <v>16</v>
      </c>
      <c r="E26">
        <v>14.442324496470562</v>
      </c>
      <c r="F26">
        <v>101.20207268130069</v>
      </c>
      <c r="G26" s="1">
        <v>46046.58496403935</v>
      </c>
      <c r="H26">
        <v>46</v>
      </c>
      <c r="I26">
        <v>15.15</v>
      </c>
      <c r="J26">
        <v>101.71000000000001</v>
      </c>
      <c r="K26">
        <v>95.780407343308994</v>
      </c>
      <c r="L26">
        <v>2.082182768332804</v>
      </c>
      <c r="M26" s="1">
        <v>46048.627607499999</v>
      </c>
    </row>
    <row r="27" spans="1:13" x14ac:dyDescent="0.25">
      <c r="A27" s="25" t="s">
        <v>44</v>
      </c>
      <c r="B27" s="25" t="s">
        <v>14</v>
      </c>
      <c r="C27" s="25" t="s">
        <v>15</v>
      </c>
      <c r="D27" s="25" t="s">
        <v>16</v>
      </c>
      <c r="E27">
        <v>14.785729759568889</v>
      </c>
      <c r="F27">
        <v>100.42165080425568</v>
      </c>
      <c r="G27" s="1">
        <v>46046.746550682874</v>
      </c>
      <c r="H27">
        <v>70</v>
      </c>
      <c r="I27">
        <v>15.27</v>
      </c>
      <c r="J27">
        <v>101.86</v>
      </c>
      <c r="K27">
        <v>163.58339222364816</v>
      </c>
      <c r="L27">
        <v>2.3369056031949738</v>
      </c>
      <c r="M27" s="1">
        <v>46048.638220949077</v>
      </c>
    </row>
    <row r="28" spans="1:13" x14ac:dyDescent="0.25">
      <c r="A28" s="25" t="s">
        <v>45</v>
      </c>
      <c r="B28" s="25" t="s">
        <v>18</v>
      </c>
      <c r="C28" s="25" t="s">
        <v>12</v>
      </c>
      <c r="D28" s="25" t="s">
        <v>16</v>
      </c>
      <c r="E28">
        <v>14.364061873606602</v>
      </c>
      <c r="F28">
        <v>102.07092546087432</v>
      </c>
      <c r="G28" s="1">
        <v>46046.828508969906</v>
      </c>
      <c r="H28">
        <v>85</v>
      </c>
      <c r="I28">
        <v>13.58</v>
      </c>
      <c r="J28">
        <v>100.25</v>
      </c>
      <c r="K28">
        <v>214.95878238312528</v>
      </c>
      <c r="L28">
        <v>2.5289268515661796</v>
      </c>
      <c r="M28" s="1">
        <v>46048.646221840281</v>
      </c>
    </row>
    <row r="29" spans="1:13" x14ac:dyDescent="0.25">
      <c r="A29" s="25" t="s">
        <v>46</v>
      </c>
      <c r="B29" s="25" t="s">
        <v>14</v>
      </c>
      <c r="C29" s="25" t="s">
        <v>15</v>
      </c>
      <c r="D29" s="25" t="s">
        <v>71</v>
      </c>
      <c r="E29">
        <v>14.044877190905682</v>
      </c>
      <c r="F29">
        <v>102.26705683830617</v>
      </c>
      <c r="G29" s="1">
        <v>46046.818849166666</v>
      </c>
      <c r="H29">
        <v>46</v>
      </c>
      <c r="I29">
        <v>14.98</v>
      </c>
      <c r="J29">
        <v>100.72</v>
      </c>
      <c r="K29">
        <v>196.32998705234974</v>
      </c>
      <c r="L29">
        <v>4.2680431967902113</v>
      </c>
      <c r="M29" s="1">
        <v>46048.718685023145</v>
      </c>
    </row>
    <row r="30" spans="1:13" x14ac:dyDescent="0.25">
      <c r="A30" s="25" t="s">
        <v>47</v>
      </c>
      <c r="B30" s="25" t="s">
        <v>14</v>
      </c>
      <c r="C30" s="25" t="s">
        <v>17</v>
      </c>
      <c r="D30" s="25" t="s">
        <v>71</v>
      </c>
      <c r="E30">
        <v>13.819942089790532</v>
      </c>
      <c r="F30">
        <v>100.16488582861227</v>
      </c>
      <c r="G30" s="1">
        <v>46048.19545295139</v>
      </c>
      <c r="H30">
        <v>46</v>
      </c>
      <c r="I30">
        <v>14.6</v>
      </c>
      <c r="J30">
        <v>102.11</v>
      </c>
      <c r="K30">
        <v>226.89997629533698</v>
      </c>
      <c r="L30">
        <v>4.9326081803334123</v>
      </c>
      <c r="M30" s="1">
        <v>46048.746375219911</v>
      </c>
    </row>
    <row r="31" spans="1:13" x14ac:dyDescent="0.25">
      <c r="A31" s="25" t="s">
        <v>48</v>
      </c>
      <c r="B31" s="25" t="s">
        <v>11</v>
      </c>
      <c r="C31" s="25" t="s">
        <v>12</v>
      </c>
      <c r="D31" s="25" t="s">
        <v>16</v>
      </c>
      <c r="E31">
        <v>13.709056013135486</v>
      </c>
      <c r="F31">
        <v>102.31638840381271</v>
      </c>
      <c r="G31" s="1">
        <v>46048.43661203704</v>
      </c>
      <c r="H31">
        <v>67</v>
      </c>
      <c r="I31">
        <v>13.66</v>
      </c>
      <c r="J31">
        <v>101.69</v>
      </c>
      <c r="K31">
        <v>67.893487094176848</v>
      </c>
      <c r="L31">
        <v>1.0133356282712962</v>
      </c>
      <c r="M31" s="1">
        <v>46048.583072199071</v>
      </c>
    </row>
    <row r="32" spans="1:13" x14ac:dyDescent="0.25">
      <c r="A32" s="25" t="s">
        <v>49</v>
      </c>
      <c r="B32" s="25" t="s">
        <v>14</v>
      </c>
      <c r="C32" s="25" t="s">
        <v>17</v>
      </c>
      <c r="D32" s="25" t="s">
        <v>16</v>
      </c>
      <c r="E32">
        <v>15.231706634841883</v>
      </c>
      <c r="F32">
        <v>100.56770112021462</v>
      </c>
      <c r="G32" s="1">
        <v>46047.342711689816</v>
      </c>
      <c r="H32">
        <v>62</v>
      </c>
      <c r="I32">
        <v>14.35</v>
      </c>
      <c r="J32">
        <v>100.84</v>
      </c>
      <c r="K32">
        <v>102.31862020809241</v>
      </c>
      <c r="L32">
        <v>1.6503003259369744</v>
      </c>
      <c r="M32" s="1">
        <v>46048.609612395834</v>
      </c>
    </row>
    <row r="33" spans="1:13" x14ac:dyDescent="0.25">
      <c r="A33" s="25" t="s">
        <v>50</v>
      </c>
      <c r="B33" s="25" t="s">
        <v>11</v>
      </c>
      <c r="C33" s="25" t="s">
        <v>17</v>
      </c>
      <c r="D33" s="25" t="s">
        <v>16</v>
      </c>
      <c r="E33">
        <v>14.071722333285646</v>
      </c>
      <c r="F33">
        <v>100.22702401031883</v>
      </c>
      <c r="G33" s="1">
        <v>46048.378456701386</v>
      </c>
      <c r="H33">
        <v>67</v>
      </c>
      <c r="I33">
        <v>15.28</v>
      </c>
      <c r="J33">
        <v>100.75</v>
      </c>
      <c r="K33">
        <v>145.65567775896011</v>
      </c>
      <c r="L33">
        <v>2.1739653396859717</v>
      </c>
      <c r="M33" s="1">
        <v>46048.631431770831</v>
      </c>
    </row>
    <row r="34" spans="1:13" x14ac:dyDescent="0.25">
      <c r="A34" s="25" t="s">
        <v>51</v>
      </c>
      <c r="B34" s="25" t="s">
        <v>11</v>
      </c>
      <c r="C34" s="25" t="s">
        <v>15</v>
      </c>
      <c r="D34" s="25" t="s">
        <v>16</v>
      </c>
      <c r="E34">
        <v>14.503323428672537</v>
      </c>
      <c r="F34">
        <v>101.68327526917859</v>
      </c>
      <c r="G34" s="1">
        <v>46047.259872939816</v>
      </c>
      <c r="H34">
        <v>85</v>
      </c>
      <c r="I34">
        <v>14.98</v>
      </c>
      <c r="J34">
        <v>101.37</v>
      </c>
      <c r="K34">
        <v>62.803637631875041</v>
      </c>
      <c r="L34">
        <v>0.73886632508088279</v>
      </c>
      <c r="M34" s="1">
        <v>46048.571635983797</v>
      </c>
    </row>
    <row r="35" spans="1:13" x14ac:dyDescent="0.25">
      <c r="A35" s="25" t="s">
        <v>52</v>
      </c>
      <c r="B35" s="25" t="s">
        <v>18</v>
      </c>
      <c r="C35" s="25" t="s">
        <v>17</v>
      </c>
      <c r="D35" s="25" t="s">
        <v>16</v>
      </c>
      <c r="E35">
        <v>15.912263270066491</v>
      </c>
      <c r="F35">
        <v>102.66481102946608</v>
      </c>
      <c r="G35" s="1">
        <v>46048.002773518521</v>
      </c>
      <c r="H35">
        <v>75</v>
      </c>
      <c r="I35">
        <v>14.23</v>
      </c>
      <c r="J35">
        <v>101.52</v>
      </c>
      <c r="K35">
        <v>223.82751695895524</v>
      </c>
      <c r="L35">
        <v>2.98436689278607</v>
      </c>
      <c r="M35" s="1">
        <v>46048.665198506947</v>
      </c>
    </row>
    <row r="36" spans="1:13" x14ac:dyDescent="0.25">
      <c r="A36" s="25" t="s">
        <v>53</v>
      </c>
      <c r="B36" s="25" t="s">
        <v>14</v>
      </c>
      <c r="C36" s="25" t="s">
        <v>12</v>
      </c>
      <c r="D36" s="25" t="s">
        <v>16</v>
      </c>
      <c r="E36">
        <v>15.489765710615526</v>
      </c>
      <c r="F36">
        <v>102.71927419148358</v>
      </c>
      <c r="G36" s="1">
        <v>46048.372371053243</v>
      </c>
      <c r="H36">
        <v>61</v>
      </c>
      <c r="I36">
        <v>15.41</v>
      </c>
      <c r="J36">
        <v>101.16</v>
      </c>
      <c r="K36">
        <v>167.3527913032618</v>
      </c>
      <c r="L36">
        <v>2.743488382020685</v>
      </c>
      <c r="M36" s="1">
        <v>46048.655161898147</v>
      </c>
    </row>
    <row r="37" spans="1:13" x14ac:dyDescent="0.25">
      <c r="A37" s="25" t="s">
        <v>54</v>
      </c>
      <c r="B37" s="25" t="s">
        <v>11</v>
      </c>
      <c r="C37" s="25" t="s">
        <v>12</v>
      </c>
      <c r="D37" s="25" t="s">
        <v>16</v>
      </c>
      <c r="E37">
        <v>14.49620595619475</v>
      </c>
      <c r="F37">
        <v>100.65443273055124</v>
      </c>
      <c r="G37" s="1">
        <v>46046.967747812501</v>
      </c>
      <c r="H37">
        <v>49</v>
      </c>
      <c r="I37">
        <v>13.84</v>
      </c>
      <c r="J37">
        <v>100.78</v>
      </c>
      <c r="K37">
        <v>74.211978413796004</v>
      </c>
      <c r="L37">
        <v>1.5145301717101225</v>
      </c>
      <c r="M37" s="1">
        <v>46048.603955312501</v>
      </c>
    </row>
    <row r="38" spans="1:13" x14ac:dyDescent="0.25">
      <c r="A38" s="25" t="s">
        <v>55</v>
      </c>
      <c r="B38" s="25" t="s">
        <v>11</v>
      </c>
      <c r="C38" s="25" t="s">
        <v>15</v>
      </c>
      <c r="D38" s="25" t="s">
        <v>16</v>
      </c>
      <c r="E38">
        <v>15.46873425991615</v>
      </c>
      <c r="F38">
        <v>101.86812521611375</v>
      </c>
      <c r="G38" s="1">
        <v>46047.754422650461</v>
      </c>
      <c r="H38">
        <v>74</v>
      </c>
      <c r="I38">
        <v>14.6</v>
      </c>
      <c r="J38">
        <v>101.3</v>
      </c>
      <c r="K38">
        <v>114.25191611206969</v>
      </c>
      <c r="L38">
        <v>1.5439448123252661</v>
      </c>
      <c r="M38" s="1">
        <v>46048.605180914354</v>
      </c>
    </row>
    <row r="39" spans="1:13" x14ac:dyDescent="0.25">
      <c r="A39" s="25" t="s">
        <v>56</v>
      </c>
      <c r="B39" s="25" t="s">
        <v>11</v>
      </c>
      <c r="C39" s="25" t="s">
        <v>15</v>
      </c>
      <c r="D39" s="25" t="s">
        <v>16</v>
      </c>
      <c r="E39">
        <v>15.442800291778724</v>
      </c>
      <c r="F39">
        <v>102.94176475483999</v>
      </c>
      <c r="G39" s="1">
        <v>46047.28136184028</v>
      </c>
      <c r="H39">
        <v>90</v>
      </c>
      <c r="I39">
        <v>14.07</v>
      </c>
      <c r="J39">
        <v>100.35000000000001</v>
      </c>
      <c r="K39">
        <v>317.74515615514372</v>
      </c>
      <c r="L39">
        <v>3.5305017350571526</v>
      </c>
      <c r="M39" s="1">
        <v>46048.687954120367</v>
      </c>
    </row>
    <row r="40" spans="1:13" x14ac:dyDescent="0.25">
      <c r="A40" s="25" t="s">
        <v>57</v>
      </c>
      <c r="B40" s="25" t="s">
        <v>11</v>
      </c>
      <c r="C40" s="25" t="s">
        <v>15</v>
      </c>
      <c r="D40" s="25" t="s">
        <v>16</v>
      </c>
      <c r="E40">
        <v>13.055876073853334</v>
      </c>
      <c r="F40">
        <v>101.50522348907388</v>
      </c>
      <c r="G40" s="1">
        <v>46048.196710208336</v>
      </c>
      <c r="H40">
        <v>82</v>
      </c>
      <c r="I40">
        <v>13.92</v>
      </c>
      <c r="J40">
        <v>100.99000000000001</v>
      </c>
      <c r="K40">
        <v>111.06801681623215</v>
      </c>
      <c r="L40">
        <v>1.3544880099540506</v>
      </c>
      <c r="M40" s="1">
        <v>46048.597286886572</v>
      </c>
    </row>
  </sheetData>
  <conditionalFormatting sqref="D2:D40">
    <cfRule type="containsText" dxfId="38" priority="1" operator="containsText" text="ถึงแล้ว">
      <formula>NOT(ISERROR(SEARCH("ถึงแล้ว",D2)))</formula>
    </cfRule>
    <cfRule type="containsText" dxfId="37" priority="2" operator="containsText" text="กำลังขนส่ง">
      <formula>NOT(ISERROR(SEARCH("กำลังขนส่ง",D2)))</formula>
    </cfRule>
    <cfRule type="containsText" dxfId="36" priority="3" operator="containsText" text="ล่าช้า">
      <formula>NOT(ISERROR(SEARCH("ล่าช้า",D2)))</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AFB4-BF17-B147-B6D7-FEAC046E2E99}">
  <sheetPr codeName="Sheet4"/>
  <dimension ref="A1:M35"/>
  <sheetViews>
    <sheetView zoomScale="75" workbookViewId="0">
      <selection activeCell="D9" sqref="D9"/>
    </sheetView>
  </sheetViews>
  <sheetFormatPr defaultColWidth="10.90625" defaultRowHeight="15" x14ac:dyDescent="0.25"/>
  <cols>
    <col min="2" max="2" width="26" bestFit="1" customWidth="1"/>
    <col min="3" max="3" width="12.36328125" bestFit="1" customWidth="1"/>
    <col min="4" max="4" width="14.81640625" bestFit="1" customWidth="1"/>
    <col min="5" max="5" width="14" bestFit="1" customWidth="1"/>
    <col min="6" max="6" width="18.81640625" bestFit="1" customWidth="1"/>
    <col min="7" max="7" width="13.6328125" bestFit="1" customWidth="1"/>
    <col min="8" max="8" width="14.1796875" bestFit="1" customWidth="1"/>
    <col min="9" max="9" width="17.81640625" bestFit="1" customWidth="1"/>
    <col min="10" max="10" width="15.36328125" bestFit="1" customWidth="1"/>
    <col min="11" max="11" width="16" bestFit="1" customWidth="1"/>
    <col min="12" max="12" width="20.81640625" bestFit="1" customWidth="1"/>
    <col min="13" max="13" width="14.36328125" bestFit="1" customWidth="1"/>
    <col min="14" max="14" width="25.6328125" bestFit="1" customWidth="1"/>
    <col min="15" max="15" width="10.1796875" bestFit="1" customWidth="1"/>
    <col min="19" max="19" width="22.6328125" bestFit="1" customWidth="1"/>
    <col min="20" max="20" width="16.81640625" bestFit="1" customWidth="1"/>
    <col min="22" max="22" width="16" bestFit="1" customWidth="1"/>
    <col min="23" max="23" width="16.81640625" bestFit="1" customWidth="1"/>
  </cols>
  <sheetData>
    <row r="1" spans="1:13" x14ac:dyDescent="0.25">
      <c r="A1" s="39" t="s">
        <v>121</v>
      </c>
      <c r="B1" s="39" t="s">
        <v>122</v>
      </c>
    </row>
    <row r="2" spans="1:13" s="26" customFormat="1" ht="33" x14ac:dyDescent="0.25">
      <c r="A2" t="s">
        <v>123</v>
      </c>
      <c r="B2">
        <v>15</v>
      </c>
      <c r="G2" s="27" t="s">
        <v>58</v>
      </c>
      <c r="H2" s="27"/>
      <c r="I2" s="27"/>
      <c r="J2" s="27"/>
      <c r="K2" s="27"/>
      <c r="L2" s="27"/>
      <c r="M2" s="27"/>
    </row>
    <row r="3" spans="1:13" ht="25.05" customHeight="1" x14ac:dyDescent="0.25">
      <c r="A3" t="s">
        <v>16</v>
      </c>
      <c r="B3">
        <v>14</v>
      </c>
      <c r="G3" s="27"/>
      <c r="H3" s="27"/>
      <c r="I3" s="27"/>
      <c r="J3" s="27"/>
      <c r="K3" s="27"/>
      <c r="L3" s="27"/>
      <c r="M3" s="27"/>
    </row>
    <row r="4" spans="1:13" ht="25.05" customHeight="1" x14ac:dyDescent="0.25">
      <c r="A4" t="s">
        <v>13</v>
      </c>
      <c r="B4">
        <v>1</v>
      </c>
    </row>
    <row r="5" spans="1:13" ht="16.05" customHeight="1" x14ac:dyDescent="0.25">
      <c r="A5" t="s">
        <v>124</v>
      </c>
      <c r="B5">
        <v>0</v>
      </c>
    </row>
    <row r="6" spans="1:13" ht="27" customHeight="1" x14ac:dyDescent="0.25">
      <c r="A6" t="s">
        <v>125</v>
      </c>
      <c r="B6">
        <v>0</v>
      </c>
    </row>
    <row r="7" spans="1:13" ht="27" customHeight="1" x14ac:dyDescent="0.25"/>
    <row r="8" spans="1:13" ht="27" customHeight="1" x14ac:dyDescent="0.25"/>
    <row r="9" spans="1:13" ht="27" customHeight="1" x14ac:dyDescent="0.25"/>
    <row r="10" spans="1:13" ht="16.05" customHeight="1" x14ac:dyDescent="0.25"/>
    <row r="11" spans="1:13" ht="16.05" customHeight="1" x14ac:dyDescent="0.25"/>
    <row r="12" spans="1:13" ht="16.05" customHeight="1" x14ac:dyDescent="0.25"/>
    <row r="13" spans="1:13" ht="16.05" customHeight="1" x14ac:dyDescent="0.25"/>
    <row r="14" spans="1:13" ht="16.05" customHeight="1" x14ac:dyDescent="0.25"/>
    <row r="15" spans="1:13" ht="16.05" customHeight="1" x14ac:dyDescent="0.25"/>
    <row r="16" spans="1:13" ht="16.05" customHeight="1" x14ac:dyDescent="0.25"/>
    <row r="17" ht="16.05" customHeight="1" x14ac:dyDescent="0.25"/>
    <row r="18" ht="16.05" customHeight="1" x14ac:dyDescent="0.25"/>
    <row r="19" ht="33" customHeight="1" x14ac:dyDescent="0.25"/>
    <row r="20" ht="22.05" customHeight="1" x14ac:dyDescent="0.25"/>
    <row r="21" ht="31.05" customHeight="1" x14ac:dyDescent="0.25"/>
    <row r="22" ht="30" customHeight="1" x14ac:dyDescent="0.25"/>
    <row r="23" ht="30" customHeight="1" x14ac:dyDescent="0.25"/>
    <row r="24" ht="30" customHeight="1" x14ac:dyDescent="0.25"/>
    <row r="25" ht="30" customHeight="1" x14ac:dyDescent="0.25"/>
    <row r="26" ht="30" customHeight="1" x14ac:dyDescent="0.25"/>
    <row r="27" ht="16.05" customHeight="1" x14ac:dyDescent="0.25"/>
    <row r="28" ht="16.95" customHeight="1" x14ac:dyDescent="0.25"/>
    <row r="29" ht="16.05" customHeight="1" x14ac:dyDescent="0.25"/>
    <row r="30" ht="16.05" customHeight="1" x14ac:dyDescent="0.25"/>
    <row r="31" ht="16.05" customHeight="1" x14ac:dyDescent="0.25"/>
    <row r="32" ht="16.05" customHeight="1" x14ac:dyDescent="0.25"/>
    <row r="33" ht="16.05" customHeight="1" x14ac:dyDescent="0.25"/>
    <row r="34" ht="16.05" customHeight="1" x14ac:dyDescent="0.25"/>
    <row r="35" ht="16.05" customHeight="1" x14ac:dyDescent="0.25"/>
  </sheetData>
  <mergeCells count="1">
    <mergeCell ref="G2:M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A1D6-CF59-AA48-8C08-403CD8FA2CD1}">
  <sheetPr codeName="Sheet3"/>
  <dimension ref="B1:E6"/>
  <sheetViews>
    <sheetView workbookViewId="0">
      <selection activeCell="C3" sqref="C3"/>
    </sheetView>
  </sheetViews>
  <sheetFormatPr defaultColWidth="10.90625" defaultRowHeight="15" x14ac:dyDescent="0.25"/>
  <cols>
    <col min="2" max="2" width="25.36328125" bestFit="1" customWidth="1"/>
    <col min="5" max="5" width="23.81640625" bestFit="1" customWidth="1"/>
    <col min="6" max="7" width="9.1796875" bestFit="1" customWidth="1"/>
    <col min="13" max="13" width="25.1796875" bestFit="1" customWidth="1"/>
    <col min="14" max="14" width="9.1796875" bestFit="1" customWidth="1"/>
  </cols>
  <sheetData>
    <row r="1" spans="2:5" ht="24" customHeight="1" x14ac:dyDescent="0.25"/>
    <row r="2" spans="2:5" ht="28.95" customHeight="1" x14ac:dyDescent="0.25">
      <c r="B2" s="28" t="s">
        <v>65</v>
      </c>
      <c r="C2" s="28"/>
      <c r="E2" s="15" t="s">
        <v>68</v>
      </c>
    </row>
    <row r="3" spans="2:5" ht="27" x14ac:dyDescent="0.25">
      <c r="B3" s="5" t="s">
        <v>59</v>
      </c>
      <c r="C3" s="6">
        <f>COUNTA(yes!A2:A40)-1</f>
        <v>17</v>
      </c>
      <c r="E3" s="16" t="s">
        <v>62</v>
      </c>
    </row>
    <row r="4" spans="2:5" ht="27" x14ac:dyDescent="0.25">
      <c r="B4" s="7" t="s">
        <v>60</v>
      </c>
      <c r="C4" s="7">
        <f>COUNTIF(yes!D2:D40, "ถึงแล้ว")</f>
        <v>9</v>
      </c>
      <c r="E4" s="16" t="s">
        <v>61</v>
      </c>
    </row>
    <row r="5" spans="2:5" ht="27" x14ac:dyDescent="0.25">
      <c r="B5" s="8" t="s">
        <v>62</v>
      </c>
      <c r="C5" s="8">
        <f>COUNTIF(yes!D2:D40, "กำลังขนส่ง")</f>
        <v>9</v>
      </c>
      <c r="E5" s="16" t="s">
        <v>60</v>
      </c>
    </row>
    <row r="6" spans="2:5" ht="27" x14ac:dyDescent="0.25">
      <c r="B6" s="9" t="s">
        <v>61</v>
      </c>
      <c r="C6" s="9">
        <f>COUNTIF(yes!D2:D40, "ล่าช้า")</f>
        <v>0</v>
      </c>
      <c r="E6" s="16" t="s">
        <v>69</v>
      </c>
    </row>
  </sheetData>
  <mergeCells count="1">
    <mergeCell ref="B2:C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ED6A-7336-494E-91D7-6AC8C2DD23AC}">
  <sheetPr codeName="Sheet5"/>
  <dimension ref="A2:H9"/>
  <sheetViews>
    <sheetView workbookViewId="0">
      <selection activeCell="B5" sqref="B5"/>
    </sheetView>
  </sheetViews>
  <sheetFormatPr defaultColWidth="10.90625" defaultRowHeight="15" x14ac:dyDescent="0.25"/>
  <cols>
    <col min="2" max="2" width="19.1796875" bestFit="1" customWidth="1"/>
    <col min="3" max="3" width="21.81640625" bestFit="1" customWidth="1"/>
    <col min="4" max="4" width="14.81640625" bestFit="1" customWidth="1"/>
    <col min="5" max="5" width="14" bestFit="1" customWidth="1"/>
    <col min="6" max="6" width="21.81640625" bestFit="1" customWidth="1"/>
  </cols>
  <sheetData>
    <row r="2" spans="1:8" ht="33" x14ac:dyDescent="0.25">
      <c r="A2" s="29" t="s">
        <v>67</v>
      </c>
      <c r="B2" s="29"/>
      <c r="C2" s="29"/>
      <c r="D2" s="29"/>
    </row>
    <row r="4" spans="1:8" ht="29.4" x14ac:dyDescent="0.25">
      <c r="B4" s="17" t="s">
        <v>0</v>
      </c>
      <c r="C4" s="17" t="s">
        <v>2</v>
      </c>
      <c r="D4" s="17" t="s">
        <v>3</v>
      </c>
      <c r="E4" s="17" t="s">
        <v>70</v>
      </c>
      <c r="F4" s="17" t="s">
        <v>63</v>
      </c>
    </row>
    <row r="5" spans="1:8" ht="27" x14ac:dyDescent="0.25">
      <c r="B5" s="19" t="e" cm="1" vm="1">
        <f t="array" aca="1" ref="B5" ca="1">_xlfn.CHOOSECOLS(_xlfn.TAKE(_xlfn._xlws.SORT(_xlfn._xlws.FILTER(yes!A4:M50, yes!A4:A50&lt;&gt;""), 7, -1), 5), 1, 3, 4, 7, 13)</f>
        <v>#NAME?</v>
      </c>
      <c r="C5" s="20"/>
      <c r="D5" s="20"/>
      <c r="E5" s="20"/>
      <c r="F5" s="21"/>
      <c r="H5" s="1"/>
    </row>
    <row r="6" spans="1:8" ht="27" x14ac:dyDescent="0.25">
      <c r="B6" s="19"/>
      <c r="C6" s="20"/>
      <c r="D6" s="20"/>
      <c r="E6" s="20"/>
      <c r="F6" s="21"/>
    </row>
    <row r="7" spans="1:8" ht="27" x14ac:dyDescent="0.25">
      <c r="B7" s="19"/>
      <c r="C7" s="20"/>
      <c r="D7" s="20"/>
      <c r="E7" s="20"/>
      <c r="F7" s="21"/>
    </row>
    <row r="8" spans="1:8" ht="27" x14ac:dyDescent="0.25">
      <c r="B8" s="19"/>
      <c r="C8" s="20"/>
      <c r="D8" s="20"/>
      <c r="E8" s="20"/>
      <c r="F8" s="21"/>
    </row>
    <row r="9" spans="1:8" ht="27" x14ac:dyDescent="0.25">
      <c r="B9" s="22"/>
      <c r="C9" s="23"/>
      <c r="D9" s="23"/>
      <c r="E9" s="23"/>
      <c r="F9" s="24"/>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9F8C-8BF2-F443-AA7A-AEBA106D11BA}">
  <sheetPr codeName="Sheet6"/>
  <dimension ref="A2:C2"/>
  <sheetViews>
    <sheetView zoomScale="87" workbookViewId="0">
      <selection activeCell="O13" sqref="O13"/>
    </sheetView>
  </sheetViews>
  <sheetFormatPr defaultColWidth="10.90625" defaultRowHeight="15" x14ac:dyDescent="0.25"/>
  <sheetData>
    <row r="2" spans="1:3" s="18" customFormat="1" ht="33" x14ac:dyDescent="0.25">
      <c r="A2" s="29" t="s">
        <v>66</v>
      </c>
      <c r="B2" s="29"/>
      <c r="C2" s="29"/>
    </row>
  </sheetData>
  <mergeCells count="1">
    <mergeCell ref="A2:C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0AAC32-F725-3C46-9B8D-DC5F40FE1F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yes</vt:lpstr>
      <vt:lpstr>update (2)</vt:lpstr>
      <vt:lpstr>จำลอง Real-time Update </vt:lpstr>
      <vt:lpstr>Dashboard</vt:lpstr>
      <vt:lpstr>สถานะพัสดุ</vt:lpstr>
      <vt:lpstr>Top 5</vt:lpstr>
      <vt:lpstr>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Wunna</dc:creator>
  <cp:lastModifiedBy>พุฒิพร บุญมา</cp:lastModifiedBy>
  <dcterms:created xsi:type="dcterms:W3CDTF">2026-01-25T14:11:04Z</dcterms:created>
  <dcterms:modified xsi:type="dcterms:W3CDTF">2026-01-26T08:23:08Z</dcterms:modified>
</cp:coreProperties>
</file>