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315" windowHeight="11430" firstSheet="1" activeTab="7"/>
  </bookViews>
  <sheets>
    <sheet name="평균,중앙값,최빈수" sheetId="1" r:id="rId1"/>
    <sheet name="백분위수,사분위수" sheetId="2" r:id="rId2"/>
    <sheet name="종합" sheetId="3" r:id="rId3"/>
    <sheet name="분산,표준편차" sheetId="4" r:id="rId4"/>
    <sheet name="종합(2)" sheetId="5" r:id="rId5"/>
    <sheet name="분산,표준편차(2)" sheetId="6" r:id="rId6"/>
    <sheet name="z값" sheetId="7" r:id="rId7"/>
    <sheet name="공분산,상관계수" sheetId="8" r:id="rId8"/>
  </sheets>
  <calcPr calcId="144525"/>
</workbook>
</file>

<file path=xl/calcChain.xml><?xml version="1.0" encoding="utf-8"?>
<calcChain xmlns="http://schemas.openxmlformats.org/spreadsheetml/2006/main">
  <c r="F18" i="8" l="1"/>
  <c r="D18" i="8"/>
  <c r="C14" i="8"/>
  <c r="C16" i="8"/>
  <c r="C15" i="8"/>
  <c r="D19" i="8"/>
  <c r="F12" i="8"/>
  <c r="E3" i="8"/>
  <c r="E4" i="8"/>
  <c r="E5" i="8"/>
  <c r="E6" i="8"/>
  <c r="E7" i="8"/>
  <c r="E8" i="8"/>
  <c r="E9" i="8"/>
  <c r="E10" i="8"/>
  <c r="E11" i="8"/>
  <c r="E2" i="8"/>
  <c r="D3" i="8"/>
  <c r="F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2" i="8"/>
  <c r="F2" i="8" s="1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J2" i="8"/>
  <c r="I2" i="8"/>
  <c r="D26" i="7"/>
  <c r="D25" i="7"/>
  <c r="D24" i="7"/>
  <c r="E17" i="7"/>
  <c r="E16" i="7"/>
  <c r="F3" i="7"/>
  <c r="E4" i="7"/>
  <c r="E5" i="7"/>
  <c r="E6" i="7"/>
  <c r="E7" i="7"/>
  <c r="E3" i="7"/>
  <c r="C7" i="7"/>
  <c r="D7" i="7" s="1"/>
  <c r="D6" i="7"/>
  <c r="C6" i="7"/>
  <c r="C5" i="7"/>
  <c r="D5" i="7" s="1"/>
  <c r="D4" i="7"/>
  <c r="C4" i="7"/>
  <c r="C3" i="7"/>
  <c r="D3" i="7" s="1"/>
  <c r="F11" i="6"/>
  <c r="F10" i="6"/>
  <c r="D10" i="6"/>
  <c r="F9" i="6"/>
  <c r="F3" i="6"/>
  <c r="F4" i="6"/>
  <c r="F5" i="6"/>
  <c r="F6" i="6"/>
  <c r="F7" i="6"/>
  <c r="F8" i="6"/>
  <c r="F2" i="6"/>
  <c r="E3" i="6"/>
  <c r="E4" i="6"/>
  <c r="E5" i="6"/>
  <c r="E6" i="6"/>
  <c r="E7" i="6"/>
  <c r="E8" i="6"/>
  <c r="E2" i="6"/>
  <c r="D3" i="6"/>
  <c r="D4" i="6"/>
  <c r="D5" i="6"/>
  <c r="D6" i="6"/>
  <c r="D7" i="6"/>
  <c r="D8" i="6"/>
  <c r="D2" i="6"/>
  <c r="D16" i="5"/>
  <c r="F18" i="5"/>
  <c r="F17" i="5"/>
  <c r="F16" i="5"/>
  <c r="D17" i="5"/>
  <c r="F15" i="5"/>
  <c r="F4" i="5"/>
  <c r="F5" i="5"/>
  <c r="F6" i="5"/>
  <c r="F7" i="5"/>
  <c r="F8" i="5"/>
  <c r="F9" i="5"/>
  <c r="F10" i="5"/>
  <c r="F11" i="5"/>
  <c r="F12" i="5"/>
  <c r="F13" i="5"/>
  <c r="F14" i="5"/>
  <c r="F3" i="5"/>
  <c r="E4" i="5"/>
  <c r="E5" i="5"/>
  <c r="E6" i="5"/>
  <c r="E7" i="5"/>
  <c r="E8" i="5"/>
  <c r="E9" i="5"/>
  <c r="E10" i="5"/>
  <c r="E11" i="5"/>
  <c r="E12" i="5"/>
  <c r="E13" i="5"/>
  <c r="E14" i="5"/>
  <c r="E3" i="5"/>
  <c r="D14" i="5"/>
  <c r="D4" i="5"/>
  <c r="D5" i="5"/>
  <c r="D6" i="5"/>
  <c r="D7" i="5"/>
  <c r="D8" i="5"/>
  <c r="D9" i="5"/>
  <c r="D10" i="5"/>
  <c r="D11" i="5"/>
  <c r="D12" i="5"/>
  <c r="D13" i="5"/>
  <c r="D3" i="5"/>
  <c r="C10" i="4"/>
  <c r="E10" i="4"/>
  <c r="E8" i="4"/>
  <c r="E4" i="4"/>
  <c r="E5" i="4"/>
  <c r="E6" i="4"/>
  <c r="E7" i="4"/>
  <c r="D5" i="4"/>
  <c r="D6" i="4"/>
  <c r="D7" i="4"/>
  <c r="C11" i="4"/>
  <c r="C7" i="4"/>
  <c r="C6" i="4"/>
  <c r="C5" i="4"/>
  <c r="C4" i="4"/>
  <c r="D4" i="4" s="1"/>
  <c r="C3" i="4"/>
  <c r="D3" i="4" s="1"/>
  <c r="E3" i="4" s="1"/>
  <c r="D12" i="3"/>
  <c r="D11" i="3"/>
  <c r="D4" i="2"/>
  <c r="D10" i="3"/>
  <c r="D9" i="3"/>
  <c r="D8" i="3"/>
  <c r="E3" i="3"/>
  <c r="E2" i="3"/>
  <c r="D3" i="2"/>
  <c r="D1" i="2"/>
  <c r="D2" i="2"/>
  <c r="D4" i="1"/>
  <c r="H4" i="1"/>
  <c r="H3" i="1"/>
  <c r="D3" i="1"/>
  <c r="H2" i="1"/>
  <c r="D2" i="1"/>
  <c r="F14" i="8" l="1"/>
</calcChain>
</file>

<file path=xl/comments1.xml><?xml version="1.0" encoding="utf-8"?>
<comments xmlns="http://schemas.openxmlformats.org/spreadsheetml/2006/main">
  <authors>
    <author>212</author>
  </authors>
  <commentList>
    <comment ref="E2" authorId="0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값에</t>
        </r>
        <r>
          <rPr>
            <b/>
            <sz val="9"/>
            <color indexed="81"/>
            <rFont val="Tahoma"/>
            <family val="2"/>
          </rPr>
          <t xml:space="preserve"> 0.25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<sst xmlns="http://schemas.openxmlformats.org/spreadsheetml/2006/main" count="97" uniqueCount="82">
  <si>
    <t>평균</t>
    <phoneticPr fontId="1" type="noConversion"/>
  </si>
  <si>
    <t>중앙값</t>
    <phoneticPr fontId="1" type="noConversion"/>
  </si>
  <si>
    <t>최빈수</t>
    <phoneticPr fontId="1" type="noConversion"/>
  </si>
  <si>
    <t>50분위수</t>
    <phoneticPr fontId="1" type="noConversion"/>
  </si>
  <si>
    <t>85분위수</t>
    <phoneticPr fontId="1" type="noConversion"/>
  </si>
  <si>
    <t>백분위수</t>
    <phoneticPr fontId="1" type="noConversion"/>
  </si>
  <si>
    <t>사분위수</t>
    <phoneticPr fontId="1" type="noConversion"/>
  </si>
  <si>
    <t>평균값</t>
    <phoneticPr fontId="1" type="noConversion"/>
  </si>
  <si>
    <t>중앙값</t>
    <phoneticPr fontId="1" type="noConversion"/>
  </si>
  <si>
    <t>평균</t>
    <phoneticPr fontId="1" type="noConversion"/>
  </si>
  <si>
    <t>중앙값</t>
    <phoneticPr fontId="1" type="noConversion"/>
  </si>
  <si>
    <t>최빈수</t>
    <phoneticPr fontId="1" type="noConversion"/>
  </si>
  <si>
    <t>1사 분위수</t>
    <phoneticPr fontId="1" type="noConversion"/>
  </si>
  <si>
    <t>3사 분위수</t>
    <phoneticPr fontId="1" type="noConversion"/>
  </si>
  <si>
    <t>75번째에 위치하는 값</t>
    <phoneticPr fontId="1" type="noConversion"/>
  </si>
  <si>
    <t>3사 분위수의 의미</t>
    <phoneticPr fontId="1" type="noConversion"/>
  </si>
  <si>
    <t>범위</t>
    <phoneticPr fontId="1" type="noConversion"/>
  </si>
  <si>
    <t>최대값-최소값</t>
    <phoneticPr fontId="1" type="noConversion"/>
  </si>
  <si>
    <t>강좌의 학생수</t>
    <phoneticPr fontId="1" type="noConversion"/>
  </si>
  <si>
    <t>학생수의 평균</t>
    <phoneticPr fontId="1" type="noConversion"/>
  </si>
  <si>
    <t>편차(학생수-학생수의 평균)</t>
    <phoneticPr fontId="1" type="noConversion"/>
  </si>
  <si>
    <t>편차의 제곱</t>
    <phoneticPr fontId="1" type="noConversion"/>
  </si>
  <si>
    <t>합계</t>
    <phoneticPr fontId="1" type="noConversion"/>
  </si>
  <si>
    <t>표준편차</t>
    <phoneticPr fontId="1" type="noConversion"/>
  </si>
  <si>
    <t>자동계산분산</t>
    <phoneticPr fontId="1" type="noConversion"/>
  </si>
  <si>
    <t>수동계산분산</t>
    <phoneticPr fontId="1" type="noConversion"/>
  </si>
  <si>
    <t>직장인 첫 월급</t>
    <phoneticPr fontId="1" type="noConversion"/>
  </si>
  <si>
    <t>편차</t>
    <phoneticPr fontId="1" type="noConversion"/>
  </si>
  <si>
    <t>편차의 제곱</t>
    <phoneticPr fontId="1" type="noConversion"/>
  </si>
  <si>
    <t>표준편차</t>
    <phoneticPr fontId="1" type="noConversion"/>
  </si>
  <si>
    <t>보스턴</t>
    <phoneticPr fontId="1" type="noConversion"/>
  </si>
  <si>
    <t>애틀란타</t>
    <phoneticPr fontId="1" type="noConversion"/>
  </si>
  <si>
    <t>마이애미</t>
    <phoneticPr fontId="1" type="noConversion"/>
  </si>
  <si>
    <t>뉴욕</t>
    <phoneticPr fontId="1" type="noConversion"/>
  </si>
  <si>
    <t>올랜드</t>
    <phoneticPr fontId="1" type="noConversion"/>
  </si>
  <si>
    <t>피츠버그</t>
    <phoneticPr fontId="1" type="noConversion"/>
  </si>
  <si>
    <t>워싱턴 D.C</t>
    <phoneticPr fontId="1" type="noConversion"/>
  </si>
  <si>
    <t>평균</t>
    <phoneticPr fontId="1" type="noConversion"/>
  </si>
  <si>
    <t>편차</t>
    <phoneticPr fontId="1" type="noConversion"/>
  </si>
  <si>
    <t>편차의 제곱</t>
    <phoneticPr fontId="1" type="noConversion"/>
  </si>
  <si>
    <t>합계</t>
    <phoneticPr fontId="1" type="noConversion"/>
  </si>
  <si>
    <t>분산</t>
    <phoneticPr fontId="1" type="noConversion"/>
  </si>
  <si>
    <t>표준편차</t>
    <phoneticPr fontId="1" type="noConversion"/>
  </si>
  <si>
    <t>서부</t>
    <phoneticPr fontId="1" type="noConversion"/>
  </si>
  <si>
    <t>표준편차</t>
    <phoneticPr fontId="1" type="noConversion"/>
  </si>
  <si>
    <t>렌트비</t>
    <phoneticPr fontId="1" type="noConversion"/>
  </si>
  <si>
    <t>도시</t>
    <phoneticPr fontId="1" type="noConversion"/>
  </si>
  <si>
    <t>동부</t>
    <phoneticPr fontId="1" type="noConversion"/>
  </si>
  <si>
    <t>분산이 작을 수록 평균값에서 값 사이의 범위가 좁다</t>
    <phoneticPr fontId="1" type="noConversion"/>
  </si>
  <si>
    <t>z-값</t>
    <phoneticPr fontId="1" type="noConversion"/>
  </si>
  <si>
    <t>z값(편차/표준편차)</t>
    <phoneticPr fontId="1" type="noConversion"/>
  </si>
  <si>
    <t>예)</t>
    <phoneticPr fontId="1" type="noConversion"/>
  </si>
  <si>
    <t>학생 100명중의 중간고사 성적에 대해 생각해보자</t>
    <phoneticPr fontId="1" type="noConversion"/>
  </si>
  <si>
    <t>평균과 표준편차가 각각 70점, 5점 이라고 하자</t>
    <phoneticPr fontId="1" type="noConversion"/>
  </si>
  <si>
    <t>그러면 얼마나 많은 학생이 60점에서 80점 사이에 존재하는가?</t>
    <phoneticPr fontId="1" type="noConversion"/>
  </si>
  <si>
    <t>얼마나 많은 학생이 52점에서 82점 사이에 존재하는가?</t>
    <phoneticPr fontId="1" type="noConversion"/>
  </si>
  <si>
    <t>*** 채비세프의 정리</t>
    <phoneticPr fontId="1" type="noConversion"/>
  </si>
  <si>
    <t xml:space="preserve">1보다 큰 z-값에 대해 평균과 +- 표준편차사이에 존재하는 자료의 비율은 적어도 </t>
    <phoneticPr fontId="1" type="noConversion"/>
  </si>
  <si>
    <r>
      <t>(1-1/Z</t>
    </r>
    <r>
      <rPr>
        <vertAlign val="superscript"/>
        <sz val="11"/>
        <color theme="1"/>
        <rFont val="맑은 고딕"/>
        <family val="3"/>
        <charset val="129"/>
        <scheme val="minor"/>
      </rPr>
      <t>2)</t>
    </r>
    <r>
      <rPr>
        <sz val="11"/>
        <color theme="1"/>
        <rFont val="맑은 고딕"/>
        <family val="3"/>
        <charset val="129"/>
        <scheme val="minor"/>
      </rPr>
      <t>이다</t>
    </r>
    <phoneticPr fontId="1" type="noConversion"/>
  </si>
  <si>
    <t>(평균보다)</t>
    <phoneticPr fontId="1" type="noConversion"/>
  </si>
  <si>
    <t>60점은 표준편차의 2배 아래 차이가 난다. --&gt; Z값이 -2이다</t>
    <phoneticPr fontId="1" type="noConversion"/>
  </si>
  <si>
    <t>80점은 표준편차의 2배 위에 있다. --&gt; Z값이 2이다</t>
    <phoneticPr fontId="1" type="noConversion"/>
  </si>
  <si>
    <t>52점 Z값 -2.4</t>
    <phoneticPr fontId="1" type="noConversion"/>
  </si>
  <si>
    <t>82점 Z값 2.4</t>
    <phoneticPr fontId="1" type="noConversion"/>
  </si>
  <si>
    <t>채비세프</t>
    <phoneticPr fontId="1" type="noConversion"/>
  </si>
  <si>
    <t>82.6명</t>
    <phoneticPr fontId="1" type="noConversion"/>
  </si>
  <si>
    <t>75명</t>
    <phoneticPr fontId="1" type="noConversion"/>
  </si>
  <si>
    <t>주</t>
    <phoneticPr fontId="1" type="noConversion"/>
  </si>
  <si>
    <t>광고횟수</t>
    <phoneticPr fontId="1" type="noConversion"/>
  </si>
  <si>
    <t>매출액</t>
    <phoneticPr fontId="1" type="noConversion"/>
  </si>
  <si>
    <t>X의편차</t>
    <phoneticPr fontId="1" type="noConversion"/>
  </si>
  <si>
    <t>Y의편차</t>
    <phoneticPr fontId="1" type="noConversion"/>
  </si>
  <si>
    <t>X편차Y편차의곱</t>
    <phoneticPr fontId="1" type="noConversion"/>
  </si>
  <si>
    <t>수동공분산</t>
    <phoneticPr fontId="1" type="noConversion"/>
  </si>
  <si>
    <t>X의표준편차</t>
    <phoneticPr fontId="1" type="noConversion"/>
  </si>
  <si>
    <t>Y의표준편차</t>
    <phoneticPr fontId="1" type="noConversion"/>
  </si>
  <si>
    <t>상관계수</t>
    <phoneticPr fontId="1" type="noConversion"/>
  </si>
  <si>
    <t>COVAR 공분산</t>
    <phoneticPr fontId="1" type="noConversion"/>
  </si>
  <si>
    <t>CORREL 상관계수</t>
    <phoneticPr fontId="1" type="noConversion"/>
  </si>
  <si>
    <t>X의평균</t>
    <phoneticPr fontId="1" type="noConversion"/>
  </si>
  <si>
    <t>Y의평균</t>
    <phoneticPr fontId="1" type="noConversion"/>
  </si>
  <si>
    <t>COVARIANCE.S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</si>
</sst>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_ "/>
    <numFmt numFmtId="179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>
      <selection activeCell="C34" sqref="C34"/>
    </sheetView>
  </sheetViews>
  <sheetFormatPr defaultRowHeight="16.5" x14ac:dyDescent="0.3"/>
  <sheetData>
    <row r="2" spans="2:8" x14ac:dyDescent="0.3">
      <c r="B2">
        <v>1</v>
      </c>
      <c r="C2" t="s">
        <v>0</v>
      </c>
      <c r="D2">
        <f>AVERAGE(B2:B6)</f>
        <v>5.8</v>
      </c>
      <c r="F2">
        <v>1</v>
      </c>
      <c r="G2" t="s">
        <v>0</v>
      </c>
      <c r="H2" s="1">
        <f>AVERAGE(F2:F7)</f>
        <v>8.6666666666666661</v>
      </c>
    </row>
    <row r="3" spans="2:8" x14ac:dyDescent="0.3">
      <c r="B3">
        <v>3</v>
      </c>
      <c r="C3" t="s">
        <v>1</v>
      </c>
      <c r="D3">
        <f>MEDIAN(B2:B6)</f>
        <v>5</v>
      </c>
      <c r="F3">
        <v>3</v>
      </c>
      <c r="G3" t="s">
        <v>1</v>
      </c>
      <c r="H3">
        <f>MEDIAN(F2:F7)</f>
        <v>7.5</v>
      </c>
    </row>
    <row r="4" spans="2:8" x14ac:dyDescent="0.3">
      <c r="B4">
        <v>5</v>
      </c>
      <c r="C4" t="s">
        <v>2</v>
      </c>
      <c r="D4">
        <f>MODE(B2:B6)</f>
        <v>10</v>
      </c>
      <c r="F4">
        <v>5</v>
      </c>
      <c r="G4" t="s">
        <v>2</v>
      </c>
      <c r="H4" t="e">
        <f>MODE(F2:F7)</f>
        <v>#N/A</v>
      </c>
    </row>
    <row r="5" spans="2:8" x14ac:dyDescent="0.3">
      <c r="B5">
        <v>10</v>
      </c>
      <c r="F5">
        <v>10</v>
      </c>
    </row>
    <row r="6" spans="2:8" x14ac:dyDescent="0.3">
      <c r="B6">
        <v>10</v>
      </c>
      <c r="F6">
        <v>15</v>
      </c>
    </row>
    <row r="7" spans="2:8" x14ac:dyDescent="0.3">
      <c r="F7">
        <v>18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B1" sqref="B1:B12"/>
    </sheetView>
  </sheetViews>
  <sheetFormatPr defaultRowHeight="16.5" x14ac:dyDescent="0.3"/>
  <sheetData>
    <row r="1" spans="2:5" x14ac:dyDescent="0.3">
      <c r="B1">
        <v>2710</v>
      </c>
      <c r="C1" t="s">
        <v>3</v>
      </c>
      <c r="D1">
        <f>(B6+B7)/2</f>
        <v>2905</v>
      </c>
    </row>
    <row r="2" spans="2:5" x14ac:dyDescent="0.3">
      <c r="B2">
        <v>2755</v>
      </c>
      <c r="C2" t="s">
        <v>4</v>
      </c>
      <c r="D2">
        <f>12*0.85</f>
        <v>10.199999999999999</v>
      </c>
      <c r="E2">
        <v>3130</v>
      </c>
    </row>
    <row r="3" spans="2:5" x14ac:dyDescent="0.3">
      <c r="B3">
        <v>2850</v>
      </c>
      <c r="C3" t="s">
        <v>5</v>
      </c>
      <c r="D3">
        <f>PERCENTILE(B1:B12,0.85)</f>
        <v>3078</v>
      </c>
    </row>
    <row r="4" spans="2:5" x14ac:dyDescent="0.3">
      <c r="B4">
        <v>2880</v>
      </c>
      <c r="C4" t="s">
        <v>6</v>
      </c>
      <c r="D4">
        <f>QUARTILE(B1:B12,2)</f>
        <v>2905</v>
      </c>
    </row>
    <row r="5" spans="2:5" x14ac:dyDescent="0.3">
      <c r="B5">
        <v>2880</v>
      </c>
    </row>
    <row r="6" spans="2:5" x14ac:dyDescent="0.3">
      <c r="B6">
        <v>2890</v>
      </c>
    </row>
    <row r="7" spans="2:5" x14ac:dyDescent="0.3">
      <c r="B7">
        <v>2920</v>
      </c>
    </row>
    <row r="8" spans="2:5" x14ac:dyDescent="0.3">
      <c r="B8">
        <v>2940</v>
      </c>
    </row>
    <row r="9" spans="2:5" x14ac:dyDescent="0.3">
      <c r="B9">
        <v>2950</v>
      </c>
    </row>
    <row r="10" spans="2:5" x14ac:dyDescent="0.3">
      <c r="B10">
        <v>3050</v>
      </c>
    </row>
    <row r="11" spans="2:5" x14ac:dyDescent="0.3">
      <c r="B11">
        <v>3130</v>
      </c>
    </row>
    <row r="12" spans="2:5" x14ac:dyDescent="0.3">
      <c r="B12">
        <v>3325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workbookViewId="0">
      <selection activeCell="D15" sqref="D15"/>
    </sheetView>
  </sheetViews>
  <sheetFormatPr defaultRowHeight="16.5" x14ac:dyDescent="0.3"/>
  <cols>
    <col min="3" max="3" width="17.625" bestFit="1" customWidth="1"/>
    <col min="4" max="4" width="20.75" bestFit="1" customWidth="1"/>
  </cols>
  <sheetData>
    <row r="2" spans="1:5" x14ac:dyDescent="0.3">
      <c r="B2">
        <v>10</v>
      </c>
      <c r="D2" t="s">
        <v>7</v>
      </c>
      <c r="E2">
        <f>AVERAGE(B2:B6)</f>
        <v>15</v>
      </c>
    </row>
    <row r="3" spans="1:5" x14ac:dyDescent="0.3">
      <c r="B3">
        <v>12</v>
      </c>
      <c r="D3" t="s">
        <v>8</v>
      </c>
      <c r="E3">
        <f>MEDIAN(B2:B6)</f>
        <v>16</v>
      </c>
    </row>
    <row r="4" spans="1:5" x14ac:dyDescent="0.3">
      <c r="B4">
        <v>16</v>
      </c>
    </row>
    <row r="5" spans="1:5" x14ac:dyDescent="0.3">
      <c r="B5">
        <v>17</v>
      </c>
    </row>
    <row r="6" spans="1:5" x14ac:dyDescent="0.3">
      <c r="B6">
        <v>20</v>
      </c>
    </row>
    <row r="8" spans="1:5" x14ac:dyDescent="0.3">
      <c r="A8">
        <v>1</v>
      </c>
      <c r="B8">
        <v>163</v>
      </c>
      <c r="C8" s="2" t="s">
        <v>9</v>
      </c>
      <c r="D8" s="2">
        <f>AVERAGE(B8:B27)</f>
        <v>159.05000000000001</v>
      </c>
    </row>
    <row r="9" spans="1:5" x14ac:dyDescent="0.3">
      <c r="A9">
        <v>2</v>
      </c>
      <c r="B9">
        <v>177</v>
      </c>
      <c r="C9" s="2" t="s">
        <v>10</v>
      </c>
      <c r="D9" s="2">
        <f>MEDIAN(B8:B27)</f>
        <v>161</v>
      </c>
    </row>
    <row r="10" spans="1:5" x14ac:dyDescent="0.3">
      <c r="A10">
        <v>3</v>
      </c>
      <c r="B10">
        <v>166</v>
      </c>
      <c r="C10" s="2" t="s">
        <v>11</v>
      </c>
      <c r="D10" s="2">
        <f>MODE(B8:B27)</f>
        <v>167</v>
      </c>
    </row>
    <row r="11" spans="1:5" x14ac:dyDescent="0.3">
      <c r="A11">
        <v>4</v>
      </c>
      <c r="B11">
        <v>126</v>
      </c>
      <c r="C11" s="2" t="s">
        <v>12</v>
      </c>
      <c r="D11" s="2">
        <f>QUARTILE(B8:B27,1)</f>
        <v>137.75</v>
      </c>
    </row>
    <row r="12" spans="1:5" x14ac:dyDescent="0.3">
      <c r="A12">
        <v>5</v>
      </c>
      <c r="B12">
        <v>123</v>
      </c>
      <c r="C12" s="2" t="s">
        <v>13</v>
      </c>
      <c r="D12" s="2">
        <f>QUARTILE(B8:B27,3)</f>
        <v>168.5</v>
      </c>
    </row>
    <row r="13" spans="1:5" x14ac:dyDescent="0.3">
      <c r="A13">
        <v>6</v>
      </c>
      <c r="B13">
        <v>120</v>
      </c>
      <c r="C13" s="2" t="s">
        <v>15</v>
      </c>
      <c r="D13" s="2" t="s">
        <v>14</v>
      </c>
    </row>
    <row r="14" spans="1:5" x14ac:dyDescent="0.3">
      <c r="A14">
        <v>7</v>
      </c>
      <c r="B14">
        <v>144</v>
      </c>
      <c r="C14" s="2" t="s">
        <v>16</v>
      </c>
      <c r="D14" t="s">
        <v>17</v>
      </c>
    </row>
    <row r="15" spans="1:5" x14ac:dyDescent="0.3">
      <c r="A15">
        <v>8</v>
      </c>
      <c r="B15">
        <v>173</v>
      </c>
    </row>
    <row r="16" spans="1:5" x14ac:dyDescent="0.3">
      <c r="A16">
        <v>9</v>
      </c>
      <c r="B16">
        <v>160</v>
      </c>
    </row>
    <row r="17" spans="1:2" x14ac:dyDescent="0.3">
      <c r="A17">
        <v>10</v>
      </c>
      <c r="B17">
        <v>192</v>
      </c>
    </row>
    <row r="18" spans="1:2" x14ac:dyDescent="0.3">
      <c r="A18">
        <v>11</v>
      </c>
      <c r="B18">
        <v>125</v>
      </c>
    </row>
    <row r="19" spans="1:2" x14ac:dyDescent="0.3">
      <c r="A19">
        <v>12</v>
      </c>
      <c r="B19">
        <v>167</v>
      </c>
    </row>
    <row r="20" spans="1:2" x14ac:dyDescent="0.3">
      <c r="A20">
        <v>13</v>
      </c>
      <c r="B20">
        <v>245</v>
      </c>
    </row>
    <row r="21" spans="1:2" x14ac:dyDescent="0.3">
      <c r="A21">
        <v>14</v>
      </c>
      <c r="B21">
        <v>146</v>
      </c>
    </row>
    <row r="22" spans="1:2" x14ac:dyDescent="0.3">
      <c r="A22">
        <v>15</v>
      </c>
      <c r="B22">
        <v>139</v>
      </c>
    </row>
    <row r="23" spans="1:2" x14ac:dyDescent="0.3">
      <c r="A23">
        <v>16</v>
      </c>
      <c r="B23">
        <v>134</v>
      </c>
    </row>
    <row r="24" spans="1:2" x14ac:dyDescent="0.3">
      <c r="A24">
        <v>17</v>
      </c>
      <c r="B24">
        <v>167</v>
      </c>
    </row>
    <row r="25" spans="1:2" x14ac:dyDescent="0.3">
      <c r="A25">
        <v>18</v>
      </c>
      <c r="B25">
        <v>162</v>
      </c>
    </row>
    <row r="26" spans="1:2" x14ac:dyDescent="0.3">
      <c r="A26">
        <v>19</v>
      </c>
      <c r="B26">
        <v>145</v>
      </c>
    </row>
    <row r="27" spans="1:2" x14ac:dyDescent="0.3">
      <c r="A27">
        <v>20</v>
      </c>
      <c r="B27">
        <v>207</v>
      </c>
    </row>
  </sheetData>
  <sortState ref="A8:D27">
    <sortCondition ref="B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2" sqref="B2:D7"/>
    </sheetView>
  </sheetViews>
  <sheetFormatPr defaultRowHeight="16.5" x14ac:dyDescent="0.3"/>
  <cols>
    <col min="2" max="3" width="13.75" bestFit="1" customWidth="1"/>
    <col min="4" max="4" width="26.375" bestFit="1" customWidth="1"/>
    <col min="5" max="5" width="11.625" style="2" bestFit="1" customWidth="1"/>
  </cols>
  <sheetData>
    <row r="2" spans="2:5" x14ac:dyDescent="0.3">
      <c r="B2" s="2" t="s">
        <v>18</v>
      </c>
      <c r="C2" s="2" t="s">
        <v>19</v>
      </c>
      <c r="D2" s="2" t="s">
        <v>20</v>
      </c>
      <c r="E2" s="2" t="s">
        <v>21</v>
      </c>
    </row>
    <row r="3" spans="2:5" x14ac:dyDescent="0.3">
      <c r="B3" s="2">
        <v>46</v>
      </c>
      <c r="C3" s="2">
        <f>SUM(B3:B7)/5</f>
        <v>44</v>
      </c>
      <c r="D3">
        <f>B3-C3</f>
        <v>2</v>
      </c>
      <c r="E3" s="2">
        <f>D3*D3</f>
        <v>4</v>
      </c>
    </row>
    <row r="4" spans="2:5" x14ac:dyDescent="0.3">
      <c r="B4" s="2">
        <v>54</v>
      </c>
      <c r="C4" s="2">
        <f>AVERAGE(B3:B7)</f>
        <v>44</v>
      </c>
      <c r="D4">
        <f t="shared" ref="D4:D7" si="0">B4-C4</f>
        <v>10</v>
      </c>
      <c r="E4" s="2">
        <f t="shared" ref="E4:E7" si="1">D4*D4</f>
        <v>100</v>
      </c>
    </row>
    <row r="5" spans="2:5" x14ac:dyDescent="0.3">
      <c r="B5" s="2">
        <v>42</v>
      </c>
      <c r="C5" s="2">
        <f>AVERAGE(B3:B7)</f>
        <v>44</v>
      </c>
      <c r="D5">
        <f t="shared" si="0"/>
        <v>-2</v>
      </c>
      <c r="E5" s="2">
        <f t="shared" si="1"/>
        <v>4</v>
      </c>
    </row>
    <row r="6" spans="2:5" x14ac:dyDescent="0.3">
      <c r="B6" s="2">
        <v>46</v>
      </c>
      <c r="C6" s="2">
        <f>AVERAGE(B3:B7)</f>
        <v>44</v>
      </c>
      <c r="D6">
        <f t="shared" si="0"/>
        <v>2</v>
      </c>
      <c r="E6" s="2">
        <f t="shared" si="1"/>
        <v>4</v>
      </c>
    </row>
    <row r="7" spans="2:5" x14ac:dyDescent="0.3">
      <c r="B7" s="2">
        <v>32</v>
      </c>
      <c r="C7" s="2">
        <f>AVERAGE(B3:B7)</f>
        <v>44</v>
      </c>
      <c r="D7">
        <f t="shared" si="0"/>
        <v>-12</v>
      </c>
      <c r="E7" s="2">
        <f t="shared" si="1"/>
        <v>144</v>
      </c>
    </row>
    <row r="8" spans="2:5" x14ac:dyDescent="0.3">
      <c r="D8" t="s">
        <v>22</v>
      </c>
      <c r="E8" s="2">
        <f>SUM(E3:E7)</f>
        <v>256</v>
      </c>
    </row>
    <row r="10" spans="2:5" x14ac:dyDescent="0.3">
      <c r="B10" t="s">
        <v>25</v>
      </c>
      <c r="C10">
        <f>E8/4</f>
        <v>64</v>
      </c>
      <c r="D10" t="s">
        <v>23</v>
      </c>
      <c r="E10" s="2">
        <f>SQRT(C11)</f>
        <v>8</v>
      </c>
    </row>
    <row r="11" spans="2:5" x14ac:dyDescent="0.3">
      <c r="B11" t="s">
        <v>24</v>
      </c>
      <c r="C11">
        <f>VAR(B3:B7)</f>
        <v>64</v>
      </c>
    </row>
    <row r="13" spans="2:5" x14ac:dyDescent="0.3">
      <c r="B13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workbookViewId="0">
      <selection activeCell="F16" sqref="F16"/>
    </sheetView>
  </sheetViews>
  <sheetFormatPr defaultRowHeight="16.5" x14ac:dyDescent="0.3"/>
  <cols>
    <col min="3" max="3" width="14.375" style="2" bestFit="1" customWidth="1"/>
    <col min="4" max="4" width="12.75" bestFit="1" customWidth="1"/>
    <col min="6" max="6" width="12.75" bestFit="1" customWidth="1"/>
  </cols>
  <sheetData>
    <row r="2" spans="3:6" x14ac:dyDescent="0.3">
      <c r="C2" s="2" t="s">
        <v>26</v>
      </c>
      <c r="D2" s="2" t="s">
        <v>0</v>
      </c>
      <c r="E2" s="2" t="s">
        <v>27</v>
      </c>
      <c r="F2" s="2" t="s">
        <v>28</v>
      </c>
    </row>
    <row r="3" spans="3:6" x14ac:dyDescent="0.3">
      <c r="C3" s="2">
        <v>2710</v>
      </c>
      <c r="D3" s="2">
        <f>AVERAGE($C$3:$C$14)</f>
        <v>2940</v>
      </c>
      <c r="E3" s="2">
        <f>C3-D3</f>
        <v>-230</v>
      </c>
      <c r="F3" s="2">
        <f>E3*E3</f>
        <v>52900</v>
      </c>
    </row>
    <row r="4" spans="3:6" x14ac:dyDescent="0.3">
      <c r="C4" s="2">
        <v>2755</v>
      </c>
      <c r="D4" s="2">
        <f t="shared" ref="D4:D13" si="0">AVERAGE($C$3:$C$14)</f>
        <v>2940</v>
      </c>
      <c r="E4" s="2">
        <f t="shared" ref="E4:E14" si="1">C4-D4</f>
        <v>-185</v>
      </c>
      <c r="F4" s="2">
        <f t="shared" ref="F4:F14" si="2">E4*E4</f>
        <v>34225</v>
      </c>
    </row>
    <row r="5" spans="3:6" x14ac:dyDescent="0.3">
      <c r="C5" s="2">
        <v>2850</v>
      </c>
      <c r="D5" s="2">
        <f t="shared" si="0"/>
        <v>2940</v>
      </c>
      <c r="E5" s="2">
        <f t="shared" si="1"/>
        <v>-90</v>
      </c>
      <c r="F5" s="2">
        <f t="shared" si="2"/>
        <v>8100</v>
      </c>
    </row>
    <row r="6" spans="3:6" x14ac:dyDescent="0.3">
      <c r="C6" s="2">
        <v>2880</v>
      </c>
      <c r="D6" s="2">
        <f t="shared" si="0"/>
        <v>2940</v>
      </c>
      <c r="E6" s="2">
        <f t="shared" si="1"/>
        <v>-60</v>
      </c>
      <c r="F6" s="2">
        <f t="shared" si="2"/>
        <v>3600</v>
      </c>
    </row>
    <row r="7" spans="3:6" x14ac:dyDescent="0.3">
      <c r="C7" s="2">
        <v>2880</v>
      </c>
      <c r="D7" s="2">
        <f t="shared" si="0"/>
        <v>2940</v>
      </c>
      <c r="E7" s="2">
        <f t="shared" si="1"/>
        <v>-60</v>
      </c>
      <c r="F7" s="2">
        <f t="shared" si="2"/>
        <v>3600</v>
      </c>
    </row>
    <row r="8" spans="3:6" x14ac:dyDescent="0.3">
      <c r="C8" s="2">
        <v>2890</v>
      </c>
      <c r="D8" s="2">
        <f t="shared" si="0"/>
        <v>2940</v>
      </c>
      <c r="E8" s="2">
        <f t="shared" si="1"/>
        <v>-50</v>
      </c>
      <c r="F8" s="2">
        <f t="shared" si="2"/>
        <v>2500</v>
      </c>
    </row>
    <row r="9" spans="3:6" x14ac:dyDescent="0.3">
      <c r="C9" s="2">
        <v>2920</v>
      </c>
      <c r="D9" s="2">
        <f t="shared" si="0"/>
        <v>2940</v>
      </c>
      <c r="E9" s="2">
        <f t="shared" si="1"/>
        <v>-20</v>
      </c>
      <c r="F9" s="2">
        <f t="shared" si="2"/>
        <v>400</v>
      </c>
    </row>
    <row r="10" spans="3:6" x14ac:dyDescent="0.3">
      <c r="C10" s="2">
        <v>2940</v>
      </c>
      <c r="D10" s="2">
        <f t="shared" si="0"/>
        <v>2940</v>
      </c>
      <c r="E10" s="2">
        <f t="shared" si="1"/>
        <v>0</v>
      </c>
      <c r="F10" s="2">
        <f t="shared" si="2"/>
        <v>0</v>
      </c>
    </row>
    <row r="11" spans="3:6" x14ac:dyDescent="0.3">
      <c r="C11" s="2">
        <v>2950</v>
      </c>
      <c r="D11" s="2">
        <f t="shared" si="0"/>
        <v>2940</v>
      </c>
      <c r="E11" s="2">
        <f t="shared" si="1"/>
        <v>10</v>
      </c>
      <c r="F11" s="2">
        <f t="shared" si="2"/>
        <v>100</v>
      </c>
    </row>
    <row r="12" spans="3:6" x14ac:dyDescent="0.3">
      <c r="C12" s="2">
        <v>3050</v>
      </c>
      <c r="D12" s="2">
        <f t="shared" si="0"/>
        <v>2940</v>
      </c>
      <c r="E12" s="2">
        <f t="shared" si="1"/>
        <v>110</v>
      </c>
      <c r="F12" s="2">
        <f t="shared" si="2"/>
        <v>12100</v>
      </c>
    </row>
    <row r="13" spans="3:6" x14ac:dyDescent="0.3">
      <c r="C13" s="2">
        <v>3130</v>
      </c>
      <c r="D13" s="2">
        <f t="shared" si="0"/>
        <v>2940</v>
      </c>
      <c r="E13" s="2">
        <f t="shared" si="1"/>
        <v>190</v>
      </c>
      <c r="F13" s="2">
        <f t="shared" si="2"/>
        <v>36100</v>
      </c>
    </row>
    <row r="14" spans="3:6" x14ac:dyDescent="0.3">
      <c r="C14" s="2">
        <v>3325</v>
      </c>
      <c r="D14" s="2">
        <f>AVERAGE($C$3:$C$14)</f>
        <v>2940</v>
      </c>
      <c r="E14" s="2">
        <f t="shared" si="1"/>
        <v>385</v>
      </c>
      <c r="F14" s="2">
        <f t="shared" si="2"/>
        <v>148225</v>
      </c>
    </row>
    <row r="15" spans="3:6" x14ac:dyDescent="0.3">
      <c r="E15" s="2" t="s">
        <v>22</v>
      </c>
      <c r="F15" s="2">
        <f>SUM(F3:F14)</f>
        <v>301850</v>
      </c>
    </row>
    <row r="16" spans="3:6" x14ac:dyDescent="0.3">
      <c r="C16" s="2" t="s">
        <v>25</v>
      </c>
      <c r="D16" s="2">
        <f>F15/(COUNT(C3:C14)-1)</f>
        <v>27440.909090909092</v>
      </c>
      <c r="E16" s="2" t="s">
        <v>29</v>
      </c>
      <c r="F16" s="2">
        <f>SQRT(D17)</f>
        <v>165.65297791138283</v>
      </c>
    </row>
    <row r="17" spans="3:6" x14ac:dyDescent="0.3">
      <c r="C17" s="2" t="s">
        <v>24</v>
      </c>
      <c r="D17" s="2">
        <f>VAR(C3:C14)</f>
        <v>27440.909090909092</v>
      </c>
      <c r="E17" s="2" t="s">
        <v>1</v>
      </c>
      <c r="F17" s="2">
        <f>MEDIAN(C3:C14)</f>
        <v>2905</v>
      </c>
    </row>
    <row r="18" spans="3:6" x14ac:dyDescent="0.3">
      <c r="D18" s="2"/>
      <c r="E18" s="2" t="s">
        <v>2</v>
      </c>
      <c r="F18" s="2">
        <f>MODE(C3:C14)</f>
        <v>2880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E4" sqref="E4"/>
    </sheetView>
  </sheetViews>
  <sheetFormatPr defaultRowHeight="16.5" x14ac:dyDescent="0.3"/>
  <cols>
    <col min="2" max="2" width="10.875" bestFit="1" customWidth="1"/>
  </cols>
  <sheetData>
    <row r="1" spans="2:6" x14ac:dyDescent="0.3">
      <c r="B1" t="s">
        <v>46</v>
      </c>
      <c r="C1" t="s">
        <v>45</v>
      </c>
      <c r="D1" t="s">
        <v>37</v>
      </c>
      <c r="E1" t="s">
        <v>38</v>
      </c>
      <c r="F1" t="s">
        <v>39</v>
      </c>
    </row>
    <row r="2" spans="2:6" x14ac:dyDescent="0.3">
      <c r="B2" t="s">
        <v>30</v>
      </c>
      <c r="C2">
        <v>43</v>
      </c>
      <c r="D2">
        <f>AVERAGE($C$2:$C$8)</f>
        <v>38</v>
      </c>
      <c r="E2">
        <f>C2-D2</f>
        <v>5</v>
      </c>
      <c r="F2">
        <f>E2*E2</f>
        <v>25</v>
      </c>
    </row>
    <row r="3" spans="2:6" x14ac:dyDescent="0.3">
      <c r="B3" t="s">
        <v>31</v>
      </c>
      <c r="C3">
        <v>35</v>
      </c>
      <c r="D3">
        <f t="shared" ref="D3:D8" si="0">AVERAGE($C$2:$C$8)</f>
        <v>38</v>
      </c>
      <c r="E3">
        <f t="shared" ref="E3:E8" si="1">C3-D3</f>
        <v>-3</v>
      </c>
      <c r="F3">
        <f t="shared" ref="F3:F8" si="2">E3*E3</f>
        <v>9</v>
      </c>
    </row>
    <row r="4" spans="2:6" x14ac:dyDescent="0.3">
      <c r="B4" t="s">
        <v>32</v>
      </c>
      <c r="C4">
        <v>34</v>
      </c>
      <c r="D4">
        <f t="shared" si="0"/>
        <v>38</v>
      </c>
      <c r="E4">
        <f t="shared" si="1"/>
        <v>-4</v>
      </c>
      <c r="F4">
        <f t="shared" si="2"/>
        <v>16</v>
      </c>
    </row>
    <row r="5" spans="2:6" x14ac:dyDescent="0.3">
      <c r="B5" t="s">
        <v>33</v>
      </c>
      <c r="C5">
        <v>58</v>
      </c>
      <c r="D5">
        <f t="shared" si="0"/>
        <v>38</v>
      </c>
      <c r="E5">
        <f t="shared" si="1"/>
        <v>20</v>
      </c>
      <c r="F5">
        <f t="shared" si="2"/>
        <v>400</v>
      </c>
    </row>
    <row r="6" spans="2:6" x14ac:dyDescent="0.3">
      <c r="B6" t="s">
        <v>34</v>
      </c>
      <c r="C6">
        <v>30</v>
      </c>
      <c r="D6">
        <f t="shared" si="0"/>
        <v>38</v>
      </c>
      <c r="E6">
        <f t="shared" si="1"/>
        <v>-8</v>
      </c>
      <c r="F6">
        <f t="shared" si="2"/>
        <v>64</v>
      </c>
    </row>
    <row r="7" spans="2:6" x14ac:dyDescent="0.3">
      <c r="B7" t="s">
        <v>35</v>
      </c>
      <c r="C7">
        <v>30</v>
      </c>
      <c r="D7">
        <f t="shared" si="0"/>
        <v>38</v>
      </c>
      <c r="E7">
        <f t="shared" si="1"/>
        <v>-8</v>
      </c>
      <c r="F7">
        <f t="shared" si="2"/>
        <v>64</v>
      </c>
    </row>
    <row r="8" spans="2:6" x14ac:dyDescent="0.3">
      <c r="B8" t="s">
        <v>36</v>
      </c>
      <c r="C8">
        <v>36</v>
      </c>
      <c r="D8">
        <f t="shared" si="0"/>
        <v>38</v>
      </c>
      <c r="E8">
        <f t="shared" si="1"/>
        <v>-2</v>
      </c>
      <c r="F8">
        <f t="shared" si="2"/>
        <v>4</v>
      </c>
    </row>
    <row r="9" spans="2:6" x14ac:dyDescent="0.3">
      <c r="E9" t="s">
        <v>40</v>
      </c>
      <c r="F9">
        <f>SUM(F2:F8)</f>
        <v>582</v>
      </c>
    </row>
    <row r="10" spans="2:6" x14ac:dyDescent="0.3">
      <c r="B10" t="s">
        <v>47</v>
      </c>
      <c r="C10" t="s">
        <v>41</v>
      </c>
      <c r="D10">
        <f>VAR(C2:C8)</f>
        <v>97</v>
      </c>
      <c r="E10" t="s">
        <v>42</v>
      </c>
      <c r="F10">
        <f>SQRT(D10)</f>
        <v>9.8488578017961039</v>
      </c>
    </row>
    <row r="11" spans="2:6" x14ac:dyDescent="0.3">
      <c r="B11" t="s">
        <v>43</v>
      </c>
      <c r="C11" t="s">
        <v>41</v>
      </c>
      <c r="D11">
        <v>12.3</v>
      </c>
      <c r="E11" t="s">
        <v>44</v>
      </c>
      <c r="F11">
        <f>SQRT(D11)</f>
        <v>3.5071355833500366</v>
      </c>
    </row>
    <row r="13" spans="2:6" x14ac:dyDescent="0.3">
      <c r="B13" t="s">
        <v>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26"/>
  <sheetViews>
    <sheetView workbookViewId="0">
      <selection activeCell="D20" sqref="D20"/>
    </sheetView>
  </sheetViews>
  <sheetFormatPr defaultRowHeight="16.5" x14ac:dyDescent="0.3"/>
  <cols>
    <col min="2" max="3" width="13.75" bestFit="1" customWidth="1"/>
    <col min="4" max="4" width="38.125" customWidth="1"/>
    <col min="5" max="5" width="18.375" bestFit="1" customWidth="1"/>
  </cols>
  <sheetData>
    <row r="2" spans="2:6" x14ac:dyDescent="0.3">
      <c r="B2" s="2" t="s">
        <v>18</v>
      </c>
      <c r="C2" s="2" t="s">
        <v>19</v>
      </c>
      <c r="D2" s="2" t="s">
        <v>20</v>
      </c>
      <c r="E2" s="2" t="s">
        <v>50</v>
      </c>
    </row>
    <row r="3" spans="2:6" x14ac:dyDescent="0.3">
      <c r="B3" s="2">
        <v>46</v>
      </c>
      <c r="C3" s="2">
        <f>SUM(B3:B7)/5</f>
        <v>44</v>
      </c>
      <c r="D3">
        <f>B3-C3</f>
        <v>2</v>
      </c>
      <c r="E3">
        <f>D3/8</f>
        <v>0.25</v>
      </c>
      <c r="F3">
        <f>44*0.25</f>
        <v>11</v>
      </c>
    </row>
    <row r="4" spans="2:6" x14ac:dyDescent="0.3">
      <c r="B4" s="2">
        <v>54</v>
      </c>
      <c r="C4" s="2">
        <f>AVERAGE(B3:B7)</f>
        <v>44</v>
      </c>
      <c r="D4">
        <f t="shared" ref="D4:D7" si="0">B4-C4</f>
        <v>10</v>
      </c>
      <c r="E4">
        <f t="shared" ref="E4:E7" si="1">D4/8</f>
        <v>1.25</v>
      </c>
    </row>
    <row r="5" spans="2:6" x14ac:dyDescent="0.3">
      <c r="B5" s="2">
        <v>42</v>
      </c>
      <c r="C5" s="2">
        <f>AVERAGE(B3:B7)</f>
        <v>44</v>
      </c>
      <c r="D5">
        <f t="shared" si="0"/>
        <v>-2</v>
      </c>
      <c r="E5">
        <f t="shared" si="1"/>
        <v>-0.25</v>
      </c>
    </row>
    <row r="6" spans="2:6" x14ac:dyDescent="0.3">
      <c r="B6" s="2">
        <v>46</v>
      </c>
      <c r="C6" s="2">
        <f>AVERAGE(B3:B7)</f>
        <v>44</v>
      </c>
      <c r="D6">
        <f t="shared" si="0"/>
        <v>2</v>
      </c>
      <c r="E6">
        <f t="shared" si="1"/>
        <v>0.25</v>
      </c>
    </row>
    <row r="7" spans="2:6" x14ac:dyDescent="0.3">
      <c r="B7" s="2">
        <v>32</v>
      </c>
      <c r="C7" s="2">
        <f>AVERAGE(B3:B7)</f>
        <v>44</v>
      </c>
      <c r="D7">
        <f t="shared" si="0"/>
        <v>-12</v>
      </c>
      <c r="E7">
        <f t="shared" si="1"/>
        <v>-1.5</v>
      </c>
    </row>
    <row r="11" spans="2:6" x14ac:dyDescent="0.3">
      <c r="B11" s="3" t="s">
        <v>51</v>
      </c>
      <c r="C11" t="s">
        <v>52</v>
      </c>
    </row>
    <row r="12" spans="2:6" x14ac:dyDescent="0.3">
      <c r="C12" t="s">
        <v>53</v>
      </c>
    </row>
    <row r="13" spans="2:6" x14ac:dyDescent="0.3">
      <c r="C13" t="s">
        <v>54</v>
      </c>
      <c r="E13" t="s">
        <v>66</v>
      </c>
    </row>
    <row r="14" spans="2:6" x14ac:dyDescent="0.3">
      <c r="C14" t="s">
        <v>55</v>
      </c>
      <c r="E14" t="s">
        <v>65</v>
      </c>
    </row>
    <row r="16" spans="2:6" x14ac:dyDescent="0.3">
      <c r="B16" s="3" t="s">
        <v>59</v>
      </c>
      <c r="C16" t="s">
        <v>60</v>
      </c>
      <c r="E16">
        <f>1-1/4</f>
        <v>0.75</v>
      </c>
    </row>
    <row r="17" spans="2:5" x14ac:dyDescent="0.3">
      <c r="B17" s="3" t="s">
        <v>59</v>
      </c>
      <c r="C17" t="s">
        <v>61</v>
      </c>
      <c r="E17">
        <f>1-1/4</f>
        <v>0.75</v>
      </c>
    </row>
    <row r="19" spans="2:5" x14ac:dyDescent="0.3">
      <c r="C19" t="s">
        <v>56</v>
      </c>
    </row>
    <row r="20" spans="2:5" x14ac:dyDescent="0.3">
      <c r="C20" t="s">
        <v>57</v>
      </c>
    </row>
    <row r="21" spans="2:5" x14ac:dyDescent="0.3">
      <c r="C21" t="s">
        <v>58</v>
      </c>
    </row>
    <row r="23" spans="2:5" x14ac:dyDescent="0.3">
      <c r="D23" t="s">
        <v>64</v>
      </c>
    </row>
    <row r="24" spans="2:5" x14ac:dyDescent="0.3">
      <c r="C24" t="s">
        <v>62</v>
      </c>
      <c r="D24" s="4">
        <f>1-1/(2.4*2.4)</f>
        <v>0.82638888888888884</v>
      </c>
    </row>
    <row r="25" spans="2:5" x14ac:dyDescent="0.3">
      <c r="C25" t="s">
        <v>63</v>
      </c>
      <c r="D25">
        <f>2.4*2.4</f>
        <v>5.76</v>
      </c>
    </row>
    <row r="26" spans="2:5" x14ac:dyDescent="0.3">
      <c r="D26">
        <f>1-1/5.76</f>
        <v>0.82638888888888884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18" sqref="F18"/>
    </sheetView>
  </sheetViews>
  <sheetFormatPr defaultRowHeight="16.5" x14ac:dyDescent="0.3"/>
  <cols>
    <col min="2" max="2" width="12.25" bestFit="1" customWidth="1"/>
    <col min="5" max="5" width="15.125" bestFit="1" customWidth="1"/>
    <col min="6" max="6" width="15.375" bestFit="1" customWidth="1"/>
  </cols>
  <sheetData>
    <row r="1" spans="1:10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I1" t="s">
        <v>79</v>
      </c>
      <c r="J1" t="s">
        <v>80</v>
      </c>
    </row>
    <row r="2" spans="1:10" x14ac:dyDescent="0.3">
      <c r="A2">
        <v>1</v>
      </c>
      <c r="B2">
        <v>2</v>
      </c>
      <c r="C2">
        <v>50</v>
      </c>
      <c r="D2">
        <f>B2-I2</f>
        <v>-1</v>
      </c>
      <c r="E2">
        <f>C2-J2</f>
        <v>-1</v>
      </c>
      <c r="F2">
        <f>D2*E2</f>
        <v>1</v>
      </c>
      <c r="I2">
        <f>AVERAGE($B$2:$B$11)</f>
        <v>3</v>
      </c>
      <c r="J2">
        <f>AVERAGE($C$2:$C$11)</f>
        <v>51</v>
      </c>
    </row>
    <row r="3" spans="1:10" x14ac:dyDescent="0.3">
      <c r="A3">
        <v>2</v>
      </c>
      <c r="B3">
        <v>5</v>
      </c>
      <c r="C3">
        <v>57</v>
      </c>
      <c r="D3">
        <f>B3-I3</f>
        <v>2</v>
      </c>
      <c r="E3">
        <f>C3-J3</f>
        <v>6</v>
      </c>
      <c r="F3">
        <f t="shared" ref="F3:F11" si="0">D3*E3</f>
        <v>12</v>
      </c>
      <c r="I3">
        <f t="shared" ref="I3:I11" si="1">AVERAGE($B$2:$B$11)</f>
        <v>3</v>
      </c>
      <c r="J3">
        <f t="shared" ref="J3:J11" si="2">AVERAGE($C$2:$C$11)</f>
        <v>51</v>
      </c>
    </row>
    <row r="4" spans="1:10" x14ac:dyDescent="0.3">
      <c r="A4">
        <v>3</v>
      </c>
      <c r="B4">
        <v>1</v>
      </c>
      <c r="C4">
        <v>41</v>
      </c>
      <c r="D4">
        <f>B4-I4</f>
        <v>-2</v>
      </c>
      <c r="E4">
        <f>C4-J4</f>
        <v>-10</v>
      </c>
      <c r="F4">
        <f t="shared" si="0"/>
        <v>20</v>
      </c>
      <c r="I4">
        <f t="shared" si="1"/>
        <v>3</v>
      </c>
      <c r="J4">
        <f t="shared" si="2"/>
        <v>51</v>
      </c>
    </row>
    <row r="5" spans="1:10" x14ac:dyDescent="0.3">
      <c r="A5">
        <v>4</v>
      </c>
      <c r="B5">
        <v>3</v>
      </c>
      <c r="C5">
        <v>54</v>
      </c>
      <c r="D5">
        <f>B5-I5</f>
        <v>0</v>
      </c>
      <c r="E5">
        <f>C5-J5</f>
        <v>3</v>
      </c>
      <c r="F5">
        <f t="shared" si="0"/>
        <v>0</v>
      </c>
      <c r="I5">
        <f t="shared" si="1"/>
        <v>3</v>
      </c>
      <c r="J5">
        <f t="shared" si="2"/>
        <v>51</v>
      </c>
    </row>
    <row r="6" spans="1:10" x14ac:dyDescent="0.3">
      <c r="A6">
        <v>5</v>
      </c>
      <c r="B6">
        <v>4</v>
      </c>
      <c r="C6">
        <v>54</v>
      </c>
      <c r="D6">
        <f>B6-I6</f>
        <v>1</v>
      </c>
      <c r="E6">
        <f>C6-J6</f>
        <v>3</v>
      </c>
      <c r="F6">
        <f t="shared" si="0"/>
        <v>3</v>
      </c>
      <c r="I6">
        <f t="shared" si="1"/>
        <v>3</v>
      </c>
      <c r="J6">
        <f t="shared" si="2"/>
        <v>51</v>
      </c>
    </row>
    <row r="7" spans="1:10" x14ac:dyDescent="0.3">
      <c r="A7">
        <v>6</v>
      </c>
      <c r="B7">
        <v>1</v>
      </c>
      <c r="C7">
        <v>38</v>
      </c>
      <c r="D7">
        <f>B7-I7</f>
        <v>-2</v>
      </c>
      <c r="E7">
        <f>C7-J7</f>
        <v>-13</v>
      </c>
      <c r="F7">
        <f t="shared" si="0"/>
        <v>26</v>
      </c>
      <c r="I7">
        <f t="shared" si="1"/>
        <v>3</v>
      </c>
      <c r="J7">
        <f t="shared" si="2"/>
        <v>51</v>
      </c>
    </row>
    <row r="8" spans="1:10" x14ac:dyDescent="0.3">
      <c r="A8">
        <v>7</v>
      </c>
      <c r="B8">
        <v>5</v>
      </c>
      <c r="C8">
        <v>63</v>
      </c>
      <c r="D8">
        <f>B8-I8</f>
        <v>2</v>
      </c>
      <c r="E8">
        <f>C8-J8</f>
        <v>12</v>
      </c>
      <c r="F8">
        <f t="shared" si="0"/>
        <v>24</v>
      </c>
      <c r="I8">
        <f t="shared" si="1"/>
        <v>3</v>
      </c>
      <c r="J8">
        <f t="shared" si="2"/>
        <v>51</v>
      </c>
    </row>
    <row r="9" spans="1:10" x14ac:dyDescent="0.3">
      <c r="A9">
        <v>8</v>
      </c>
      <c r="B9">
        <v>3</v>
      </c>
      <c r="C9">
        <v>48</v>
      </c>
      <c r="D9">
        <f>B9-I9</f>
        <v>0</v>
      </c>
      <c r="E9">
        <f>C9-J9</f>
        <v>-3</v>
      </c>
      <c r="F9">
        <f t="shared" si="0"/>
        <v>0</v>
      </c>
      <c r="I9">
        <f t="shared" si="1"/>
        <v>3</v>
      </c>
      <c r="J9">
        <f t="shared" si="2"/>
        <v>51</v>
      </c>
    </row>
    <row r="10" spans="1:10" x14ac:dyDescent="0.3">
      <c r="A10">
        <v>9</v>
      </c>
      <c r="B10">
        <v>4</v>
      </c>
      <c r="C10">
        <v>59</v>
      </c>
      <c r="D10">
        <f>B10-I10</f>
        <v>1</v>
      </c>
      <c r="E10">
        <f>C10-J10</f>
        <v>8</v>
      </c>
      <c r="F10">
        <f t="shared" si="0"/>
        <v>8</v>
      </c>
      <c r="I10">
        <f t="shared" si="1"/>
        <v>3</v>
      </c>
      <c r="J10">
        <f t="shared" si="2"/>
        <v>51</v>
      </c>
    </row>
    <row r="11" spans="1:10" x14ac:dyDescent="0.3">
      <c r="A11">
        <v>10</v>
      </c>
      <c r="B11">
        <v>2</v>
      </c>
      <c r="C11">
        <v>46</v>
      </c>
      <c r="D11">
        <f>B11-I11</f>
        <v>-1</v>
      </c>
      <c r="E11">
        <f>C11-J11</f>
        <v>-5</v>
      </c>
      <c r="F11">
        <f t="shared" si="0"/>
        <v>5</v>
      </c>
      <c r="I11">
        <f t="shared" si="1"/>
        <v>3</v>
      </c>
      <c r="J11">
        <f t="shared" si="2"/>
        <v>51</v>
      </c>
    </row>
    <row r="12" spans="1:10" x14ac:dyDescent="0.3">
      <c r="E12" t="s">
        <v>40</v>
      </c>
      <c r="F12">
        <f>SUM(F2:F11)</f>
        <v>99</v>
      </c>
    </row>
    <row r="14" spans="1:10" x14ac:dyDescent="0.3">
      <c r="B14" t="s">
        <v>73</v>
      </c>
      <c r="C14">
        <f>99/(COUNT(A2:A11)-1)</f>
        <v>11</v>
      </c>
      <c r="E14" t="s">
        <v>76</v>
      </c>
      <c r="F14">
        <f>11/(C15*C16)</f>
        <v>0.93049058074117907</v>
      </c>
    </row>
    <row r="15" spans="1:10" x14ac:dyDescent="0.3">
      <c r="B15" t="s">
        <v>74</v>
      </c>
      <c r="C15">
        <f>SQRT(VAR(B2:B11))</f>
        <v>1.4907119849998598</v>
      </c>
    </row>
    <row r="16" spans="1:10" x14ac:dyDescent="0.3">
      <c r="B16" t="s">
        <v>75</v>
      </c>
      <c r="C16">
        <f>SQRT(VAR(C2:C11))</f>
        <v>7.9302515022468789</v>
      </c>
    </row>
    <row r="18" spans="2:6" x14ac:dyDescent="0.3">
      <c r="B18" t="s">
        <v>77</v>
      </c>
      <c r="D18">
        <f>COVAR(B2:B11,C2:C11)</f>
        <v>9.9</v>
      </c>
      <c r="E18" t="s">
        <v>81</v>
      </c>
      <c r="F18">
        <f>_xlfn.COVARIANCE.S(B2:B11,C2:C11)</f>
        <v>11</v>
      </c>
    </row>
    <row r="19" spans="2:6" x14ac:dyDescent="0.3">
      <c r="B19" t="s">
        <v>78</v>
      </c>
      <c r="D19">
        <f>CORREL(D2:D11,E2:E11)</f>
        <v>0.93049058074117896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평균,중앙값,최빈수</vt:lpstr>
      <vt:lpstr>백분위수,사분위수</vt:lpstr>
      <vt:lpstr>종합</vt:lpstr>
      <vt:lpstr>분산,표준편차</vt:lpstr>
      <vt:lpstr>종합(2)</vt:lpstr>
      <vt:lpstr>분산,표준편차(2)</vt:lpstr>
      <vt:lpstr>z값</vt:lpstr>
      <vt:lpstr>공분산,상관계수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2015-12-01T04:46:36Z</dcterms:created>
  <dcterms:modified xsi:type="dcterms:W3CDTF">2015-12-01T07:37:03Z</dcterms:modified>
</cp:coreProperties>
</file>